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ghilarion/Documents/IDEP/Mayo de 2025/Actualización ficha de seguimiento/"/>
    </mc:Choice>
  </mc:AlternateContent>
  <xr:revisionPtr revIDLastSave="0" documentId="8_{2ADD9AC1-F421-044D-A6EF-90FAD54181E5}" xr6:coauthVersionLast="47" xr6:coauthVersionMax="47" xr10:uidLastSave="{00000000-0000-0000-0000-000000000000}"/>
  <bookViews>
    <workbookView xWindow="0" yWindow="760" windowWidth="29040" windowHeight="15720" xr2:uid="{00000000-000D-0000-FFFF-FFFF00000000}"/>
  </bookViews>
  <sheets>
    <sheet name="FT-IDP-04-02" sheetId="1" r:id="rId1"/>
    <sheet name="Instructivo FT-IDP-04-02" sheetId="6" r:id="rId2"/>
    <sheet name="Par_Productos" sheetId="3" r:id="rId3"/>
    <sheet name="Parámetros" sheetId="4" r:id="rId4"/>
    <sheet name="BD" sheetId="5" r:id="rId5"/>
  </sheets>
  <definedNames>
    <definedName name="AvanceTecnico" localSheetId="1">'Instructivo FT-IDP-04-02'!$Q$48</definedName>
    <definedName name="AvanceTecnico">'FT-IDP-04-02'!$Q$48</definedName>
    <definedName name="BD_Componentes">Parámetros!$N$3:$O$6</definedName>
    <definedName name="BD_Metas">Parámetros!$J$3:$L$8</definedName>
    <definedName name="BD_Proyectos">Parámetros!$A$3:$H$14</definedName>
    <definedName name="COD_SUBTIPO">Par_Productos!$H$2:$J$22</definedName>
    <definedName name="COD_TIPOLOGIA">Par_Productos!$E$2:$F$7</definedName>
    <definedName name="CodProyecto" localSheetId="1">'Instructivo FT-IDP-04-02'!$H$22</definedName>
    <definedName name="CodProyecto">'FT-IDP-04-02'!$H$22</definedName>
    <definedName name="DescOtroIndicador01" localSheetId="1">'Instructivo FT-IDP-04-02'!#REF!</definedName>
    <definedName name="DescOtroIndicador01">'FT-IDP-04-02'!$C$162</definedName>
    <definedName name="DescOtroIndicador02" localSheetId="1">'Instructivo FT-IDP-04-02'!#REF!</definedName>
    <definedName name="DescOtroIndicador02">'FT-IDP-04-02'!$C$163</definedName>
    <definedName name="DescOtroIndicador03" localSheetId="1">'Instructivo FT-IDP-04-02'!#REF!</definedName>
    <definedName name="DescOtroIndicador03">'FT-IDP-04-02'!$C$164</definedName>
    <definedName name="DescOtroIndicador04" localSheetId="1">#REF!</definedName>
    <definedName name="DescOtroIndicador04">#REF!</definedName>
    <definedName name="DescOtroIndicador05" localSheetId="1">#REF!</definedName>
    <definedName name="DescOtroIndicador05">#REF!</definedName>
    <definedName name="EJECRecursosPropios" localSheetId="1">'Instructivo FT-IDP-04-02'!$W$106</definedName>
    <definedName name="EJECRecursosPropios">'FT-IDP-04-02'!$W$106</definedName>
    <definedName name="EsInformeFinal" localSheetId="1">'Instructivo FT-IDP-04-02'!$AA$10</definedName>
    <definedName name="EsInformeFinal">'FT-IDP-04-02'!$AA$10</definedName>
    <definedName name="FechaCorte" localSheetId="1">'Instructivo FT-IDP-04-02'!$F$10</definedName>
    <definedName name="FechaCorte">'FT-IDP-04-02'!$F$10</definedName>
    <definedName name="FechaFin" localSheetId="1">'Instructivo FT-IDP-04-02'!$H$30</definedName>
    <definedName name="FechaFin">'FT-IDP-04-02'!$H$30</definedName>
    <definedName name="FechaInicio" localSheetId="1">'Instructivo FT-IDP-04-02'!$H$29</definedName>
    <definedName name="FechaInicio">'FT-IDP-04-02'!$H$29</definedName>
    <definedName name="IdComponente" localSheetId="1">'Instructivo FT-IDP-04-02'!$AC$24</definedName>
    <definedName name="IdComponente">'FT-IDP-04-02'!$AC$24</definedName>
    <definedName name="IdMeta" localSheetId="1">'Instructivo FT-IDP-04-02'!$AC$25</definedName>
    <definedName name="IdMeta">'FT-IDP-04-02'!$AC$25</definedName>
    <definedName name="IndCorto01" localSheetId="1">'Instructivo FT-IDP-04-02'!#REF!</definedName>
    <definedName name="IndCorto01">'FT-IDP-04-02'!$N$162</definedName>
    <definedName name="IndCorto02" localSheetId="1">'Instructivo FT-IDP-04-02'!#REF!</definedName>
    <definedName name="IndCorto02">'FT-IDP-04-02'!$N$163</definedName>
    <definedName name="IndCorto03" localSheetId="1">'Instructivo FT-IDP-04-02'!#REF!</definedName>
    <definedName name="IndCorto03">'FT-IDP-04-02'!$N$164</definedName>
    <definedName name="IndCorto04" localSheetId="1">#REF!</definedName>
    <definedName name="IndCorto04">#REF!</definedName>
    <definedName name="IndCorto05" localSheetId="1">#REF!</definedName>
    <definedName name="IndCorto05">#REF!</definedName>
    <definedName name="LiderProyecto" localSheetId="1">'Instructivo FT-IDP-04-02'!$H$79</definedName>
    <definedName name="LiderProyecto">'FT-IDP-04-02'!$H$79</definedName>
    <definedName name="LiderProyecto_Cargo" localSheetId="1">'Instructivo FT-IDP-04-02'!$H$80</definedName>
    <definedName name="LiderProyecto_Cargo">'FT-IDP-04-02'!$H$80</definedName>
    <definedName name="LOV_Subtipo">Par_Productos!$M$2:$M$75</definedName>
    <definedName name="LOV_Tipologia">Par_Productos!$E$2:$E$7</definedName>
    <definedName name="NomComponente" localSheetId="1">'Instructivo FT-IDP-04-02'!$H$24</definedName>
    <definedName name="NomComponente">'FT-IDP-04-02'!$H$24</definedName>
    <definedName name="NomMeta" localSheetId="1">'Instructivo FT-IDP-04-02'!$H$25</definedName>
    <definedName name="NomMeta">'FT-IDP-04-02'!$H$25</definedName>
    <definedName name="NomProyecto" localSheetId="1">'Instructivo FT-IDP-04-02'!#REF!</definedName>
    <definedName name="NomProyecto">'FT-IDP-04-02'!$H$23</definedName>
    <definedName name="PORC_AvanceOtroInd01" localSheetId="1">'Instructivo FT-IDP-04-02'!#REF!</definedName>
    <definedName name="PORC_AvanceOtroInd01">'FT-IDP-04-02'!$V$162</definedName>
    <definedName name="PORC_AvanceOtroInd02" localSheetId="1">'Instructivo FT-IDP-04-02'!#REF!</definedName>
    <definedName name="PORC_AvanceOtroInd02">'FT-IDP-04-02'!$V$163</definedName>
    <definedName name="PORC_AvanceOtroInd03" localSheetId="1">'Instructivo FT-IDP-04-02'!#REF!</definedName>
    <definedName name="PORC_AvanceOtroInd03">'FT-IDP-04-02'!$V$164</definedName>
    <definedName name="PORC_AvanceOtroInd04" localSheetId="1">#REF!</definedName>
    <definedName name="PORC_AvanceOtroInd04">#REF!</definedName>
    <definedName name="PORC_AvanceOtroInd05" localSheetId="1">#REF!</definedName>
    <definedName name="PORC_AvanceOtroInd05">#REF!</definedName>
    <definedName name="PORC_AvanceTiempo" localSheetId="1">'Instructivo FT-IDP-04-02'!$Q$47</definedName>
    <definedName name="PORC_AvanceTiempo">'FT-IDP-04-02'!$Q$47</definedName>
    <definedName name="PORC_EJECRecursosPropios" localSheetId="1">'Instructivo FT-IDP-04-02'!$W$107</definedName>
    <definedName name="PORC_EJECRecursosPropios">'FT-IDP-04-02'!$W$107</definedName>
    <definedName name="PresupuestoAsignado" localSheetId="1">'Instructivo FT-IDP-04-02'!$H$28</definedName>
    <definedName name="PresupuestoAsignado">'FT-IDP-04-02'!$H$28</definedName>
    <definedName name="PROGOtrosRecursos" localSheetId="1">'Instructivo FT-IDP-04-02'!$H$107</definedName>
    <definedName name="PROGOtrosRecursos">'FT-IDP-04-02'!$H$107</definedName>
    <definedName name="PROGRecursosPropios" localSheetId="1">'Instructivo FT-IDP-04-02'!$H$106</definedName>
    <definedName name="PROGRecursosPropios">'FT-IDP-04-02'!$H$106</definedName>
    <definedName name="PROGTotalRecursos" localSheetId="1">'Instructivo FT-IDP-04-02'!$H$108</definedName>
    <definedName name="PROGTotalRecursos">'FT-IDP-04-02'!$H$108</definedName>
    <definedName name="SUB_ACUERDOS">Par_Productos!$L$70</definedName>
    <definedName name="SUB_APROP_SOCIAL">Par_Productos!$L$30:$L$37</definedName>
    <definedName name="SUB_ART_A_B_C">Par_Productos!$L$2:$L$9</definedName>
    <definedName name="SUB_ART_D">Par_Productos!$L$10:$L$11</definedName>
    <definedName name="SUB_BIBLIOGRAFICA">Par_Productos!$L$58:$L$62</definedName>
    <definedName name="SUB_CAPITULOS_LIBROS">Par_Productos!$L$21:$L$24</definedName>
    <definedName name="SUB_CIRCULACION">Par_Productos!$L$38:$L$45</definedName>
    <definedName name="SUB_CONCEPTOS">Par_Productos!$L$69</definedName>
    <definedName name="SUB_CREACION">Par_Productos!$L$26:$L$29</definedName>
    <definedName name="SUB_DIVULGACION">Par_Productos!$L$46:$L$57</definedName>
    <definedName name="SUB_DOCTORADO">Par_Productos!$L$72</definedName>
    <definedName name="SUB_LIBROS">Par_Productos!$L$17:$L$20</definedName>
    <definedName name="SUB_LIBROS_Q1">Par_Productos!$L$25</definedName>
    <definedName name="SUB_MAESTRIA">Par_Productos!$L$73</definedName>
    <definedName name="SUB_NOTAS_CFICAS">Par_Productos!$L$12:$L$16</definedName>
    <definedName name="SUB_ONDAS">Par_Productos!$L$71</definedName>
    <definedName name="SUB_OTRO">Par_Productos!$L$75</definedName>
    <definedName name="SUB_PREGRADO">Par_Productos!$L$74</definedName>
    <definedName name="SUB_PROD_EMPRESA">Par_Productos!$L$65:$L$66</definedName>
    <definedName name="SUB_PROD_TECNO">Par_Productos!$L$63:$L$64</definedName>
    <definedName name="SUB_REGULACION">Par_Productos!$L$67:$L$68</definedName>
    <definedName name="TIP_APROP_SOCIAL">Par_Productos!$H$9</definedName>
    <definedName name="TIP_DES_TECNOLOGICO">Par_Productos!$H$13:$H$16</definedName>
    <definedName name="TIP_DIVULGACION">Par_Productos!$H$10:$H$12</definedName>
    <definedName name="TIP_FORMACION">Par_Productos!$H$17:$H$21</definedName>
    <definedName name="TIP_NVO_CMIENTO">Par_Productos!$H$2:$H$8</definedName>
    <definedName name="TIP_OTRO">Par_Productos!$H$22</definedName>
    <definedName name="tipoProyecto" localSheetId="1">'Instructivo FT-IDP-04-02'!$H$26</definedName>
    <definedName name="tipoProyecto">'FT-IDP-04-02'!$H$26</definedName>
    <definedName name="tipoProyectoOtro" localSheetId="1">'Instructivo FT-IDP-04-02'!$H$27</definedName>
    <definedName name="tipoProyectoOtro">'FT-IDP-04-02'!$H$27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" roundtripDataChecksum="tg8VFKXaGtQafipfOZEFgo0MIqabBbYheBJb+lW7VTs="/>
    </ext>
  </extLst>
</workbook>
</file>

<file path=xl/calcChain.xml><?xml version="1.0" encoding="utf-8"?>
<calcChain xmlns="http://schemas.openxmlformats.org/spreadsheetml/2006/main">
  <c r="B58" i="5" l="1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36" i="5"/>
  <c r="B35" i="5"/>
  <c r="B34" i="5"/>
  <c r="B33" i="5"/>
  <c r="B32" i="5"/>
  <c r="B31" i="5"/>
  <c r="B30" i="5"/>
  <c r="B29" i="5"/>
  <c r="B28" i="5"/>
  <c r="B27" i="5"/>
  <c r="B21" i="5"/>
  <c r="B20" i="5"/>
  <c r="B19" i="5"/>
  <c r="B18" i="5"/>
  <c r="B17" i="5"/>
  <c r="B16" i="5"/>
  <c r="B15" i="5"/>
  <c r="B14" i="5"/>
  <c r="B13" i="5"/>
  <c r="B12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2" i="5"/>
  <c r="D52" i="5"/>
  <c r="E52" i="5"/>
  <c r="F52" i="5"/>
  <c r="G52" i="5"/>
  <c r="H52" i="5"/>
  <c r="I52" i="5"/>
  <c r="J52" i="5"/>
  <c r="K52" i="5"/>
  <c r="L52" i="5"/>
  <c r="C53" i="5"/>
  <c r="D53" i="5"/>
  <c r="E53" i="5"/>
  <c r="F53" i="5"/>
  <c r="G53" i="5"/>
  <c r="H53" i="5"/>
  <c r="I53" i="5"/>
  <c r="J53" i="5"/>
  <c r="K53" i="5"/>
  <c r="L53" i="5"/>
  <c r="C54" i="5"/>
  <c r="D54" i="5"/>
  <c r="E54" i="5"/>
  <c r="F54" i="5"/>
  <c r="G54" i="5"/>
  <c r="H54" i="5"/>
  <c r="I54" i="5"/>
  <c r="J54" i="5"/>
  <c r="K54" i="5"/>
  <c r="L54" i="5"/>
  <c r="C55" i="5"/>
  <c r="D55" i="5"/>
  <c r="E55" i="5"/>
  <c r="F55" i="5"/>
  <c r="G55" i="5"/>
  <c r="H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L41" i="5"/>
  <c r="K41" i="5"/>
  <c r="J41" i="5"/>
  <c r="I41" i="5"/>
  <c r="H41" i="5"/>
  <c r="G41" i="5"/>
  <c r="F41" i="5"/>
  <c r="E41" i="5"/>
  <c r="D41" i="5"/>
  <c r="C41" i="5"/>
  <c r="Q47" i="6" l="1"/>
  <c r="C12" i="5" l="1" a="1"/>
  <c r="C15" i="5" s="1"/>
  <c r="C21" i="5" l="1"/>
  <c r="C20" i="5"/>
  <c r="C18" i="5"/>
  <c r="C19" i="5"/>
  <c r="C17" i="5"/>
  <c r="C14" i="5"/>
  <c r="C12" i="5"/>
  <c r="C16" i="5"/>
  <c r="C13" i="5"/>
  <c r="Q139" i="6"/>
  <c r="N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Q115" i="6"/>
  <c r="H108" i="6" s="1"/>
  <c r="M115" i="6"/>
  <c r="H107" i="6" s="1"/>
  <c r="I115" i="6"/>
  <c r="H106" i="6" s="1"/>
  <c r="U102" i="6"/>
  <c r="U101" i="6"/>
  <c r="U100" i="6"/>
  <c r="U99" i="6"/>
  <c r="U98" i="6"/>
  <c r="U97" i="6"/>
  <c r="U96" i="6"/>
  <c r="U95" i="6"/>
  <c r="U94" i="6"/>
  <c r="AF75" i="6"/>
  <c r="AF74" i="6"/>
  <c r="AF73" i="6"/>
  <c r="AF72" i="6"/>
  <c r="AF71" i="6"/>
  <c r="AF70" i="6"/>
  <c r="AF69" i="6"/>
  <c r="AF68" i="6"/>
  <c r="AF67" i="6"/>
  <c r="AF66" i="6"/>
  <c r="I62" i="6"/>
  <c r="K62" i="6" s="1"/>
  <c r="S61" i="6"/>
  <c r="S60" i="6"/>
  <c r="S59" i="6"/>
  <c r="S58" i="6"/>
  <c r="S57" i="6"/>
  <c r="S56" i="6"/>
  <c r="S55" i="6"/>
  <c r="S54" i="6"/>
  <c r="S53" i="6"/>
  <c r="S52" i="6"/>
  <c r="H105" i="6"/>
  <c r="W107" i="6" s="1"/>
  <c r="T139" i="6" l="1"/>
  <c r="S62" i="6"/>
  <c r="Q48" i="6" s="1"/>
  <c r="Q139" i="1"/>
  <c r="W106" i="1" s="1"/>
  <c r="N139" i="1"/>
  <c r="H106" i="1" s="1"/>
  <c r="D7" i="5" s="1"/>
  <c r="U102" i="1"/>
  <c r="U101" i="1"/>
  <c r="U100" i="1"/>
  <c r="U99" i="1"/>
  <c r="U98" i="1"/>
  <c r="U97" i="1"/>
  <c r="U96" i="1"/>
  <c r="U95" i="1"/>
  <c r="M7" i="5"/>
  <c r="AF75" i="1"/>
  <c r="AF74" i="1"/>
  <c r="AF73" i="1"/>
  <c r="AF72" i="1"/>
  <c r="AF71" i="1"/>
  <c r="AF70" i="1"/>
  <c r="AF69" i="1"/>
  <c r="AF68" i="1"/>
  <c r="AF67" i="1"/>
  <c r="AF66" i="1"/>
  <c r="T139" i="1" l="1"/>
  <c r="N75" i="3"/>
  <c r="L27" i="5" a="1"/>
  <c r="L29" i="5" s="1"/>
  <c r="J27" i="5" a="1"/>
  <c r="J35" i="5" s="1"/>
  <c r="H27" i="5" a="1"/>
  <c r="H32" i="5" s="1"/>
  <c r="G27" i="5" a="1"/>
  <c r="G35" i="5" s="1"/>
  <c r="F27" i="5" a="1"/>
  <c r="F36" i="5" s="1"/>
  <c r="E27" i="5" a="1"/>
  <c r="E34" i="5" s="1"/>
  <c r="D27" i="5" a="1"/>
  <c r="D35" i="5" s="1"/>
  <c r="C27" i="5" a="1"/>
  <c r="C29" i="5" s="1"/>
  <c r="N12" i="5" a="1"/>
  <c r="N20" i="5" s="1"/>
  <c r="M12" i="5" a="1"/>
  <c r="M14" i="5" s="1"/>
  <c r="L12" i="5" a="1"/>
  <c r="L20" i="5" s="1"/>
  <c r="K12" i="5" a="1"/>
  <c r="K20" i="5" s="1"/>
  <c r="J12" i="5" a="1"/>
  <c r="J17" i="5" s="1"/>
  <c r="I12" i="5" a="1"/>
  <c r="I20" i="5" s="1"/>
  <c r="H12" i="5" a="1"/>
  <c r="H21" i="5" s="1"/>
  <c r="G12" i="5" a="1"/>
  <c r="G19" i="5" s="1"/>
  <c r="F12" i="5" a="1"/>
  <c r="F20" i="5" s="1"/>
  <c r="E12" i="5" a="1"/>
  <c r="E14" i="5" s="1"/>
  <c r="D12" i="5" a="1"/>
  <c r="D20" i="5" s="1"/>
  <c r="V7" i="5"/>
  <c r="U7" i="5"/>
  <c r="T7" i="5"/>
  <c r="S7" i="5"/>
  <c r="R7" i="5"/>
  <c r="Q7" i="5"/>
  <c r="P7" i="5"/>
  <c r="O7" i="5"/>
  <c r="N7" i="5"/>
  <c r="J7" i="5"/>
  <c r="I7" i="5"/>
  <c r="G7" i="5"/>
  <c r="B7" i="5"/>
  <c r="B3" i="5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C3" i="3"/>
  <c r="N2" i="3"/>
  <c r="T138" i="1"/>
  <c r="T137" i="1"/>
  <c r="T136" i="1"/>
  <c r="T135" i="1"/>
  <c r="T134" i="1"/>
  <c r="T133" i="1"/>
  <c r="I55" i="5" s="1"/>
  <c r="T132" i="1"/>
  <c r="T131" i="1"/>
  <c r="T130" i="1"/>
  <c r="T129" i="1"/>
  <c r="T128" i="1"/>
  <c r="T127" i="1"/>
  <c r="T126" i="1"/>
  <c r="T125" i="1"/>
  <c r="I47" i="5" s="1"/>
  <c r="T124" i="1"/>
  <c r="T123" i="1"/>
  <c r="T122" i="1"/>
  <c r="T121" i="1"/>
  <c r="T120" i="1"/>
  <c r="T119" i="1"/>
  <c r="Q115" i="1"/>
  <c r="H108" i="1" s="1"/>
  <c r="F7" i="5" s="1"/>
  <c r="M115" i="1"/>
  <c r="H107" i="1" s="1"/>
  <c r="E7" i="5" s="1"/>
  <c r="I115" i="1"/>
  <c r="U94" i="1"/>
  <c r="H80" i="1"/>
  <c r="J3" i="5" s="1"/>
  <c r="H79" i="1"/>
  <c r="I3" i="5" s="1"/>
  <c r="I62" i="1"/>
  <c r="K62" i="1" s="1"/>
  <c r="S61" i="1"/>
  <c r="S60" i="1"/>
  <c r="S59" i="1"/>
  <c r="S58" i="1"/>
  <c r="S57" i="1"/>
  <c r="S56" i="1"/>
  <c r="S55" i="1"/>
  <c r="S54" i="1"/>
  <c r="S53" i="1"/>
  <c r="S52" i="1"/>
  <c r="Q47" i="1"/>
  <c r="H28" i="1"/>
  <c r="C7" i="5" s="1"/>
  <c r="H27" i="1"/>
  <c r="H3" i="5" s="1"/>
  <c r="H26" i="1"/>
  <c r="G3" i="5" s="1"/>
  <c r="AC25" i="1"/>
  <c r="C3" i="5" s="1"/>
  <c r="H22" i="1"/>
  <c r="E5" i="3"/>
  <c r="E3" i="3"/>
  <c r="E6" i="3"/>
  <c r="E4" i="3"/>
  <c r="E2" i="3"/>
  <c r="A36" i="5" l="1"/>
  <c r="A54" i="5"/>
  <c r="A58" i="5"/>
  <c r="A50" i="5"/>
  <c r="A46" i="5"/>
  <c r="A42" i="5"/>
  <c r="A45" i="5"/>
  <c r="A57" i="5"/>
  <c r="A53" i="5"/>
  <c r="A56" i="5"/>
  <c r="A52" i="5"/>
  <c r="A48" i="5"/>
  <c r="A44" i="5"/>
  <c r="A55" i="5"/>
  <c r="A43" i="5"/>
  <c r="A49" i="5"/>
  <c r="A51" i="5"/>
  <c r="A47" i="5"/>
  <c r="A41" i="5"/>
  <c r="K7" i="5"/>
  <c r="V158" i="1"/>
  <c r="E16" i="5"/>
  <c r="H12" i="5"/>
  <c r="H14" i="5"/>
  <c r="M15" i="5"/>
  <c r="H17" i="5"/>
  <c r="H18" i="5"/>
  <c r="E12" i="5"/>
  <c r="E18" i="5"/>
  <c r="F21" i="5"/>
  <c r="J12" i="5"/>
  <c r="K16" i="5"/>
  <c r="M12" i="5"/>
  <c r="M17" i="5"/>
  <c r="N16" i="5"/>
  <c r="E19" i="5"/>
  <c r="K17" i="5"/>
  <c r="M19" i="5"/>
  <c r="N21" i="5"/>
  <c r="K21" i="5"/>
  <c r="D13" i="5"/>
  <c r="E17" i="5"/>
  <c r="F16" i="5"/>
  <c r="K13" i="5"/>
  <c r="M16" i="5"/>
  <c r="N13" i="5"/>
  <c r="C34" i="5"/>
  <c r="AE74" i="6"/>
  <c r="AE72" i="6"/>
  <c r="AE70" i="6"/>
  <c r="AE68" i="6"/>
  <c r="AE66" i="6"/>
  <c r="AE75" i="6"/>
  <c r="AE69" i="6"/>
  <c r="AE73" i="6"/>
  <c r="AE71" i="6"/>
  <c r="AE67" i="6"/>
  <c r="S62" i="1"/>
  <c r="Q48" i="1" s="1"/>
  <c r="AE66" i="1"/>
  <c r="AE75" i="1"/>
  <c r="AE74" i="1"/>
  <c r="AE73" i="1"/>
  <c r="AE69" i="1"/>
  <c r="AE72" i="1"/>
  <c r="AE67" i="1"/>
  <c r="AE71" i="1"/>
  <c r="AE68" i="1"/>
  <c r="AE70" i="1"/>
  <c r="P73" i="3"/>
  <c r="J20" i="3" s="1"/>
  <c r="P18" i="3"/>
  <c r="P26" i="3"/>
  <c r="J8" i="3" s="1"/>
  <c r="P34" i="3"/>
  <c r="P42" i="3"/>
  <c r="P50" i="3"/>
  <c r="P58" i="3"/>
  <c r="J12" i="3" s="1"/>
  <c r="P66" i="3"/>
  <c r="P75" i="3"/>
  <c r="J22" i="3" s="1"/>
  <c r="P3" i="3"/>
  <c r="P11" i="3"/>
  <c r="P19" i="3"/>
  <c r="P27" i="3"/>
  <c r="P35" i="3"/>
  <c r="P43" i="3"/>
  <c r="P51" i="3"/>
  <c r="P59" i="3"/>
  <c r="P67" i="3"/>
  <c r="J15" i="3" s="1"/>
  <c r="P4" i="3"/>
  <c r="P12" i="3"/>
  <c r="J4" i="3" s="1"/>
  <c r="P20" i="3"/>
  <c r="P28" i="3"/>
  <c r="P36" i="3"/>
  <c r="P44" i="3"/>
  <c r="P52" i="3"/>
  <c r="P60" i="3"/>
  <c r="P68" i="3"/>
  <c r="P6" i="3"/>
  <c r="P14" i="3"/>
  <c r="P22" i="3"/>
  <c r="P30" i="3"/>
  <c r="J9" i="3" s="1"/>
  <c r="P38" i="3"/>
  <c r="J10" i="3" s="1"/>
  <c r="P46" i="3"/>
  <c r="J11" i="3" s="1"/>
  <c r="P54" i="3"/>
  <c r="P62" i="3"/>
  <c r="P70" i="3"/>
  <c r="J17" i="3" s="1"/>
  <c r="P5" i="3"/>
  <c r="P21" i="3"/>
  <c r="J6" i="3" s="1"/>
  <c r="P29" i="3"/>
  <c r="P45" i="3"/>
  <c r="P61" i="3"/>
  <c r="P7" i="3"/>
  <c r="P15" i="3"/>
  <c r="P23" i="3"/>
  <c r="P31" i="3"/>
  <c r="P39" i="3"/>
  <c r="P47" i="3"/>
  <c r="P55" i="3"/>
  <c r="P63" i="3"/>
  <c r="J13" i="3" s="1"/>
  <c r="P71" i="3"/>
  <c r="J18" i="3" s="1"/>
  <c r="P8" i="3"/>
  <c r="P16" i="3"/>
  <c r="P24" i="3"/>
  <c r="P32" i="3"/>
  <c r="P40" i="3"/>
  <c r="P48" i="3"/>
  <c r="P56" i="3"/>
  <c r="P64" i="3"/>
  <c r="P72" i="3"/>
  <c r="J19" i="3" s="1"/>
  <c r="P2" i="3"/>
  <c r="J2" i="3" s="1"/>
  <c r="P10" i="3"/>
  <c r="J3" i="3" s="1"/>
  <c r="P13" i="3"/>
  <c r="P37" i="3"/>
  <c r="P53" i="3"/>
  <c r="P69" i="3"/>
  <c r="J16" i="3" s="1"/>
  <c r="P74" i="3"/>
  <c r="J21" i="3" s="1"/>
  <c r="P9" i="3"/>
  <c r="P17" i="3"/>
  <c r="J5" i="3" s="1"/>
  <c r="P25" i="3"/>
  <c r="J7" i="3" s="1"/>
  <c r="P33" i="3"/>
  <c r="P41" i="3"/>
  <c r="P49" i="3"/>
  <c r="P57" i="3"/>
  <c r="P65" i="3"/>
  <c r="J14" i="3" s="1"/>
  <c r="F13" i="5"/>
  <c r="I14" i="5"/>
  <c r="C31" i="5"/>
  <c r="D31" i="5"/>
  <c r="F14" i="5"/>
  <c r="H15" i="5"/>
  <c r="I15" i="5"/>
  <c r="K14" i="5"/>
  <c r="N14" i="5"/>
  <c r="C32" i="5"/>
  <c r="D36" i="5"/>
  <c r="G28" i="5"/>
  <c r="E15" i="5"/>
  <c r="F15" i="5"/>
  <c r="H16" i="5"/>
  <c r="I21" i="5"/>
  <c r="K15" i="5"/>
  <c r="N15" i="5"/>
  <c r="C33" i="5"/>
  <c r="G30" i="5"/>
  <c r="G36" i="5"/>
  <c r="F29" i="5"/>
  <c r="H105" i="1"/>
  <c r="W107" i="1" s="1"/>
  <c r="H19" i="5"/>
  <c r="J18" i="5"/>
  <c r="K18" i="5"/>
  <c r="M18" i="5"/>
  <c r="C27" i="5"/>
  <c r="D28" i="5"/>
  <c r="F30" i="5"/>
  <c r="H33" i="5"/>
  <c r="J19" i="5"/>
  <c r="D29" i="5"/>
  <c r="F31" i="5"/>
  <c r="I27" i="5" a="1"/>
  <c r="I29" i="5" s="1"/>
  <c r="K27" i="5" a="1"/>
  <c r="K34" i="5" s="1"/>
  <c r="D21" i="5"/>
  <c r="I13" i="5"/>
  <c r="C30" i="5"/>
  <c r="D30" i="5"/>
  <c r="F33" i="5"/>
  <c r="C2" i="3"/>
  <c r="G20" i="5"/>
  <c r="L13" i="5"/>
  <c r="L21" i="5"/>
  <c r="A14" i="5"/>
  <c r="A27" i="5"/>
  <c r="E35" i="5"/>
  <c r="F32" i="5"/>
  <c r="G29" i="5"/>
  <c r="H27" i="5"/>
  <c r="H34" i="5"/>
  <c r="J28" i="5"/>
  <c r="J36" i="5"/>
  <c r="L30" i="5"/>
  <c r="A29" i="5"/>
  <c r="AC24" i="1"/>
  <c r="H25" i="1"/>
  <c r="D3" i="5" s="1"/>
  <c r="D14" i="5"/>
  <c r="G13" i="5"/>
  <c r="G21" i="5"/>
  <c r="J20" i="5"/>
  <c r="L14" i="5"/>
  <c r="A15" i="5"/>
  <c r="E28" i="5"/>
  <c r="E36" i="5"/>
  <c r="H35" i="5"/>
  <c r="J29" i="5"/>
  <c r="L31" i="5"/>
  <c r="A30" i="5"/>
  <c r="A12" i="5"/>
  <c r="D15" i="5"/>
  <c r="E20" i="5"/>
  <c r="F17" i="5"/>
  <c r="G14" i="5"/>
  <c r="I16" i="5"/>
  <c r="J13" i="5"/>
  <c r="J21" i="5"/>
  <c r="L15" i="5"/>
  <c r="M20" i="5"/>
  <c r="N17" i="5"/>
  <c r="A16" i="5"/>
  <c r="C35" i="5"/>
  <c r="D32" i="5"/>
  <c r="E29" i="5"/>
  <c r="F27" i="5"/>
  <c r="F34" i="5"/>
  <c r="G31" i="5"/>
  <c r="H28" i="5"/>
  <c r="H36" i="5"/>
  <c r="J30" i="5"/>
  <c r="L32" i="5"/>
  <c r="A31" i="5"/>
  <c r="D16" i="5"/>
  <c r="E13" i="5"/>
  <c r="E21" i="5"/>
  <c r="F18" i="5"/>
  <c r="G15" i="5"/>
  <c r="H20" i="5"/>
  <c r="I17" i="5"/>
  <c r="J14" i="5"/>
  <c r="K12" i="5"/>
  <c r="K19" i="5"/>
  <c r="L16" i="5"/>
  <c r="M13" i="5"/>
  <c r="M21" i="5"/>
  <c r="N18" i="5"/>
  <c r="A17" i="5"/>
  <c r="C28" i="5"/>
  <c r="C36" i="5"/>
  <c r="D33" i="5"/>
  <c r="E30" i="5"/>
  <c r="F35" i="5"/>
  <c r="G32" i="5"/>
  <c r="H29" i="5"/>
  <c r="J31" i="5"/>
  <c r="L33" i="5"/>
  <c r="A32" i="5"/>
  <c r="A3" i="5"/>
  <c r="D17" i="5"/>
  <c r="F12" i="5"/>
  <c r="F19" i="5"/>
  <c r="G16" i="5"/>
  <c r="H13" i="5"/>
  <c r="I18" i="5"/>
  <c r="J15" i="5"/>
  <c r="L17" i="5"/>
  <c r="N12" i="5"/>
  <c r="N19" i="5"/>
  <c r="A18" i="5"/>
  <c r="D27" i="5"/>
  <c r="D34" i="5"/>
  <c r="E31" i="5"/>
  <c r="F28" i="5"/>
  <c r="G33" i="5"/>
  <c r="H30" i="5"/>
  <c r="J32" i="5"/>
  <c r="L27" i="5"/>
  <c r="L34" i="5"/>
  <c r="A33" i="5"/>
  <c r="D18" i="5"/>
  <c r="G17" i="5"/>
  <c r="I12" i="5"/>
  <c r="I19" i="5"/>
  <c r="J16" i="5"/>
  <c r="L18" i="5"/>
  <c r="A19" i="5"/>
  <c r="E32" i="5"/>
  <c r="G27" i="5"/>
  <c r="G34" i="5"/>
  <c r="H31" i="5"/>
  <c r="J33" i="5"/>
  <c r="L35" i="5"/>
  <c r="A34" i="5"/>
  <c r="A7" i="5"/>
  <c r="D12" i="5"/>
  <c r="D19" i="5"/>
  <c r="G18" i="5"/>
  <c r="L12" i="5"/>
  <c r="L19" i="5"/>
  <c r="A20" i="5"/>
  <c r="E33" i="5"/>
  <c r="J27" i="5"/>
  <c r="J34" i="5"/>
  <c r="L28" i="5"/>
  <c r="L36" i="5"/>
  <c r="A35" i="5"/>
  <c r="G12" i="5"/>
  <c r="A13" i="5"/>
  <c r="A21" i="5"/>
  <c r="E27" i="5"/>
  <c r="A28" i="5"/>
  <c r="K29" i="5" l="1"/>
  <c r="L7" i="5"/>
  <c r="V159" i="1"/>
  <c r="H7" i="5"/>
  <c r="V157" i="1"/>
  <c r="I30" i="5"/>
  <c r="I33" i="5"/>
  <c r="I32" i="5"/>
  <c r="I27" i="5"/>
  <c r="I36" i="5"/>
  <c r="I34" i="5"/>
  <c r="K35" i="5"/>
  <c r="K28" i="5"/>
  <c r="K36" i="5"/>
  <c r="K30" i="5"/>
  <c r="I35" i="5"/>
  <c r="K33" i="5"/>
  <c r="K31" i="5"/>
  <c r="I28" i="5"/>
  <c r="K27" i="5"/>
  <c r="K32" i="5"/>
  <c r="I31" i="5"/>
  <c r="H24" i="1"/>
  <c r="F3" i="5" s="1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47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======
ID#AAABeO00BpQ
Usuario    (2025-03-12 13:35:05)
Usuario: El técnico se refiete al alvance de producto o Hitos?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1Ci/ZG1n/QG8ounOkKH3BloICf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7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ID#AAABeO00BpQ
Usuario    (2025-03-12 13:35:05)
Usuario: El técnico se refiete al alvance de producto o Hitos?</t>
        </r>
      </text>
    </comment>
  </commentList>
</comments>
</file>

<file path=xl/sharedStrings.xml><?xml version="1.0" encoding="utf-8"?>
<sst xmlns="http://schemas.openxmlformats.org/spreadsheetml/2006/main" count="852" uniqueCount="415">
  <si>
    <t>FORMATO / FICHA DE SEGUIMIENTO A LA EJECUCIÓN DE PROYECTOS DE INVESTIGACIÓN Y DESARROLLO PEDAGÓGICO</t>
  </si>
  <si>
    <t>Código: FT-IDP-04-02</t>
  </si>
  <si>
    <t>Página: 1 de 2</t>
  </si>
  <si>
    <t>PRESENTACIÓN</t>
  </si>
  <si>
    <t>Este formato ha sido diseñado como una herramienta para el seguimiento y control de los proyectos de investigación y desarrollo pedagógico del IDEP, permitiendo evaluar su avance en relación con la planificación inicial. Su correcto diligenciamiento garantiza la trazabilidad de las actividades, la optimización de los recursos y la identificación temprana de riesgos que puedan afectar la ejecución del proyecto.
A través de este documento, se recopila información fundamental sobre la caracterización del proyecto, cronograma, productos generados, equipo de trabajo, participantes, ejecución presupuestal y gestión de riesgos. Además, permite evidenciar el cumplimiento de metas y detectar oportunidades de mejora durante la ejecución.</t>
  </si>
  <si>
    <t>CONTROL DE VERSIONES</t>
  </si>
  <si>
    <t>Fecha corte:</t>
  </si>
  <si>
    <t>Informe número:</t>
  </si>
  <si>
    <t>de:</t>
  </si>
  <si>
    <t>¿Es informe final?</t>
  </si>
  <si>
    <t>SI</t>
  </si>
  <si>
    <t>Observaciones:</t>
  </si>
  <si>
    <t>FIRMAS DE AUTORIZACIÓN</t>
  </si>
  <si>
    <t>Firma de quien reporta el seguimiento:</t>
  </si>
  <si>
    <t>Firma de quien aprueba el reporte de seguimiento:</t>
  </si>
  <si>
    <t>Nombre:</t>
  </si>
  <si>
    <t>Cargo:</t>
  </si>
  <si>
    <t>Dependencia:</t>
  </si>
  <si>
    <t>SEGUIMIENTO A LA EJECUCIÓN DEL PROYECTO</t>
  </si>
  <si>
    <t>1. CARACTERIZACIÓN DEL PROYECTO</t>
  </si>
  <si>
    <t>1.1. Aspectos generales del proyecto</t>
  </si>
  <si>
    <t>Código:</t>
  </si>
  <si>
    <t>Nombre del proyecto:</t>
  </si>
  <si>
    <t>Proyecto M1-2025-03 - Gestión escolar del Talento humano y aprendizajes 2025</t>
  </si>
  <si>
    <t>Componente:</t>
  </si>
  <si>
    <t>Meta:</t>
  </si>
  <si>
    <t>Tipo de proyecto:</t>
  </si>
  <si>
    <t>Otro tipo de proyecto:</t>
  </si>
  <si>
    <t>Presupuesto asignado:</t>
  </si>
  <si>
    <t>Fecha de inicio:</t>
  </si>
  <si>
    <t>Fecha de finalización:</t>
  </si>
  <si>
    <t>1.2. Entidades participantes</t>
  </si>
  <si>
    <t>¿Participan entidades distintas al IDEP?</t>
  </si>
  <si>
    <t>Entidad</t>
  </si>
  <si>
    <t>Datos de contacto</t>
  </si>
  <si>
    <t>Tipo de participación</t>
  </si>
  <si>
    <t>Observaciones</t>
  </si>
  <si>
    <t>1.3. Presentación del proyecto en el Comité Académico</t>
  </si>
  <si>
    <t>Referencie el acta del COMITÉ ACADÉMICO en el cual fue presentado el proyecto:</t>
  </si>
  <si>
    <t>2. CARACTERIZACIÓN DEL PROYECTO</t>
  </si>
  <si>
    <t>La información de caracterización del proyecto debe consultarse en la ficha de formulación FT-IDP-04-01 correspondiente</t>
  </si>
  <si>
    <t>3. CRONOGRAMA Y PRODUCTOS DEL PROYECTO</t>
  </si>
  <si>
    <t>3.1. Seguimiento a actividades o hitos del proyecto</t>
  </si>
  <si>
    <t>Avance en tiempo de la etapa o fase / hito / actividad principal</t>
  </si>
  <si>
    <t>Avance técnico del proyecto:</t>
  </si>
  <si>
    <t>ID</t>
  </si>
  <si>
    <t>Etapa o fase / hito / actividad principal</t>
  </si>
  <si>
    <t>Ponderado dentro del proyecto</t>
  </si>
  <si>
    <t>Planeación</t>
  </si>
  <si>
    <t>Avance del hito / tarea</t>
  </si>
  <si>
    <t>Fecha inicio</t>
  </si>
  <si>
    <t>Fecha fin</t>
  </si>
  <si>
    <t>Avance al corte</t>
  </si>
  <si>
    <t>Avance técnico etapa o fase / hito / actividad principal</t>
  </si>
  <si>
    <t>Fecha real de entrega</t>
  </si>
  <si>
    <t>Retraso</t>
  </si>
  <si>
    <t>3.2. Seguimiento a productos del proyecto</t>
  </si>
  <si>
    <t>Descripción del producto</t>
  </si>
  <si>
    <t>Categorización del producto</t>
  </si>
  <si>
    <t>Avance del producto</t>
  </si>
  <si>
    <t>Tipología</t>
  </si>
  <si>
    <t>Subtipo</t>
  </si>
  <si>
    <t>Producto</t>
  </si>
  <si>
    <t>¿Reporta al CRIIE?</t>
  </si>
  <si>
    <t>PRODUCTOS DE ACTIVIDADES RELACIONADAS CON LA FORMACIÓN DE RECURSO HUMANO PARA LA CTeI</t>
  </si>
  <si>
    <t>2.2.3.3 Productos resultados de actividades de Apropiación Social del Conocimiento</t>
  </si>
  <si>
    <t>4. EQUIPO DEL PROYECTO</t>
  </si>
  <si>
    <t>4.1. Líder del proyecto</t>
  </si>
  <si>
    <t>Nombres y apellidos:</t>
  </si>
  <si>
    <t>Correo electrónico:</t>
  </si>
  <si>
    <t>Teléfono móvil:</t>
  </si>
  <si>
    <t>4.2. Equipo IDEP para el proyecto</t>
  </si>
  <si>
    <t>Nombres completos</t>
  </si>
  <si>
    <t>Rol en el proyecto</t>
  </si>
  <si>
    <t>Celular</t>
  </si>
  <si>
    <t>Correo electrónico</t>
  </si>
  <si>
    <t>5. CARACTERIZACIÓN DE PARTICIPANTES</t>
  </si>
  <si>
    <t>Tipo de participante</t>
  </si>
  <si>
    <t>Participación en el proyecto</t>
  </si>
  <si>
    <t>Población total planeada</t>
  </si>
  <si>
    <t>Población beneficiada</t>
  </si>
  <si>
    <t>%
Población beneficiada / Población planeada</t>
  </si>
  <si>
    <t>6. INFORMACIÓN PRESUPUESTAL</t>
  </si>
  <si>
    <t>Presupuesto asignado :</t>
  </si>
  <si>
    <t>Recursos propios programados:</t>
  </si>
  <si>
    <t>Ejecución recursos propios:</t>
  </si>
  <si>
    <t xml:space="preserve">Otros recursos programados : </t>
  </si>
  <si>
    <t>% Ejecución recursos propios:</t>
  </si>
  <si>
    <t>Presupuesto total programado :</t>
  </si>
  <si>
    <t>Recursos propios</t>
  </si>
  <si>
    <t>Otros recursos</t>
  </si>
  <si>
    <t>Total recursos</t>
  </si>
  <si>
    <t>Totales</t>
  </si>
  <si>
    <t>Contrataciones para el proyecto - recursos propios</t>
  </si>
  <si>
    <t>Contacto (correo/celular)</t>
  </si>
  <si>
    <t>No. Contrato</t>
  </si>
  <si>
    <t>Valor del contrato</t>
  </si>
  <si>
    <t>Valor ejecutado</t>
  </si>
  <si>
    <t>% Ejecución</t>
  </si>
  <si>
    <t>Supervisor del contrato</t>
  </si>
  <si>
    <t>Estado de contratación</t>
  </si>
  <si>
    <t>Novedades</t>
  </si>
  <si>
    <t>7. RIESGOS DEL PROYECTO</t>
  </si>
  <si>
    <t>Nombre del riesgo</t>
  </si>
  <si>
    <t>Descripción del riesgo</t>
  </si>
  <si>
    <t>Probabilidad de ocurrencia (alto, medio, bajo)</t>
  </si>
  <si>
    <t>Impacto esperado de concretarse (alto, ,edio, bajo)</t>
  </si>
  <si>
    <t>Efecto esperado de concretarse</t>
  </si>
  <si>
    <t>Estrategia de mitigación</t>
  </si>
  <si>
    <t>Responsable de administración</t>
  </si>
  <si>
    <t>Estado del riesgo a la fecha de seguimiento</t>
  </si>
  <si>
    <t>Acciones tomadas frente al riesgo a la fecha</t>
  </si>
  <si>
    <t>8. INDICADORES DEL PROYECTO</t>
  </si>
  <si>
    <t>8.1. Indicadores básicos del proyecto</t>
  </si>
  <si>
    <t>Descripción</t>
  </si>
  <si>
    <t>Evalúa la ejecución presupuestal en relación con el presupuesto planificado</t>
  </si>
  <si>
    <t>Analiza la relación entre el cronograma planificado y la ejecución del proyecto</t>
  </si>
  <si>
    <t>8.2. Otros indicadores del proyecto</t>
  </si>
  <si>
    <t>Nombre corto</t>
  </si>
  <si>
    <t>Fórmula</t>
  </si>
  <si>
    <t>DD/MM/AAAA</t>
  </si>
  <si>
    <t>Código alfanumérico asignado por la OAP</t>
  </si>
  <si>
    <t>Número y nombre del componente del proyecto de Inversión, al cual se reportan los resultados del proyecto de Investigación o de Desarrollo Pedagógico</t>
  </si>
  <si>
    <t>Número y nombre de la meta del proyecto de Inversión, al cual se reportan los resultados del proyecto de Investigación o de Desarrollo Pedagógico</t>
  </si>
  <si>
    <t>Seleccionar si el proyecto corresponde a un ejercicio de investigación o de Desarrollo Pedagógico, de acuerdo con lo contenido en las guías GU-IDP-04-01 y GU-IDP-04-02</t>
  </si>
  <si>
    <t>Nombre de la entidad participante</t>
  </si>
  <si>
    <t>Teléfono y correo del contacto del representante de la entidad para la ejecución del proyecto</t>
  </si>
  <si>
    <t>Resuma la participación o los aportes de la entidad al proyecto</t>
  </si>
  <si>
    <t>Haga mención de la fecha DD/MM/AAAA del acta de la sesión del comité (el acta debe hacer parte de la carpeta del proyecto)</t>
  </si>
  <si>
    <t>Avance técnico</t>
  </si>
  <si>
    <t>Mencione las etapas o fases para lograr los objetivos del proyecto, incluya los principales hitos y/o actividades principales</t>
  </si>
  <si>
    <t>Diligencie el producto/actividad resultado del proyecto o de una de sus etapas o fases</t>
  </si>
  <si>
    <t>Ejemplos: Institución /organización /persona /grupo de personas /colegio /DILE</t>
  </si>
  <si>
    <t>Identifique el riesgo</t>
  </si>
  <si>
    <t>Por ejemplo describa las dificultades técnicas, limitaciones presupuestales e incluso riesgos sociales y regulatorios, que pueden impactar DIRECTAMENTE al proyecto</t>
  </si>
  <si>
    <t>(alto, medio, bajo)</t>
  </si>
  <si>
    <t xml:space="preserve">Mencione el(los) impacto(s) que tendría la materialización del riesgo en el proyecto </t>
  </si>
  <si>
    <t>Persona responsable del seguimiento y de dar respuesta al riesgo identificado, tenga en cuenta los roles del proyecto, pero también puede ser un responsable externo al proyecto</t>
  </si>
  <si>
    <t>LOV_Tipologia</t>
  </si>
  <si>
    <t>LOV_Subtipo</t>
  </si>
  <si>
    <t>LOV_Producto</t>
  </si>
  <si>
    <t>Tipologia</t>
  </si>
  <si>
    <t>PRODUCTOS RESULTADOS DE ACTIVIDADES DE GENERACIÓN DE NUEVO CONOCIMIENTO</t>
  </si>
  <si>
    <t>TIP_NVO_CMIENTO</t>
  </si>
  <si>
    <t>2.2.1.1 Artículos de investigación A1, A2, B y C.</t>
  </si>
  <si>
    <t>SUB_ART_A_B_C</t>
  </si>
  <si>
    <t>Artículos de investigación con Calidad A1, y que el artículo haya sido publicado en una revista de acceso abierto (p. 131-132)</t>
  </si>
  <si>
    <t>TIP_APROP_SOCIAL</t>
  </si>
  <si>
    <t>2.2.1.1 Artículos de investigación D</t>
  </si>
  <si>
    <t>SUB_ART_D</t>
  </si>
  <si>
    <t>Artículos de investigación con Calidad A1, y que el artículo haya sido publicado en revista científica indexada (p. 131-132)</t>
  </si>
  <si>
    <t>Artículos de investigación con Calidad A2, y que el artículo haya sido publicado en una revista de acceso abierto (p. 131-132)</t>
  </si>
  <si>
    <t>TIP_DIVULGACION</t>
  </si>
  <si>
    <t>2.2.1.2 Notas científicas</t>
  </si>
  <si>
    <t>SUB_NOTAS_CFICAS</t>
  </si>
  <si>
    <t>TIP_DES_TECNOLOGICO</t>
  </si>
  <si>
    <t>2.2.1.3 Libros resultados de investigación</t>
  </si>
  <si>
    <t>SUB_LIBROS</t>
  </si>
  <si>
    <t>Artículos de investigación con Calidad A2, y que el artículo haya sido publicado en revista científica indexada (p. 131-132)</t>
  </si>
  <si>
    <t>TIP_FORMACION</t>
  </si>
  <si>
    <t xml:space="preserve">2.2.1.4 Capítulos en libro resultado de investigación
</t>
  </si>
  <si>
    <t>SUB_CAPITULOS_LIBROS</t>
  </si>
  <si>
    <t>Artículos de investigación con Calidad B, y que el artículo haya sido publicado en una revista de acceso abierto (p. 131-132)</t>
  </si>
  <si>
    <t>2.2.3.4.3.1 Libros de Formación Q1</t>
  </si>
  <si>
    <t>SUB_LIBROS_Q1</t>
  </si>
  <si>
    <t>Artículos de investigación con Calidad B, y que el artículo haya sido publicado en revista científica indexada (p. 131-132)</t>
  </si>
  <si>
    <t>2.2.1.7 Productos resultados de la creación o investigación-creación</t>
  </si>
  <si>
    <t>SUB_CREACION</t>
  </si>
  <si>
    <t>Artículos de investigación con Calidad C, y que el artículo haya sido publicado en una revista de acceso abierto (p. 131-132)</t>
  </si>
  <si>
    <t>SUB_APROP_SOCIAL</t>
  </si>
  <si>
    <t>Artículos de investigación con Calidad C, y que el artículo haya sido publicado en revista científica indexada (p. 133)</t>
  </si>
  <si>
    <t>2.2.3.4.1 Circulación de conocimiento especializado</t>
  </si>
  <si>
    <t>SUB_CIRCULACION</t>
  </si>
  <si>
    <t>Artículos de investigación con Calidad D, y que el artículo haya sido publicado en una revista de acceso abierto (p. 133)</t>
  </si>
  <si>
    <t>2.2.3.4.2 Divulgación Pública de la CTeI.</t>
  </si>
  <si>
    <t>SUB_DIVULGACION</t>
  </si>
  <si>
    <t>Artículos de investigación con Calidad D, y que el artículo haya sido publicado en revista científica indexada (p. 133)</t>
  </si>
  <si>
    <t>2.2.3.4.3 Producción Bibliográfica.</t>
  </si>
  <si>
    <t>SUB_BIBLIOGRAFICA</t>
  </si>
  <si>
    <t>Notas científicas con Calidad A1 (p. 133)</t>
  </si>
  <si>
    <t>2.2.2.1 Productos tecnológicos certificados o validados.</t>
  </si>
  <si>
    <t>SUB_PROD_TECNO</t>
  </si>
  <si>
    <t>Notas científicas con Calidad A2 (p. 133)</t>
  </si>
  <si>
    <t>2.2.2.2 Productos empresariales.</t>
  </si>
  <si>
    <t>SUB_PROD_EMPRESA</t>
  </si>
  <si>
    <t>Notas científicas con Calidad B (p. 134)</t>
  </si>
  <si>
    <t>2.2.2.3 Regulaciones, normas, reglamentos o legislaciones.</t>
  </si>
  <si>
    <t>SUB_REGULACION</t>
  </si>
  <si>
    <t>Notas científicas con Calidad C (p. 134)</t>
  </si>
  <si>
    <t>2.2.2.4 Conceptos técnicos.</t>
  </si>
  <si>
    <t>SUB_CONCEPTOS</t>
  </si>
  <si>
    <t>Notas científicas con Calidad D (p. 135)</t>
  </si>
  <si>
    <t>2.2.2.5 Registros de Acuerdos de licencia para explotación de obras de Investigación + Creación en Artes, Arquitectura y Diseño protegidas por derechos de autor.
Acuerdos de licencia para la explotación de obras protegidas por derecho de autor.</t>
  </si>
  <si>
    <t>SUB_ACUERDOS</t>
  </si>
  <si>
    <t>Libros resultados de investigación A1 (P. 135-136)</t>
  </si>
  <si>
    <t>2.2.4.7 Acompañamientos y asesorías de línea temática del Programa Ondas</t>
  </si>
  <si>
    <t>SUB_ONDAS</t>
  </si>
  <si>
    <t>Libros resultados de investigación A (P. 135-136)</t>
  </si>
  <si>
    <t>2.2.4.1 Direcciones de Tesis de doctorado
Dirección/Tutoría y Codirección/Cotutoría de Tesis de Doctorado</t>
  </si>
  <si>
    <t>SUB_DOCTORADO</t>
  </si>
  <si>
    <t>Libros resultados de investigación B (P. 137)</t>
  </si>
  <si>
    <t>2.2.4.2 Direcciones de Trabajo de grado de maestría
Dirección/Tutoría y Codirección/Cotutoría de Trabajo de grado de maestría</t>
  </si>
  <si>
    <t>SUB_MAESTRIA</t>
  </si>
  <si>
    <t>Libros resultados de investigación C (P. 138)</t>
  </si>
  <si>
    <t>2.2.4.3 Direcciones de Trabajo de pregrado
Dirección/Tutoría y Codirección/Cotutoría de Trabajo de grado de pregrado</t>
  </si>
  <si>
    <t>SUB_PREGRADO</t>
  </si>
  <si>
    <t>Capítulos en libro resultado de investigación con Calidad A1 (p. 140-142)</t>
  </si>
  <si>
    <t>Capítulos en libro resultado de investigación con Calidad A (p. 140-142)</t>
  </si>
  <si>
    <t>Capítulos en libro resultado de investigación con Calidad B (p. 140-142)</t>
  </si>
  <si>
    <t>Capítulos en libro resultado de investigación con Calidad C (p. 140-142)</t>
  </si>
  <si>
    <t>Libros de Formación ubicados en el cuartil 1 (Q1). (p. 142)</t>
  </si>
  <si>
    <t>Productos resultados de la creación o investigación-creación con Calidad A1 (p. 146)</t>
  </si>
  <si>
    <t>Productos resultados de la creación o investigación-creación con Calidad A (p. 146)</t>
  </si>
  <si>
    <t>Productos resultados de la creación o investigación-creación con Calidad B (p. 146)</t>
  </si>
  <si>
    <t>Productos resultados de la creación o investigación-creación con Calidad C (p. 146)</t>
  </si>
  <si>
    <t>Procesos de apropiación social del conocimiento para el fortalecimiento o solución de asuntos de interés social con Calidad (p. 152)</t>
  </si>
  <si>
    <t>PRODUCTOS RESULTADOS DE ACTIVIDADES DE APROPIACIÓN SOCIAL DEL CONOCIMIENTO</t>
  </si>
  <si>
    <t>Procesos de apropiación social del conocimiento para la generación de insumos de política pública y normatividad con Calidad A (p. 153 -154)</t>
  </si>
  <si>
    <t>Procesos de apropiación social del conocimiento para la generación de insumos de política pública y normatividad con Calidad B (p. 153 -154)</t>
  </si>
  <si>
    <t>Procesos de apropiación social del conocimiento para la generación de insumos de política pública y normatividad con Calidad C (p. 153 -154)</t>
  </si>
  <si>
    <t>Procesos de apropiación social del conocimiento resultado del trabajo conjunto entre un Centro de Ciencia y un grupo de investigación con Calidad A (p. 155 -156)</t>
  </si>
  <si>
    <t>Procesos de apropiación social del conocimiento resultado del trabajo conjunto entre un Centro de Ciencia y un grupo de investigación con Calidad B (p. 155 -156)</t>
  </si>
  <si>
    <t>Procesos de apropiación social del conocimiento resultado del trabajo conjunto entre un Centro de Ciencia y un grupo de investigación con Calidad C (p. 155 -156)</t>
  </si>
  <si>
    <t>Procesos de apropiación social del conocimiento resultado del trabajo conjunto entre un Centro de Ciencia y un grupo de investigación con Calidad D (p. 155 -156)</t>
  </si>
  <si>
    <t>Eventos científicos con componente de apropiación A (p. 156)</t>
  </si>
  <si>
    <t>PRODUCTOS RESULTADOS DE ACTIVIDADES DE DIVULGACIÓN PÚBLICA DE LA CIENCIA</t>
  </si>
  <si>
    <t>Eventos científicos con componente de apropiación B (p. 156)</t>
  </si>
  <si>
    <t>Participaciones en redes de conocimiento (p. 156 - 157)</t>
  </si>
  <si>
    <t>Documentos de trabajo (Working Papers) (p. 158)</t>
  </si>
  <si>
    <t>Ediciones de revista o libro de divulgación científica (p. 158)</t>
  </si>
  <si>
    <t>Informes finales de investigación con Calidad (p. 158)</t>
  </si>
  <si>
    <t>Informes técnicos (p. 158)</t>
  </si>
  <si>
    <t>Publicaciones editoriales no especializadas Calidad A1 (p. 159)</t>
  </si>
  <si>
    <t>Publicaciones editoriales no especializadas Calidad A2 (p. 159)</t>
  </si>
  <si>
    <t>Publicaciones editoriales no especializadas Calidad B1 (p. 159)</t>
  </si>
  <si>
    <t>Publicaciones editoriales no especializadas Calidad B2 (p. 159)</t>
  </si>
  <si>
    <t>Publicaciones editoriales no especializadas Calidad C1 (p. 159)</t>
  </si>
  <si>
    <t>Publicaciones editoriales no especializadas Calidad C2 (p. 159)</t>
  </si>
  <si>
    <t>Producciones de contenido digital Calidad A1 (p. 160)</t>
  </si>
  <si>
    <t>Producciones de contenido digital Calidad A2 (p. 160)</t>
  </si>
  <si>
    <t>Producciones de contenido digital Calidad B1 (p. 160)</t>
  </si>
  <si>
    <t>Producciones de contenido digital Calidad B2 (p. 160)</t>
  </si>
  <si>
    <t>Producciones de contenido digital Calidad C1 (p. 160)</t>
  </si>
  <si>
    <t>Producciones de contenido digital Calidad C2 (p. 160)</t>
  </si>
  <si>
    <t>Libros de formación Q2 (p. 164)</t>
  </si>
  <si>
    <t>Libros de formación Q3 (p. 164 - 165)</t>
  </si>
  <si>
    <t>Boletines divulgativos de resultado de investigación (p. 165)</t>
  </si>
  <si>
    <t>Libros de Divulgación de investigación y/o Compilación de Divulgación (p. 165)</t>
  </si>
  <si>
    <t>Generaciones de Contenido (p. 166)</t>
  </si>
  <si>
    <t>signos distintivos</t>
  </si>
  <si>
    <t>PRODUCTOS RESULTADOS DE ACTIVIDADES DE DESARROLLO TECNOLÓGICO E INNOVACIÓN</t>
  </si>
  <si>
    <t>esquema de circuito integrado</t>
  </si>
  <si>
    <t>empresas creativas y culturales</t>
  </si>
  <si>
    <t>Innovaciones en procedimientos (procesos) y servicios</t>
  </si>
  <si>
    <t>Actos legislativos (pag 77)</t>
  </si>
  <si>
    <t>Proyectos de Ley</t>
  </si>
  <si>
    <t>Conceptos técnicos (pag 78)</t>
  </si>
  <si>
    <t>Acuerdos de licencia para la explotación de obras protegidas por derecho de autor.</t>
  </si>
  <si>
    <t>Acompañamientos y asesorías de línea temática del Programa Ondas</t>
  </si>
  <si>
    <t xml:space="preserve">Direcciones de Tesis de doctorado </t>
  </si>
  <si>
    <t>Direcciones de Trabajo de grado de maestría</t>
  </si>
  <si>
    <t>Direcciones de Trabajo de pregrado</t>
  </si>
  <si>
    <t>Desc_Proyecto</t>
  </si>
  <si>
    <t>ID Proyecto</t>
  </si>
  <si>
    <t>NC_Meta</t>
  </si>
  <si>
    <t>Tipo proyecto</t>
  </si>
  <si>
    <t>Otro tipo</t>
  </si>
  <si>
    <t>Presupuesto</t>
  </si>
  <si>
    <t>Lider</t>
  </si>
  <si>
    <t>Cargo</t>
  </si>
  <si>
    <t>Desc_Meta</t>
  </si>
  <si>
    <t>NC_Comp</t>
  </si>
  <si>
    <t>Desc_Componente</t>
  </si>
  <si>
    <t>Tipo de proyecto</t>
  </si>
  <si>
    <t>Localidades</t>
  </si>
  <si>
    <t>Proyecto M1-2024-01 - Estado del arte sobre tendencias de investigación</t>
  </si>
  <si>
    <t>M1-2024-01</t>
  </si>
  <si>
    <t>M1</t>
  </si>
  <si>
    <t>Investigación</t>
  </si>
  <si>
    <t>No aplica</t>
  </si>
  <si>
    <t>José Cabrera Paz</t>
  </si>
  <si>
    <t>Asesor de Dirección General</t>
  </si>
  <si>
    <t>Meta 1: Desarrollar 20 investigaciones en el marco de un "programa de investigación educativa para el desarrollo pedagógico" (C1/M1)</t>
  </si>
  <si>
    <t>C1</t>
  </si>
  <si>
    <t>Componente 1: Investigación y evaluación</t>
  </si>
  <si>
    <t>Antonio Nariño - 15</t>
  </si>
  <si>
    <t>Proyecto M1-2025-01 - Hostigamiento escolar 2025</t>
  </si>
  <si>
    <t>M1-2025-01</t>
  </si>
  <si>
    <t>Por definir</t>
  </si>
  <si>
    <t>Liliana Patricia Torres</t>
  </si>
  <si>
    <t>M2</t>
  </si>
  <si>
    <t>Meta 2: Implementar una estrategia de posicionamiento en el marco del Sistema Nacional de Ciencia, Tecnología e Innovación (C1/M2)</t>
  </si>
  <si>
    <t>C2</t>
  </si>
  <si>
    <t>Componente 2:  Comunicación y apropiación</t>
  </si>
  <si>
    <t>Desarrollo Pedagógico</t>
  </si>
  <si>
    <t>Barrios Unidos - 12</t>
  </si>
  <si>
    <t>Proyecto M1-2025-02 - Salud mental escolar 2025</t>
  </si>
  <si>
    <t>M1-2025-02</t>
  </si>
  <si>
    <t>M3</t>
  </si>
  <si>
    <t>Meta 3: Realizar dos evaluaciones del programa de investigación educativa para el desarrollo pedagógico (C1/M3)</t>
  </si>
  <si>
    <t>C3</t>
  </si>
  <si>
    <t>Componente 3:  Desarrollo pedagógico e innovación</t>
  </si>
  <si>
    <t>Innovación</t>
  </si>
  <si>
    <t>Bosa - 07</t>
  </si>
  <si>
    <t>M1-2025-03</t>
  </si>
  <si>
    <t>Linamaria López</t>
  </si>
  <si>
    <t>M4</t>
  </si>
  <si>
    <t>Meta 4: Desarrollar una estrategia de comunicación y apropiación social del conocimiento (C2/M4)</t>
  </si>
  <si>
    <t>C4</t>
  </si>
  <si>
    <t>Componente 4: Gestión institucional</t>
  </si>
  <si>
    <t>Candelaria - 17</t>
  </si>
  <si>
    <t>Proyecto M1-2025-04 - Discapacidad y gestión curricular-2025</t>
  </si>
  <si>
    <t>M1-2025-04</t>
  </si>
  <si>
    <t>M5</t>
  </si>
  <si>
    <t>Meta 5: Desarrollar una estrategia de fortalecimiento de capacidades en Investigación, Tecnología e Innovación de docentes y directivos docentes en el marco de un "Programa de investigación educativa para el desarrollo pedagógico" (C3/M5)</t>
  </si>
  <si>
    <t>Otro, ¿Cúal?</t>
  </si>
  <si>
    <t>Chapinero - 02</t>
  </si>
  <si>
    <t>Proyecto M1-2025-05 - Trayectorias educativas 2025</t>
  </si>
  <si>
    <t>M1-2025-05</t>
  </si>
  <si>
    <t>M6</t>
  </si>
  <si>
    <t>Meta 6: Desarrollar una estrategia para el fortalecimiento de la gestión institucional (C4/M6)</t>
  </si>
  <si>
    <t>Ciudad Bolívar - 19</t>
  </si>
  <si>
    <t>Proyecto M1-2025-06 - Educación inicial 2025</t>
  </si>
  <si>
    <t>M1-2025-06</t>
  </si>
  <si>
    <t>EngativA - 10</t>
  </si>
  <si>
    <t>Proyecto M1-2025-07 - Evaluación del programa de Bachillerato Internacional-2025</t>
  </si>
  <si>
    <t>M1-2025-07</t>
  </si>
  <si>
    <t>Andrés Mauricio Castillo Varela</t>
  </si>
  <si>
    <t>Director IDEP</t>
  </si>
  <si>
    <t>Fontibón - 09</t>
  </si>
  <si>
    <t>Proyecto M4-2025-01 Laboratorios y salas de pensamiento</t>
  </si>
  <si>
    <t>M4-2025-01</t>
  </si>
  <si>
    <t>Kennedy - 08</t>
  </si>
  <si>
    <t>Proyecto M5-2025-01 Fortalecimiento de redes, colectivos y semilleros</t>
  </si>
  <si>
    <t>M5-2025-01</t>
  </si>
  <si>
    <t>Los MArtires - 14</t>
  </si>
  <si>
    <t>Proyecto M5-2025-01 Fortalecimiento de capacidades en investigación, innovación y tecnologías</t>
  </si>
  <si>
    <t>Puente Aranda - 16</t>
  </si>
  <si>
    <t>Rafael Uribe Uribe - 18</t>
  </si>
  <si>
    <t>San Cristóbal - 04</t>
  </si>
  <si>
    <t>Santa Fe - 03</t>
  </si>
  <si>
    <t>Suba - 11</t>
  </si>
  <si>
    <t>Sumapaz - 20</t>
  </si>
  <si>
    <t>Teusaquillo - 13</t>
  </si>
  <si>
    <t>Tunjuelito - 06</t>
  </si>
  <si>
    <t>Usaquén - 01</t>
  </si>
  <si>
    <t>Usme - 05</t>
  </si>
  <si>
    <t>Información general del proyecto</t>
  </si>
  <si>
    <t>CodProyecto</t>
  </si>
  <si>
    <t>NomProyecto</t>
  </si>
  <si>
    <t>Id Meta</t>
  </si>
  <si>
    <t>Meta</t>
  </si>
  <si>
    <t>ID Componente</t>
  </si>
  <si>
    <t>Componente</t>
  </si>
  <si>
    <t>Tipo proyecto - otro</t>
  </si>
  <si>
    <t>Lider del proyecto</t>
  </si>
  <si>
    <t>Cargo líder</t>
  </si>
  <si>
    <t>Seguimiento e indicadores</t>
  </si>
  <si>
    <t>Fecha corte</t>
  </si>
  <si>
    <t>Presupuesto asignado</t>
  </si>
  <si>
    <t>Programado - Recursos propios</t>
  </si>
  <si>
    <t>Programado - Otros recursos</t>
  </si>
  <si>
    <t>Programado - Total recursos</t>
  </si>
  <si>
    <t>Ejecución recursos propios</t>
  </si>
  <si>
    <t>Porc Ejec Recursos propios</t>
  </si>
  <si>
    <t>Fecha Inicio</t>
  </si>
  <si>
    <t>Fecha Final</t>
  </si>
  <si>
    <t>Avance tiempo</t>
  </si>
  <si>
    <t>Avance Técnico</t>
  </si>
  <si>
    <t>NomCorto Otro Ind01</t>
  </si>
  <si>
    <t>Descripción Otro indicador 1</t>
  </si>
  <si>
    <t>Avance Otro indicador 1</t>
  </si>
  <si>
    <t>NomCorto Otro Ind02</t>
  </si>
  <si>
    <t>Avance Otro indicador 2</t>
  </si>
  <si>
    <t>Descripción Otro indicador 2</t>
  </si>
  <si>
    <t>NomCorto Otro Ind03</t>
  </si>
  <si>
    <t>Avance Otro indicador 3</t>
  </si>
  <si>
    <t>Descripción Otro indicador 3</t>
  </si>
  <si>
    <t>Productos</t>
  </si>
  <si>
    <t>Actividades / Hitos</t>
  </si>
  <si>
    <t>Avance del hito/tarea</t>
  </si>
  <si>
    <t>TIP_OTRO</t>
  </si>
  <si>
    <t>OTRO SUBTIPO</t>
  </si>
  <si>
    <t>SUB_OTRO</t>
  </si>
  <si>
    <t>OTRO PRODUCTO</t>
  </si>
  <si>
    <t>OTRA TIPOLOGIA</t>
  </si>
  <si>
    <t>Es informe final?</t>
  </si>
  <si>
    <t>Tïtulo del proyecto que incluye código y año de ejecución - asignado OAP</t>
  </si>
  <si>
    <t>Cuando apliquen proyectos de modalidad distinta a investigación y desarrollo pedagógico, se diligencia “No aplica” en caso contrario</t>
  </si>
  <si>
    <t>Cifra del presupuesto asignado en el PAA de la vigencia del proyecto formato $00.000.000 debe coincidir con el Plan Anual de Adquisiciones del período correspondiente</t>
  </si>
  <si>
    <t>Fecha estimada de inicio de la ejecución del proyecto en formato DD/MM/AAAA</t>
  </si>
  <si>
    <t>Fecha estimada de terminación de la ejecución del proyecto en formato DD/MM/AAAA</t>
  </si>
  <si>
    <t>Diligencie en caso que considere que existen aspectos particulares que deba mencionar sobre la participación de la entidad</t>
  </si>
  <si>
    <t>SI / NO</t>
  </si>
  <si>
    <t>La sumatoria no debe ser mayor que 100%</t>
  </si>
  <si>
    <t xml:space="preserve">Ejemplo:
Apoyo administrativo y financiero
Supervisor de contrato
</t>
  </si>
  <si>
    <t>Que propuesta o alternativa de solución debe tener el IDEP para dar respuesta a la posible materialización del riesgo</t>
  </si>
  <si>
    <t>Precise el objetivo del indicador, responda a la pregunta: ¿qué va a medir?</t>
  </si>
  <si>
    <t>Establezca una fórmula clara para calcular el indicador</t>
  </si>
  <si>
    <t>Mencione entre otros la periodicidad para medir el indicador, la(s)fuente(s) de información y responsables del mismo</t>
  </si>
  <si>
    <t>Carlos Iván García Suárez</t>
  </si>
  <si>
    <t>M5-2025-02</t>
  </si>
  <si>
    <t>Proyecto M6-2025-01 Proceso de gestión tecnológica</t>
  </si>
  <si>
    <t>M6-2025-01</t>
  </si>
  <si>
    <t>Miguel Calderón</t>
  </si>
  <si>
    <t>Jefe OAP</t>
  </si>
  <si>
    <t>Valor al corte</t>
  </si>
  <si>
    <t>Avance en las actividades del proyecto</t>
  </si>
  <si>
    <t>Avance en el cronograma del proyecto</t>
  </si>
  <si>
    <t>Ejecución financiera del proyecto - Recursos propios</t>
  </si>
  <si>
    <t>Indicador básico</t>
  </si>
  <si>
    <t>Indicador adicional</t>
  </si>
  <si>
    <t>Contrataciones con recursos propios</t>
  </si>
  <si>
    <t>Fecha Aprobación: 09/05/2025</t>
  </si>
  <si>
    <t>Versión: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</si>
</sst>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"/>
    <numFmt numFmtId="165" formatCode="&quot;$&quot;#,##0"/>
    <numFmt numFmtId="166" formatCode="&quot;$&quot;\ #,##0"/>
    <numFmt numFmtId="167" formatCode="_-&quot;$&quot;\ * #,##0_-;\-&quot;$&quot;\ * #,##0_-;_-&quot;$&quot;\ * &quot;-&quot;??_-;_-@"/>
    <numFmt numFmtId="168" formatCode="dd\-mmm\-yy"/>
    <numFmt numFmtId="169" formatCode="0.0%"/>
    <numFmt numFmtId="170" formatCode="_-&quot;$&quot;\ * #,##0_-;\-&quot;$&quot;\ * #,##0_-;_-&quot;$&quot;\ * &quot;-&quot;??_-;_-@_-"/>
  </numFmts>
  <fonts count="5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ptos Narrow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rgb="FF0F9ED5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color rgb="FF434343"/>
      <name val="Calibri"/>
      <family val="2"/>
    </font>
    <font>
      <b/>
      <sz val="10"/>
      <color rgb="FF434343"/>
      <name val="Calibri"/>
      <family val="2"/>
    </font>
    <font>
      <b/>
      <sz val="11"/>
      <color rgb="FF434343"/>
      <name val="Calibri"/>
      <family val="2"/>
    </font>
    <font>
      <b/>
      <sz val="14"/>
      <color theme="1"/>
      <name val="Calibri"/>
      <family val="2"/>
    </font>
    <font>
      <b/>
      <sz val="8"/>
      <color theme="1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5" tint="-0.249977111117893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8"/>
      <color rgb="FF000000"/>
      <name val="Arial"/>
      <family val="2"/>
      <scheme val="minor"/>
    </font>
    <font>
      <i/>
      <sz val="8"/>
      <name val="Calibri"/>
      <family val="2"/>
    </font>
    <font>
      <sz val="10"/>
      <color rgb="FF000000"/>
      <name val="Arial"/>
      <family val="2"/>
      <scheme val="minor"/>
    </font>
    <font>
      <b/>
      <sz val="10"/>
      <name val="Arial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8"/>
      <color rgb="FF000000"/>
      <name val="Arial"/>
      <family val="2"/>
    </font>
    <font>
      <sz val="8"/>
      <color theme="1" tint="0.499984740745262"/>
      <name val="Arial"/>
      <family val="2"/>
    </font>
    <font>
      <b/>
      <sz val="8"/>
      <color theme="0" tint="-0.499984740745262"/>
      <name val="Arial"/>
      <family val="2"/>
    </font>
    <font>
      <b/>
      <sz val="10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D9F2D0"/>
        <bgColor rgb="FFD9F2D0"/>
      </patternFill>
    </fill>
    <fill>
      <patternFill patternType="solid">
        <fgColor rgb="FF84E291"/>
        <bgColor rgb="FF84E291"/>
      </patternFill>
    </fill>
    <fill>
      <patternFill patternType="solid">
        <fgColor rgb="FFCAEDFB"/>
        <bgColor rgb="FFCAEDFB"/>
      </patternFill>
    </fill>
    <fill>
      <patternFill patternType="solid">
        <fgColor rgb="FFF1CEEE"/>
        <bgColor rgb="FFF1CEEE"/>
      </patternFill>
    </fill>
    <fill>
      <patternFill patternType="solid">
        <fgColor rgb="FFFF0000"/>
        <bgColor rgb="FFFF0000"/>
      </patternFill>
    </fill>
    <fill>
      <patternFill patternType="solid">
        <fgColor rgb="FFFAE2D5"/>
        <bgColor rgb="FFFAE2D5"/>
      </patternFill>
    </fill>
    <fill>
      <patternFill patternType="solid">
        <fgColor rgb="FF92D050"/>
        <bgColor rgb="FF92D050"/>
      </patternFill>
    </fill>
    <fill>
      <patternFill patternType="solid">
        <fgColor rgb="FFE97132"/>
        <bgColor rgb="FFE97132"/>
      </patternFill>
    </fill>
    <fill>
      <patternFill patternType="solid">
        <fgColor rgb="FFA6C9EB"/>
        <bgColor rgb="FFA6C9EB"/>
      </patternFill>
    </fill>
    <fill>
      <patternFill patternType="solid">
        <fgColor rgb="FF4EA72E"/>
        <bgColor rgb="FF4EA72E"/>
      </patternFill>
    </fill>
    <fill>
      <patternFill patternType="solid">
        <fgColor rgb="FFF6F8F9"/>
        <bgColor rgb="FFF6F8F9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D9D9D9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4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3" borderId="16" xfId="0" applyFont="1" applyFill="1" applyBorder="1"/>
    <xf numFmtId="0" fontId="7" fillId="3" borderId="0" xfId="0" applyFont="1" applyFill="1"/>
    <xf numFmtId="0" fontId="6" fillId="3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0" fillId="0" borderId="18" xfId="0" applyFont="1" applyBorder="1" applyAlignment="1">
      <alignment horizontal="center" vertical="center" wrapText="1"/>
    </xf>
    <xf numFmtId="0" fontId="6" fillId="3" borderId="20" xfId="0" applyFont="1" applyFill="1" applyBorder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9" fillId="13" borderId="15" xfId="0" applyFont="1" applyFill="1" applyBorder="1" applyAlignment="1">
      <alignment horizontal="center" vertical="top" wrapText="1"/>
    </xf>
    <xf numFmtId="0" fontId="19" fillId="13" borderId="38" xfId="0" applyFont="1" applyFill="1" applyBorder="1" applyAlignment="1">
      <alignment horizontal="center" vertical="top" wrapText="1"/>
    </xf>
    <xf numFmtId="0" fontId="19" fillId="13" borderId="38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top" wrapText="1"/>
    </xf>
    <xf numFmtId="0" fontId="19" fillId="15" borderId="15" xfId="0" applyFont="1" applyFill="1" applyBorder="1" applyAlignment="1">
      <alignment horizontal="center" vertical="top" wrapText="1"/>
    </xf>
    <xf numFmtId="0" fontId="19" fillId="15" borderId="16" xfId="0" applyFont="1" applyFill="1" applyBorder="1" applyAlignment="1">
      <alignment horizontal="center" vertical="top" wrapText="1"/>
    </xf>
    <xf numFmtId="0" fontId="24" fillId="16" borderId="15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4" borderId="15" xfId="0" applyFont="1" applyFill="1" applyBorder="1" applyAlignment="1">
      <alignment horizontal="center" vertical="top" wrapText="1"/>
    </xf>
    <xf numFmtId="0" fontId="27" fillId="0" borderId="15" xfId="0" applyFont="1" applyBorder="1" applyAlignment="1">
      <alignment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15" xfId="0" applyFont="1" applyBorder="1" applyAlignment="1">
      <alignment vertical="top" wrapText="1"/>
    </xf>
    <xf numFmtId="0" fontId="25" fillId="0" borderId="15" xfId="0" applyFont="1" applyBorder="1" applyAlignment="1">
      <alignment vertical="center"/>
    </xf>
    <xf numFmtId="167" fontId="25" fillId="0" borderId="15" xfId="0" applyNumberFormat="1" applyFont="1" applyBorder="1" applyAlignment="1">
      <alignment horizontal="right" vertical="top" wrapText="1"/>
    </xf>
    <xf numFmtId="0" fontId="25" fillId="0" borderId="4" xfId="0" applyFont="1" applyBorder="1" applyAlignment="1">
      <alignment vertical="top" wrapText="1"/>
    </xf>
    <xf numFmtId="0" fontId="19" fillId="0" borderId="15" xfId="0" applyFont="1" applyBorder="1" applyAlignment="1">
      <alignment horizontal="center" vertical="top" wrapText="1"/>
    </xf>
    <xf numFmtId="0" fontId="28" fillId="3" borderId="15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8" fillId="17" borderId="15" xfId="0" applyFont="1" applyFill="1" applyBorder="1" applyAlignment="1">
      <alignment vertical="top" wrapText="1"/>
    </xf>
    <xf numFmtId="0" fontId="28" fillId="17" borderId="15" xfId="0" applyFont="1" applyFill="1" applyBorder="1" applyAlignment="1">
      <alignment horizontal="center" vertical="top" wrapText="1"/>
    </xf>
    <xf numFmtId="0" fontId="29" fillId="17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4" fillId="18" borderId="15" xfId="0" applyFont="1" applyFill="1" applyBorder="1" applyAlignment="1">
      <alignment horizontal="center" vertical="center" wrapText="1"/>
    </xf>
    <xf numFmtId="0" fontId="31" fillId="18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168" fontId="25" fillId="0" borderId="15" xfId="0" applyNumberFormat="1" applyFont="1" applyBorder="1" applyAlignment="1">
      <alignment horizontal="center" vertical="center" wrapText="1"/>
    </xf>
    <xf numFmtId="168" fontId="23" fillId="0" borderId="15" xfId="0" applyNumberFormat="1" applyFont="1" applyBorder="1" applyAlignment="1">
      <alignment horizontal="left" vertical="center" wrapText="1"/>
    </xf>
    <xf numFmtId="168" fontId="23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vertical="center" wrapText="1"/>
    </xf>
    <xf numFmtId="0" fontId="24" fillId="19" borderId="15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20" borderId="15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horizontal="center" vertical="center" wrapText="1"/>
    </xf>
    <xf numFmtId="168" fontId="24" fillId="0" borderId="15" xfId="0" applyNumberFormat="1" applyFont="1" applyBorder="1" applyAlignment="1">
      <alignment horizontal="center" vertical="center" wrapText="1"/>
    </xf>
    <xf numFmtId="167" fontId="22" fillId="0" borderId="15" xfId="0" applyNumberFormat="1" applyFont="1" applyBorder="1" applyAlignment="1">
      <alignment horizontal="center" vertical="center" wrapText="1"/>
    </xf>
    <xf numFmtId="167" fontId="23" fillId="0" borderId="15" xfId="0" applyNumberFormat="1" applyFont="1" applyBorder="1" applyAlignment="1">
      <alignment horizontal="center" vertical="center" wrapText="1"/>
    </xf>
    <xf numFmtId="169" fontId="25" fillId="0" borderId="15" xfId="0" applyNumberFormat="1" applyFont="1" applyBorder="1" applyAlignment="1">
      <alignment horizontal="center" vertical="center"/>
    </xf>
    <xf numFmtId="0" fontId="26" fillId="22" borderId="15" xfId="0" applyFont="1" applyFill="1" applyBorder="1" applyAlignment="1">
      <alignment horizontal="center" vertical="center" wrapText="1"/>
    </xf>
    <xf numFmtId="0" fontId="26" fillId="23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20" fillId="19" borderId="15" xfId="0" applyFont="1" applyFill="1" applyBorder="1" applyAlignment="1">
      <alignment horizontal="center" vertical="center"/>
    </xf>
    <xf numFmtId="0" fontId="23" fillId="19" borderId="15" xfId="0" applyFont="1" applyFill="1" applyBorder="1" applyAlignment="1">
      <alignment horizontal="left" vertical="center" wrapText="1"/>
    </xf>
    <xf numFmtId="0" fontId="19" fillId="19" borderId="15" xfId="0" applyFont="1" applyFill="1" applyBorder="1" applyAlignment="1">
      <alignment horizontal="center" vertical="center" wrapText="1"/>
    </xf>
    <xf numFmtId="164" fontId="25" fillId="19" borderId="15" xfId="0" applyNumberFormat="1" applyFont="1" applyFill="1" applyBorder="1" applyAlignment="1">
      <alignment horizontal="center" vertical="center" wrapText="1"/>
    </xf>
    <xf numFmtId="9" fontId="20" fillId="19" borderId="15" xfId="0" applyNumberFormat="1" applyFont="1" applyFill="1" applyBorder="1" applyAlignment="1">
      <alignment horizontal="center" vertical="center" wrapText="1"/>
    </xf>
    <xf numFmtId="168" fontId="25" fillId="19" borderId="15" xfId="0" applyNumberFormat="1" applyFont="1" applyFill="1" applyBorder="1" applyAlignment="1">
      <alignment horizontal="center" vertical="center" wrapText="1"/>
    </xf>
    <xf numFmtId="49" fontId="25" fillId="19" borderId="15" xfId="0" applyNumberFormat="1" applyFont="1" applyFill="1" applyBorder="1" applyAlignment="1">
      <alignment horizontal="center" vertical="center" wrapText="1"/>
    </xf>
    <xf numFmtId="49" fontId="23" fillId="19" borderId="15" xfId="0" applyNumberFormat="1" applyFont="1" applyFill="1" applyBorder="1" applyAlignment="1">
      <alignment horizontal="left" vertical="center" wrapText="1"/>
    </xf>
    <xf numFmtId="0" fontId="31" fillId="19" borderId="15" xfId="0" applyFont="1" applyFill="1" applyBorder="1" applyAlignment="1">
      <alignment horizontal="left" vertical="center" wrapText="1"/>
    </xf>
    <xf numFmtId="0" fontId="32" fillId="22" borderId="15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/>
    </xf>
    <xf numFmtId="0" fontId="22" fillId="19" borderId="15" xfId="0" applyFont="1" applyFill="1" applyBorder="1" applyAlignment="1">
      <alignment horizontal="left" vertical="center" wrapText="1"/>
    </xf>
    <xf numFmtId="9" fontId="25" fillId="19" borderId="1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4" borderId="25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4" borderId="15" xfId="0" applyFont="1" applyFill="1" applyBorder="1" applyAlignment="1">
      <alignment horizontal="left" vertical="center"/>
    </xf>
    <xf numFmtId="0" fontId="20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7" borderId="27" xfId="0" applyFont="1" applyFill="1" applyBorder="1" applyAlignment="1">
      <alignment horizontal="left" vertical="center" wrapText="1"/>
    </xf>
    <xf numFmtId="0" fontId="22" fillId="8" borderId="28" xfId="0" applyFont="1" applyFill="1" applyBorder="1" applyAlignment="1">
      <alignment horizontal="left" vertical="center" wrapText="1"/>
    </xf>
    <xf numFmtId="0" fontId="23" fillId="7" borderId="29" xfId="0" applyFont="1" applyFill="1" applyBorder="1" applyAlignment="1">
      <alignment horizontal="left" vertical="center" wrapText="1"/>
    </xf>
    <xf numFmtId="0" fontId="23" fillId="9" borderId="28" xfId="0" applyFont="1" applyFill="1" applyBorder="1" applyAlignment="1">
      <alignment horizontal="left" vertical="center" wrapText="1"/>
    </xf>
    <xf numFmtId="0" fontId="23" fillId="7" borderId="15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8" borderId="15" xfId="0" applyFont="1" applyFill="1" applyBorder="1" applyAlignment="1">
      <alignment horizontal="left" vertical="center" wrapText="1"/>
    </xf>
    <xf numFmtId="0" fontId="24" fillId="6" borderId="15" xfId="0" applyFont="1" applyFill="1" applyBorder="1" applyAlignment="1">
      <alignment horizontal="left" vertical="center"/>
    </xf>
    <xf numFmtId="0" fontId="25" fillId="0" borderId="15" xfId="0" applyFont="1" applyBorder="1" applyAlignment="1">
      <alignment horizontal="left" vertical="center" wrapText="1"/>
    </xf>
    <xf numFmtId="0" fontId="22" fillId="7" borderId="30" xfId="0" applyFont="1" applyFill="1" applyBorder="1" applyAlignment="1">
      <alignment horizontal="left" vertical="center" wrapText="1"/>
    </xf>
    <xf numFmtId="0" fontId="22" fillId="10" borderId="31" xfId="0" applyFont="1" applyFill="1" applyBorder="1" applyAlignment="1">
      <alignment horizontal="left" vertical="center" wrapText="1"/>
    </xf>
    <xf numFmtId="0" fontId="23" fillId="10" borderId="15" xfId="0" applyFont="1" applyFill="1" applyBorder="1" applyAlignment="1">
      <alignment horizontal="left" vertical="center" wrapText="1"/>
    </xf>
    <xf numFmtId="0" fontId="23" fillId="9" borderId="31" xfId="0" applyFont="1" applyFill="1" applyBorder="1" applyAlignment="1">
      <alignment horizontal="left" vertical="center" wrapText="1"/>
    </xf>
    <xf numFmtId="0" fontId="26" fillId="11" borderId="15" xfId="0" applyFont="1" applyFill="1" applyBorder="1" applyAlignment="1">
      <alignment horizontal="left" vertical="center"/>
    </xf>
    <xf numFmtId="0" fontId="22" fillId="8" borderId="31" xfId="0" applyFont="1" applyFill="1" applyBorder="1" applyAlignment="1">
      <alignment horizontal="left" vertical="center" wrapText="1"/>
    </xf>
    <xf numFmtId="0" fontId="22" fillId="7" borderId="32" xfId="0" applyFont="1" applyFill="1" applyBorder="1" applyAlignment="1">
      <alignment horizontal="left" vertical="center" wrapText="1"/>
    </xf>
    <xf numFmtId="0" fontId="22" fillId="8" borderId="33" xfId="0" applyFont="1" applyFill="1" applyBorder="1" applyAlignment="1">
      <alignment horizontal="left" vertical="center" wrapText="1"/>
    </xf>
    <xf numFmtId="0" fontId="23" fillId="7" borderId="34" xfId="0" applyFont="1" applyFill="1" applyBorder="1" applyAlignment="1">
      <alignment horizontal="left" vertical="center" wrapText="1"/>
    </xf>
    <xf numFmtId="0" fontId="23" fillId="9" borderId="33" xfId="0" applyFont="1" applyFill="1" applyBorder="1" applyAlignment="1">
      <alignment horizontal="left" vertical="center" wrapText="1"/>
    </xf>
    <xf numFmtId="0" fontId="22" fillId="7" borderId="35" xfId="0" applyFont="1" applyFill="1" applyBorder="1" applyAlignment="1">
      <alignment horizontal="left" vertical="center" wrapText="1"/>
    </xf>
    <xf numFmtId="0" fontId="23" fillId="10" borderId="36" xfId="0" applyFont="1" applyFill="1" applyBorder="1" applyAlignment="1">
      <alignment horizontal="left" vertical="center" wrapText="1"/>
    </xf>
    <xf numFmtId="0" fontId="23" fillId="12" borderId="37" xfId="0" applyFont="1" applyFill="1" applyBorder="1" applyAlignment="1">
      <alignment horizontal="left" vertical="center" wrapText="1"/>
    </xf>
    <xf numFmtId="0" fontId="23" fillId="10" borderId="29" xfId="0" applyFont="1" applyFill="1" applyBorder="1" applyAlignment="1">
      <alignment horizontal="left" vertical="center" wrapText="1"/>
    </xf>
    <xf numFmtId="0" fontId="23" fillId="12" borderId="28" xfId="0" applyFont="1" applyFill="1" applyBorder="1" applyAlignment="1">
      <alignment horizontal="left" vertical="center" wrapText="1"/>
    </xf>
    <xf numFmtId="0" fontId="23" fillId="12" borderId="31" xfId="0" applyFont="1" applyFill="1" applyBorder="1" applyAlignment="1">
      <alignment horizontal="left" vertical="center" wrapText="1"/>
    </xf>
    <xf numFmtId="0" fontId="23" fillId="12" borderId="33" xfId="0" applyFont="1" applyFill="1" applyBorder="1" applyAlignment="1">
      <alignment horizontal="left" vertical="center" wrapText="1"/>
    </xf>
    <xf numFmtId="0" fontId="23" fillId="10" borderId="34" xfId="0" applyFont="1" applyFill="1" applyBorder="1" applyAlignment="1">
      <alignment horizontal="left" vertical="center" wrapText="1"/>
    </xf>
    <xf numFmtId="0" fontId="38" fillId="26" borderId="40" xfId="0" applyFont="1" applyFill="1" applyBorder="1" applyAlignment="1">
      <alignment horizontal="left" vertical="center"/>
    </xf>
    <xf numFmtId="0" fontId="39" fillId="27" borderId="40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7" fillId="30" borderId="16" xfId="0" applyFont="1" applyFill="1" applyBorder="1"/>
    <xf numFmtId="0" fontId="36" fillId="31" borderId="0" xfId="0" applyFont="1" applyFill="1"/>
    <xf numFmtId="0" fontId="0" fillId="31" borderId="0" xfId="0" applyFill="1"/>
    <xf numFmtId="0" fontId="37" fillId="31" borderId="0" xfId="0" applyFont="1" applyFill="1"/>
    <xf numFmtId="0" fontId="7" fillId="30" borderId="21" xfId="0" applyFont="1" applyFill="1" applyBorder="1"/>
    <xf numFmtId="0" fontId="10" fillId="0" borderId="15" xfId="0" applyFont="1" applyBorder="1" applyAlignment="1">
      <alignment horizontal="center" vertical="center"/>
    </xf>
    <xf numFmtId="0" fontId="24" fillId="18" borderId="17" xfId="0" applyFont="1" applyFill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 applyProtection="1">
      <alignment horizontal="center" vertical="center" wrapText="1"/>
      <protection locked="0"/>
    </xf>
    <xf numFmtId="0" fontId="48" fillId="0" borderId="15" xfId="0" applyFont="1" applyBorder="1" applyAlignment="1">
      <alignment horizontal="center" vertical="center" wrapText="1"/>
    </xf>
    <xf numFmtId="168" fontId="23" fillId="0" borderId="15" xfId="0" applyNumberFormat="1" applyFont="1" applyBorder="1" applyAlignment="1">
      <alignment horizontal="left" vertical="center"/>
    </xf>
    <xf numFmtId="0" fontId="10" fillId="28" borderId="18" xfId="0" applyFont="1" applyFill="1" applyBorder="1" applyAlignment="1">
      <alignment horizontal="center" vertical="center" wrapText="1"/>
    </xf>
    <xf numFmtId="0" fontId="15" fillId="28" borderId="15" xfId="0" applyFont="1" applyFill="1" applyBorder="1" applyAlignment="1">
      <alignment horizontal="center" vertical="center" wrapText="1"/>
    </xf>
    <xf numFmtId="0" fontId="10" fillId="28" borderId="22" xfId="0" applyFont="1" applyFill="1" applyBorder="1" applyAlignment="1">
      <alignment horizontal="center" vertical="center" wrapText="1"/>
    </xf>
    <xf numFmtId="0" fontId="10" fillId="28" borderId="40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3" fillId="0" borderId="15" xfId="0" applyFont="1" applyBorder="1" applyAlignment="1" applyProtection="1">
      <alignment horizontal="center" vertical="center" wrapText="1"/>
      <protection locked="0"/>
    </xf>
    <xf numFmtId="0" fontId="44" fillId="0" borderId="15" xfId="0" applyFont="1" applyBorder="1" applyAlignment="1">
      <alignment horizontal="left" vertical="center"/>
    </xf>
    <xf numFmtId="0" fontId="1" fillId="28" borderId="15" xfId="0" applyFont="1" applyFill="1" applyBorder="1" applyAlignment="1">
      <alignment horizontal="center" vertical="center" wrapText="1"/>
    </xf>
    <xf numFmtId="0" fontId="32" fillId="32" borderId="38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left" vertical="center"/>
    </xf>
    <xf numFmtId="0" fontId="25" fillId="0" borderId="40" xfId="0" applyFont="1" applyBorder="1" applyAlignment="1">
      <alignment horizontal="center" vertical="center"/>
    </xf>
    <xf numFmtId="170" fontId="25" fillId="0" borderId="40" xfId="0" applyNumberFormat="1" applyFont="1" applyBorder="1" applyAlignment="1">
      <alignment horizontal="center" vertical="center"/>
    </xf>
    <xf numFmtId="170" fontId="25" fillId="0" borderId="40" xfId="0" applyNumberFormat="1" applyFont="1" applyBorder="1" applyAlignment="1">
      <alignment horizontal="left" vertical="center"/>
    </xf>
    <xf numFmtId="9" fontId="25" fillId="0" borderId="40" xfId="0" applyNumberFormat="1" applyFont="1" applyBorder="1" applyAlignment="1">
      <alignment horizontal="center" vertical="center"/>
    </xf>
    <xf numFmtId="168" fontId="31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6" xfId="0" applyFont="1" applyFill="1" applyBorder="1" applyAlignment="1">
      <alignment vertical="center"/>
    </xf>
    <xf numFmtId="169" fontId="4" fillId="0" borderId="40" xfId="2" applyNumberFormat="1" applyFont="1" applyBorder="1" applyAlignment="1" applyProtection="1">
      <alignment horizontal="center" vertical="center" wrapText="1"/>
      <protection locked="0"/>
    </xf>
    <xf numFmtId="9" fontId="45" fillId="0" borderId="40" xfId="0" applyNumberFormat="1" applyFont="1" applyBorder="1" applyAlignment="1" applyProtection="1">
      <alignment horizontal="left" vertical="top"/>
      <protection locked="0"/>
    </xf>
    <xf numFmtId="0" fontId="11" fillId="0" borderId="40" xfId="0" applyFont="1" applyBorder="1" applyAlignment="1">
      <alignment horizontal="center" vertical="center" wrapText="1"/>
    </xf>
    <xf numFmtId="0" fontId="12" fillId="28" borderId="40" xfId="0" applyFont="1" applyFill="1" applyBorder="1" applyAlignment="1">
      <alignment horizontal="center" vertical="center" wrapText="1"/>
    </xf>
    <xf numFmtId="169" fontId="41" fillId="0" borderId="40" xfId="2" applyNumberFormat="1" applyFont="1" applyBorder="1" applyAlignment="1" applyProtection="1">
      <alignment horizontal="center" vertical="center"/>
    </xf>
    <xf numFmtId="0" fontId="10" fillId="28" borderId="22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23" xfId="0" applyFont="1" applyFill="1" applyBorder="1" applyAlignment="1">
      <alignment horizontal="center" vertical="center" wrapText="1"/>
    </xf>
    <xf numFmtId="0" fontId="12" fillId="28" borderId="41" xfId="0" applyFont="1" applyFill="1" applyBorder="1" applyAlignment="1">
      <alignment horizontal="center" vertical="center" wrapText="1"/>
    </xf>
    <xf numFmtId="169" fontId="46" fillId="0" borderId="40" xfId="2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/>
    </xf>
    <xf numFmtId="0" fontId="10" fillId="28" borderId="40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right" vertical="center" wrapText="1"/>
    </xf>
    <xf numFmtId="0" fontId="2" fillId="28" borderId="5" xfId="0" applyFont="1" applyFill="1" applyBorder="1"/>
    <xf numFmtId="0" fontId="2" fillId="28" borderId="6" xfId="0" applyFont="1" applyFill="1" applyBorder="1"/>
    <xf numFmtId="0" fontId="48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41" fillId="28" borderId="5" xfId="0" applyFont="1" applyFill="1" applyBorder="1"/>
    <xf numFmtId="0" fontId="41" fillId="28" borderId="6" xfId="0" applyFont="1" applyFill="1" applyBorder="1"/>
    <xf numFmtId="0" fontId="10" fillId="28" borderId="4" xfId="0" applyFont="1" applyFill="1" applyBorder="1" applyAlignment="1">
      <alignment horizontal="center" vertical="center" wrapText="1"/>
    </xf>
    <xf numFmtId="0" fontId="47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5" fontId="11" fillId="0" borderId="4" xfId="0" applyNumberFormat="1" applyFont="1" applyBorder="1" applyAlignment="1">
      <alignment horizontal="left" vertical="center" wrapText="1"/>
    </xf>
    <xf numFmtId="164" fontId="11" fillId="0" borderId="4" xfId="0" applyNumberFormat="1" applyFont="1" applyBorder="1" applyAlignment="1" applyProtection="1">
      <alignment horizontal="left" vertical="center" wrapText="1"/>
      <protection locked="0"/>
    </xf>
    <xf numFmtId="0" fontId="47" fillId="0" borderId="4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6" fillId="0" borderId="5" xfId="0" applyFont="1" applyBorder="1" applyProtection="1">
      <protection locked="0"/>
    </xf>
    <xf numFmtId="0" fontId="46" fillId="0" borderId="6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top" wrapText="1"/>
    </xf>
    <xf numFmtId="0" fontId="2" fillId="0" borderId="13" xfId="0" applyFont="1" applyBorder="1"/>
    <xf numFmtId="0" fontId="2" fillId="0" borderId="14" xfId="0" applyFont="1" applyBorder="1"/>
    <xf numFmtId="0" fontId="4" fillId="29" borderId="4" xfId="0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8" borderId="4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Protection="1">
      <protection locked="0"/>
    </xf>
    <xf numFmtId="0" fontId="41" fillId="0" borderId="6" xfId="0" applyFont="1" applyBorder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0" fillId="28" borderId="17" xfId="0" applyFont="1" applyFill="1" applyBorder="1" applyAlignment="1">
      <alignment horizontal="center" vertical="center" wrapText="1"/>
    </xf>
    <xf numFmtId="0" fontId="2" fillId="28" borderId="18" xfId="0" applyFont="1" applyFill="1" applyBorder="1"/>
    <xf numFmtId="0" fontId="10" fillId="28" borderId="1" xfId="0" applyFont="1" applyFill="1" applyBorder="1" applyAlignment="1">
      <alignment horizontal="center" vertical="center" wrapText="1"/>
    </xf>
    <xf numFmtId="0" fontId="2" fillId="28" borderId="2" xfId="0" applyFont="1" applyFill="1" applyBorder="1"/>
    <xf numFmtId="0" fontId="2" fillId="28" borderId="3" xfId="0" applyFont="1" applyFill="1" applyBorder="1"/>
    <xf numFmtId="0" fontId="2" fillId="28" borderId="9" xfId="0" applyFont="1" applyFill="1" applyBorder="1"/>
    <xf numFmtId="0" fontId="2" fillId="28" borderId="10" xfId="0" applyFont="1" applyFill="1" applyBorder="1"/>
    <xf numFmtId="0" fontId="2" fillId="28" borderId="11" xfId="0" applyFont="1" applyFill="1" applyBorder="1"/>
    <xf numFmtId="0" fontId="15" fillId="28" borderId="1" xfId="0" applyFont="1" applyFill="1" applyBorder="1" applyAlignment="1">
      <alignment horizontal="center" vertical="center" wrapText="1"/>
    </xf>
    <xf numFmtId="0" fontId="15" fillId="28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9" fontId="47" fillId="0" borderId="4" xfId="0" applyNumberFormat="1" applyFont="1" applyBorder="1" applyAlignment="1" applyProtection="1">
      <alignment horizontal="center" vertical="center" wrapText="1"/>
      <protection locked="0"/>
    </xf>
    <xf numFmtId="9" fontId="47" fillId="28" borderId="4" xfId="0" applyNumberFormat="1" applyFont="1" applyFill="1" applyBorder="1" applyAlignment="1">
      <alignment horizontal="center" vertical="center" wrapText="1"/>
    </xf>
    <xf numFmtId="9" fontId="47" fillId="0" borderId="39" xfId="0" applyNumberFormat="1" applyFont="1" applyBorder="1" applyAlignment="1" applyProtection="1">
      <alignment horizontal="center" vertical="center" wrapText="1"/>
      <protection locked="0"/>
    </xf>
    <xf numFmtId="9" fontId="47" fillId="0" borderId="25" xfId="0" applyNumberFormat="1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>
      <alignment horizontal="center" vertical="center" wrapText="1"/>
    </xf>
    <xf numFmtId="0" fontId="43" fillId="0" borderId="5" xfId="0" applyFont="1" applyBorder="1"/>
    <xf numFmtId="0" fontId="43" fillId="0" borderId="6" xfId="0" applyFont="1" applyBorder="1"/>
    <xf numFmtId="9" fontId="10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16" fontId="50" fillId="0" borderId="4" xfId="0" applyNumberFormat="1" applyFont="1" applyBorder="1" applyAlignment="1" applyProtection="1">
      <alignment horizontal="center" vertical="center" wrapText="1"/>
      <protection locked="0"/>
    </xf>
    <xf numFmtId="0" fontId="50" fillId="0" borderId="4" xfId="0" applyFont="1" applyBorder="1" applyAlignment="1" applyProtection="1">
      <alignment horizontal="center" vertical="center" wrapText="1"/>
      <protection locked="0"/>
    </xf>
    <xf numFmtId="0" fontId="49" fillId="0" borderId="4" xfId="0" applyFont="1" applyBorder="1" applyAlignment="1" applyProtection="1">
      <alignment horizontal="center" vertical="center" wrapText="1"/>
      <protection locked="0"/>
    </xf>
    <xf numFmtId="0" fontId="50" fillId="0" borderId="4" xfId="0" applyFont="1" applyBorder="1" applyAlignment="1" applyProtection="1">
      <alignment horizontal="left" vertical="top" wrapText="1"/>
      <protection locked="0"/>
    </xf>
    <xf numFmtId="0" fontId="50" fillId="28" borderId="5" xfId="0" applyFont="1" applyFill="1" applyBorder="1"/>
    <xf numFmtId="0" fontId="50" fillId="28" borderId="6" xfId="0" applyFont="1" applyFill="1" applyBorder="1"/>
    <xf numFmtId="9" fontId="47" fillId="28" borderId="39" xfId="0" applyNumberFormat="1" applyFont="1" applyFill="1" applyBorder="1" applyAlignment="1">
      <alignment horizontal="center" vertical="center" wrapText="1"/>
    </xf>
    <xf numFmtId="9" fontId="47" fillId="28" borderId="26" xfId="0" applyNumberFormat="1" applyFont="1" applyFill="1" applyBorder="1" applyAlignment="1">
      <alignment horizontal="center" vertical="center" wrapText="1"/>
    </xf>
    <xf numFmtId="9" fontId="47" fillId="28" borderId="25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41" fillId="0" borderId="5" xfId="0" applyFont="1" applyBorder="1"/>
    <xf numFmtId="0" fontId="41" fillId="0" borderId="6" xfId="0" applyFont="1" applyBorder="1"/>
    <xf numFmtId="0" fontId="11" fillId="0" borderId="1" xfId="0" applyFont="1" applyBorder="1" applyAlignment="1">
      <alignment horizontal="center" vertical="center" wrapText="1"/>
    </xf>
    <xf numFmtId="0" fontId="50" fillId="0" borderId="4" xfId="0" applyFont="1" applyBorder="1" applyAlignment="1" applyProtection="1">
      <alignment horizontal="left" vertical="center" wrapText="1"/>
      <protection locked="0"/>
    </xf>
    <xf numFmtId="0" fontId="50" fillId="0" borderId="5" xfId="0" applyFont="1" applyBorder="1" applyProtection="1">
      <protection locked="0"/>
    </xf>
    <xf numFmtId="0" fontId="50" fillId="0" borderId="6" xfId="0" applyFont="1" applyBorder="1" applyProtection="1">
      <protection locked="0"/>
    </xf>
    <xf numFmtId="9" fontId="4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29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horizontal="left" vertical="center"/>
      <protection locked="0"/>
    </xf>
    <xf numFmtId="0" fontId="41" fillId="0" borderId="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70" fontId="1" fillId="0" borderId="4" xfId="0" applyNumberFormat="1" applyFont="1" applyBorder="1" applyAlignment="1">
      <alignment horizontal="left" vertical="center" wrapText="1"/>
    </xf>
    <xf numFmtId="44" fontId="11" fillId="3" borderId="4" xfId="1" applyFont="1" applyFill="1" applyBorder="1" applyAlignment="1" applyProtection="1">
      <alignment horizontal="left" vertical="center" wrapText="1"/>
      <protection locked="0"/>
    </xf>
    <xf numFmtId="44" fontId="2" fillId="0" borderId="5" xfId="1" applyFont="1" applyBorder="1" applyProtection="1">
      <protection locked="0"/>
    </xf>
    <xf numFmtId="44" fontId="2" fillId="0" borderId="6" xfId="1" applyFont="1" applyBorder="1" applyProtection="1"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Border="1" applyProtection="1">
      <protection locked="0"/>
    </xf>
    <xf numFmtId="170" fontId="5" fillId="0" borderId="4" xfId="1" applyNumberFormat="1" applyFont="1" applyBorder="1" applyAlignment="1" applyProtection="1">
      <alignment horizontal="left" vertical="center" wrapText="1"/>
      <protection locked="0"/>
    </xf>
    <xf numFmtId="170" fontId="2" fillId="0" borderId="5" xfId="1" applyNumberFormat="1" applyFont="1" applyBorder="1" applyAlignment="1" applyProtection="1">
      <alignment horizontal="left" vertical="center"/>
      <protection locked="0"/>
    </xf>
    <xf numFmtId="170" fontId="2" fillId="0" borderId="6" xfId="1" applyNumberFormat="1" applyFont="1" applyBorder="1" applyAlignment="1" applyProtection="1">
      <alignment horizontal="left" vertical="center"/>
      <protection locked="0"/>
    </xf>
    <xf numFmtId="0" fontId="10" fillId="29" borderId="4" xfId="0" applyFont="1" applyFill="1" applyBorder="1" applyAlignment="1">
      <alignment horizontal="center" vertical="center" wrapText="1"/>
    </xf>
    <xf numFmtId="9" fontId="5" fillId="28" borderId="4" xfId="0" applyNumberFormat="1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vertical="center"/>
    </xf>
    <xf numFmtId="170" fontId="1" fillId="0" borderId="4" xfId="1" applyNumberFormat="1" applyFont="1" applyBorder="1" applyAlignment="1">
      <alignment horizontal="left" vertical="center" wrapText="1"/>
    </xf>
    <xf numFmtId="170" fontId="2" fillId="0" borderId="5" xfId="1" applyNumberFormat="1" applyFont="1" applyBorder="1"/>
    <xf numFmtId="170" fontId="2" fillId="0" borderId="6" xfId="1" applyNumberFormat="1" applyFont="1" applyBorder="1"/>
    <xf numFmtId="0" fontId="1" fillId="0" borderId="17" xfId="0" applyFont="1" applyBorder="1" applyAlignment="1">
      <alignment horizontal="center"/>
    </xf>
    <xf numFmtId="0" fontId="2" fillId="0" borderId="18" xfId="0" applyFont="1" applyBorder="1"/>
    <xf numFmtId="9" fontId="1" fillId="0" borderId="4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0" fillId="28" borderId="0" xfId="0" applyFill="1" applyAlignment="1">
      <alignment vertical="center"/>
    </xf>
    <xf numFmtId="0" fontId="2" fillId="28" borderId="8" xfId="0" applyFont="1" applyFill="1" applyBorder="1" applyAlignment="1">
      <alignment vertical="center"/>
    </xf>
    <xf numFmtId="44" fontId="10" fillId="3" borderId="4" xfId="1" applyFont="1" applyFill="1" applyBorder="1" applyAlignment="1" applyProtection="1">
      <alignment horizontal="left" vertical="center" wrapText="1"/>
    </xf>
    <xf numFmtId="44" fontId="2" fillId="0" borderId="5" xfId="1" applyFont="1" applyBorder="1" applyProtection="1"/>
    <xf numFmtId="44" fontId="2" fillId="0" borderId="6" xfId="1" applyFont="1" applyBorder="1" applyProtection="1"/>
    <xf numFmtId="44" fontId="1" fillId="0" borderId="4" xfId="1" applyFont="1" applyBorder="1" applyAlignment="1">
      <alignment horizontal="left" vertical="center" wrapText="1"/>
    </xf>
    <xf numFmtId="44" fontId="2" fillId="0" borderId="5" xfId="1" applyFont="1" applyBorder="1"/>
    <xf numFmtId="44" fontId="2" fillId="0" borderId="6" xfId="1" applyFont="1" applyBorder="1"/>
    <xf numFmtId="0" fontId="1" fillId="0" borderId="2" xfId="0" applyFont="1" applyBorder="1" applyAlignment="1">
      <alignment horizontal="center" vertical="center" wrapText="1"/>
    </xf>
    <xf numFmtId="0" fontId="50" fillId="0" borderId="9" xfId="0" applyFont="1" applyBorder="1" applyAlignment="1" applyProtection="1">
      <alignment horizontal="left" vertical="top" wrapText="1"/>
      <protection locked="0"/>
    </xf>
    <xf numFmtId="0" fontId="50" fillId="0" borderId="10" xfId="0" applyFont="1" applyBorder="1" applyAlignment="1" applyProtection="1">
      <alignment horizontal="left" vertical="top"/>
      <protection locked="0"/>
    </xf>
    <xf numFmtId="0" fontId="49" fillId="0" borderId="4" xfId="0" applyFont="1" applyBorder="1" applyAlignment="1" applyProtection="1">
      <alignment horizontal="left" vertical="top" wrapText="1"/>
      <protection locked="0"/>
    </xf>
    <xf numFmtId="0" fontId="50" fillId="0" borderId="5" xfId="0" applyFont="1" applyBorder="1" applyAlignment="1" applyProtection="1">
      <alignment horizontal="left" vertical="top"/>
      <protection locked="0"/>
    </xf>
    <xf numFmtId="0" fontId="50" fillId="0" borderId="6" xfId="0" applyFont="1" applyBorder="1" applyAlignment="1" applyProtection="1">
      <alignment horizontal="left" vertical="top"/>
      <protection locked="0"/>
    </xf>
    <xf numFmtId="0" fontId="51" fillId="0" borderId="4" xfId="0" applyFont="1" applyBorder="1" applyAlignment="1" applyProtection="1">
      <alignment horizontal="left" vertical="top"/>
      <protection locked="0"/>
    </xf>
    <xf numFmtId="0" fontId="15" fillId="28" borderId="9" xfId="0" applyFont="1" applyFill="1" applyBorder="1" applyAlignment="1">
      <alignment horizontal="center" vertical="center" wrapText="1"/>
    </xf>
    <xf numFmtId="0" fontId="50" fillId="28" borderId="10" xfId="0" applyFont="1" applyFill="1" applyBorder="1"/>
    <xf numFmtId="0" fontId="50" fillId="28" borderId="11" xfId="0" applyFont="1" applyFill="1" applyBorder="1"/>
    <xf numFmtId="0" fontId="10" fillId="28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8" borderId="23" xfId="0" applyFont="1" applyFill="1" applyBorder="1"/>
    <xf numFmtId="0" fontId="10" fillId="28" borderId="41" xfId="0" applyFont="1" applyFill="1" applyBorder="1" applyAlignment="1">
      <alignment horizontal="center" vertical="center" wrapText="1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3" fillId="0" borderId="40" xfId="0" applyFont="1" applyBorder="1" applyAlignment="1" applyProtection="1">
      <alignment horizontal="center"/>
      <protection locked="0"/>
    </xf>
    <xf numFmtId="0" fontId="43" fillId="0" borderId="40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Protection="1"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2" borderId="40" xfId="0" applyFont="1" applyFill="1" applyBorder="1" applyAlignment="1">
      <alignment horizontal="left" vertical="center" wrapText="1"/>
    </xf>
    <xf numFmtId="0" fontId="2" fillId="0" borderId="40" xfId="0" applyFont="1" applyBorder="1"/>
    <xf numFmtId="0" fontId="10" fillId="29" borderId="40" xfId="0" applyFont="1" applyFill="1" applyBorder="1" applyAlignment="1">
      <alignment horizontal="center" vertical="center" wrapText="1"/>
    </xf>
    <xf numFmtId="0" fontId="52" fillId="0" borderId="40" xfId="0" applyFont="1" applyBorder="1" applyAlignment="1" applyProtection="1">
      <alignment horizontal="left" vertical="top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48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48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49" fillId="0" borderId="9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7" fillId="0" borderId="9" xfId="0" applyFont="1" applyBorder="1" applyAlignment="1" applyProtection="1">
      <alignment horizontal="left" vertical="top" wrapText="1"/>
      <protection locked="0"/>
    </xf>
    <xf numFmtId="0" fontId="15" fillId="29" borderId="4" xfId="0" applyFont="1" applyFill="1" applyBorder="1" applyAlignment="1">
      <alignment horizontal="right" vertical="center" wrapText="1"/>
    </xf>
    <xf numFmtId="0" fontId="2" fillId="28" borderId="5" xfId="0" applyFont="1" applyFill="1" applyBorder="1" applyAlignment="1">
      <alignment vertical="center"/>
    </xf>
    <xf numFmtId="170" fontId="15" fillId="29" borderId="4" xfId="0" applyNumberFormat="1" applyFont="1" applyFill="1" applyBorder="1" applyAlignment="1">
      <alignment horizontal="center" vertical="center" wrapText="1"/>
    </xf>
    <xf numFmtId="170" fontId="41" fillId="28" borderId="5" xfId="0" applyNumberFormat="1" applyFont="1" applyFill="1" applyBorder="1" applyAlignment="1">
      <alignment vertical="center"/>
    </xf>
    <xf numFmtId="170" fontId="41" fillId="28" borderId="6" xfId="0" applyNumberFormat="1" applyFont="1" applyFill="1" applyBorder="1" applyAlignment="1">
      <alignment vertical="center"/>
    </xf>
    <xf numFmtId="0" fontId="47" fillId="0" borderId="9" xfId="0" applyFont="1" applyBorder="1" applyAlignment="1" applyProtection="1">
      <alignment horizontal="center" vertical="top" wrapText="1"/>
      <protection locked="0"/>
    </xf>
    <xf numFmtId="0" fontId="5" fillId="0" borderId="40" xfId="0" applyFont="1" applyBorder="1" applyAlignment="1">
      <alignment horizontal="center" vertical="center" wrapText="1"/>
    </xf>
    <xf numFmtId="9" fontId="11" fillId="0" borderId="39" xfId="0" applyNumberFormat="1" applyFont="1" applyBorder="1" applyAlignment="1">
      <alignment horizontal="center" vertical="center" wrapText="1"/>
    </xf>
    <xf numFmtId="9" fontId="11" fillId="0" borderId="25" xfId="0" applyNumberFormat="1" applyFont="1" applyBorder="1" applyAlignment="1">
      <alignment horizontal="center" vertical="center" wrapText="1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/>
      <protection locked="0"/>
    </xf>
    <xf numFmtId="9" fontId="45" fillId="0" borderId="40" xfId="0" applyNumberFormat="1" applyFont="1" applyBorder="1" applyAlignment="1" applyProtection="1">
      <alignment horizontal="center" vertical="center" wrapText="1"/>
      <protection locked="0"/>
    </xf>
    <xf numFmtId="9" fontId="45" fillId="0" borderId="40" xfId="0" applyNumberFormat="1" applyFont="1" applyBorder="1" applyAlignment="1" applyProtection="1">
      <alignment horizontal="left" vertical="top" wrapText="1"/>
      <protection locked="0"/>
    </xf>
    <xf numFmtId="0" fontId="42" fillId="0" borderId="39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Protection="1"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45" fillId="0" borderId="9" xfId="0" applyFont="1" applyBorder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/>
      <protection locked="0"/>
    </xf>
    <xf numFmtId="0" fontId="45" fillId="0" borderId="11" xfId="0" applyFont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6" fontId="15" fillId="29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44" fontId="5" fillId="0" borderId="4" xfId="1" applyFont="1" applyBorder="1" applyAlignment="1" applyProtection="1">
      <alignment horizontal="left" vertical="top" wrapText="1"/>
      <protection locked="0"/>
    </xf>
    <xf numFmtId="44" fontId="2" fillId="0" borderId="5" xfId="1" applyFont="1" applyBorder="1" applyAlignment="1" applyProtection="1">
      <alignment horizontal="left" vertical="top"/>
      <protection locked="0"/>
    </xf>
    <xf numFmtId="44" fontId="2" fillId="0" borderId="6" xfId="1" applyFont="1" applyBorder="1" applyAlignment="1" applyProtection="1">
      <alignment horizontal="left" vertical="top"/>
      <protection locked="0"/>
    </xf>
    <xf numFmtId="44" fontId="10" fillId="3" borderId="4" xfId="1" applyFont="1" applyFill="1" applyBorder="1" applyAlignment="1">
      <alignment horizontal="left" vertical="center" wrapText="1"/>
    </xf>
    <xf numFmtId="0" fontId="0" fillId="28" borderId="0" xfId="0" applyFill="1"/>
    <xf numFmtId="0" fontId="2" fillId="28" borderId="8" xfId="0" applyFont="1" applyFill="1" applyBorder="1"/>
    <xf numFmtId="5" fontId="1" fillId="0" borderId="4" xfId="0" applyNumberFormat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9" fontId="11" fillId="28" borderId="39" xfId="0" applyNumberFormat="1" applyFont="1" applyFill="1" applyBorder="1" applyAlignment="1">
      <alignment horizontal="center" vertical="center" wrapText="1"/>
    </xf>
    <xf numFmtId="9" fontId="11" fillId="28" borderId="26" xfId="0" applyNumberFormat="1" applyFont="1" applyFill="1" applyBorder="1" applyAlignment="1">
      <alignment horizontal="center" vertical="center" wrapText="1"/>
    </xf>
    <xf numFmtId="9" fontId="11" fillId="28" borderId="25" xfId="0" applyNumberFormat="1" applyFont="1" applyFill="1" applyBorder="1" applyAlignment="1">
      <alignment horizontal="center" vertical="center" wrapText="1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3" fillId="0" borderId="5" xfId="0" applyFont="1" applyBorder="1" applyProtection="1">
      <protection locked="0"/>
    </xf>
    <xf numFmtId="0" fontId="43" fillId="0" borderId="6" xfId="0" applyFont="1" applyBorder="1" applyProtection="1">
      <protection locked="0"/>
    </xf>
    <xf numFmtId="0" fontId="43" fillId="0" borderId="5" xfId="0" applyFont="1" applyBorder="1" applyAlignment="1" applyProtection="1">
      <alignment horizontal="center"/>
      <protection locked="0"/>
    </xf>
    <xf numFmtId="0" fontId="43" fillId="0" borderId="6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9" fontId="11" fillId="0" borderId="4" xfId="0" applyNumberFormat="1" applyFont="1" applyBorder="1" applyAlignment="1" applyProtection="1">
      <alignment horizontal="center" vertical="center" wrapText="1"/>
      <protection locked="0"/>
    </xf>
    <xf numFmtId="9" fontId="11" fillId="28" borderId="4" xfId="0" applyNumberFormat="1" applyFont="1" applyFill="1" applyBorder="1" applyAlignment="1">
      <alignment horizontal="center" vertical="center" wrapText="1"/>
    </xf>
    <xf numFmtId="0" fontId="45" fillId="0" borderId="5" xfId="0" applyFont="1" applyBorder="1" applyAlignment="1" applyProtection="1">
      <alignment horizontal="center"/>
      <protection locked="0"/>
    </xf>
    <xf numFmtId="0" fontId="45" fillId="0" borderId="6" xfId="0" applyFont="1" applyBorder="1" applyAlignment="1" applyProtection="1">
      <alignment horizontal="center"/>
      <protection locked="0"/>
    </xf>
    <xf numFmtId="0" fontId="53" fillId="0" borderId="4" xfId="0" applyFont="1" applyBorder="1" applyAlignment="1" applyProtection="1">
      <alignment horizontal="center" vertical="center" wrapText="1"/>
      <protection locked="0"/>
    </xf>
    <xf numFmtId="0" fontId="53" fillId="0" borderId="6" xfId="0" applyFont="1" applyBorder="1" applyProtection="1">
      <protection locked="0"/>
    </xf>
    <xf numFmtId="0" fontId="12" fillId="0" borderId="4" xfId="0" applyFont="1" applyBorder="1" applyAlignment="1">
      <alignment horizontal="right" vertical="center" wrapText="1"/>
    </xf>
    <xf numFmtId="0" fontId="54" fillId="0" borderId="4" xfId="0" applyFont="1" applyBorder="1" applyAlignment="1" applyProtection="1">
      <alignment horizontal="center" vertical="center" wrapText="1"/>
      <protection locked="0"/>
    </xf>
    <xf numFmtId="0" fontId="54" fillId="0" borderId="5" xfId="0" applyFont="1" applyBorder="1" applyAlignment="1" applyProtection="1">
      <alignment horizontal="center"/>
      <protection locked="0"/>
    </xf>
    <xf numFmtId="0" fontId="54" fillId="0" borderId="6" xfId="0" applyFont="1" applyBorder="1" applyAlignment="1" applyProtection="1">
      <alignment horizontal="center"/>
      <protection locked="0"/>
    </xf>
    <xf numFmtId="164" fontId="42" fillId="0" borderId="4" xfId="0" applyNumberFormat="1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/>
    </xf>
    <xf numFmtId="0" fontId="43" fillId="0" borderId="6" xfId="0" applyFont="1" applyBorder="1" applyAlignment="1">
      <alignment horizontal="left"/>
    </xf>
    <xf numFmtId="0" fontId="42" fillId="0" borderId="4" xfId="0" applyFont="1" applyBorder="1" applyAlignment="1">
      <alignment horizontal="left" vertical="center" wrapText="1"/>
    </xf>
    <xf numFmtId="5" fontId="42" fillId="0" borderId="4" xfId="0" applyNumberFormat="1" applyFont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top" wrapText="1"/>
    </xf>
    <xf numFmtId="0" fontId="47" fillId="0" borderId="13" xfId="0" applyFont="1" applyBorder="1"/>
    <xf numFmtId="0" fontId="47" fillId="0" borderId="14" xfId="0" applyFont="1" applyBorder="1"/>
    <xf numFmtId="0" fontId="4" fillId="3" borderId="4" xfId="0" applyFont="1" applyFill="1" applyBorder="1" applyAlignment="1">
      <alignment horizontal="right" vertical="center" wrapText="1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9" fillId="6" borderId="22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19" fillId="6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9" fillId="4" borderId="4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/>
    </xf>
    <xf numFmtId="0" fontId="35" fillId="22" borderId="4" xfId="0" applyFont="1" applyFill="1" applyBorder="1" applyAlignment="1">
      <alignment horizontal="center" vertical="center" wrapText="1"/>
    </xf>
    <xf numFmtId="0" fontId="55" fillId="5" borderId="17" xfId="0" applyFont="1" applyFill="1" applyBorder="1" applyAlignment="1">
      <alignment horizontal="center" vertical="center" wrapText="1"/>
    </xf>
    <xf numFmtId="0" fontId="19" fillId="24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</xdr:row>
      <xdr:rowOff>19050</xdr:rowOff>
    </xdr:from>
    <xdr:ext cx="142875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</xdr:row>
      <xdr:rowOff>19050</xdr:rowOff>
    </xdr:from>
    <xdr:ext cx="142875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80975"/>
          <a:ext cx="1428750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9"/>
  <sheetViews>
    <sheetView showGridLines="0" tabSelected="1" topLeftCell="A8" workbookViewId="0">
      <selection activeCell="H29" sqref="H29:AC29"/>
    </sheetView>
  </sheetViews>
  <sheetFormatPr baseColWidth="10" defaultColWidth="12.6640625" defaultRowHeight="15" customHeight="1" x14ac:dyDescent="0.15"/>
  <cols>
    <col min="1" max="1" width="3.6640625" customWidth="1"/>
    <col min="2" max="2" width="4.6640625" customWidth="1"/>
    <col min="3" max="3" width="7.6640625" customWidth="1"/>
    <col min="4" max="11" width="4.6640625" customWidth="1"/>
    <col min="12" max="12" width="3.1640625" customWidth="1"/>
    <col min="13" max="13" width="5.1640625" customWidth="1"/>
    <col min="14" max="21" width="4.6640625" customWidth="1"/>
    <col min="22" max="22" width="3.1640625" customWidth="1"/>
    <col min="23" max="26" width="4.6640625" customWidth="1"/>
    <col min="27" max="27" width="6" customWidth="1"/>
    <col min="28" max="28" width="4.6640625" customWidth="1"/>
    <col min="29" max="29" width="6.6640625" customWidth="1"/>
    <col min="30" max="31" width="12.6640625" customWidth="1"/>
  </cols>
  <sheetData>
    <row r="1" spans="1:31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20.25" customHeight="1" x14ac:dyDescent="0.15">
      <c r="A2" s="1"/>
      <c r="B2" s="196"/>
      <c r="C2" s="197"/>
      <c r="D2" s="197"/>
      <c r="E2" s="197"/>
      <c r="F2" s="197"/>
      <c r="G2" s="198"/>
      <c r="H2" s="205" t="s">
        <v>0</v>
      </c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8"/>
      <c r="V2" s="206" t="s">
        <v>1</v>
      </c>
      <c r="W2" s="187"/>
      <c r="X2" s="187"/>
      <c r="Y2" s="187"/>
      <c r="Z2" s="187"/>
      <c r="AA2" s="187"/>
      <c r="AB2" s="187"/>
      <c r="AC2" s="188"/>
    </row>
    <row r="3" spans="1:31" ht="20.25" customHeight="1" x14ac:dyDescent="0.15">
      <c r="A3" s="1"/>
      <c r="B3" s="199"/>
      <c r="C3" s="200"/>
      <c r="D3" s="200"/>
      <c r="E3" s="200"/>
      <c r="F3" s="200"/>
      <c r="G3" s="201"/>
      <c r="H3" s="19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1"/>
      <c r="V3" s="206" t="s">
        <v>414</v>
      </c>
      <c r="W3" s="187"/>
      <c r="X3" s="187"/>
      <c r="Y3" s="187"/>
      <c r="Z3" s="187"/>
      <c r="AA3" s="187"/>
      <c r="AB3" s="187"/>
      <c r="AC3" s="188"/>
    </row>
    <row r="4" spans="1:31" ht="20.25" customHeight="1" x14ac:dyDescent="0.15">
      <c r="A4" s="1"/>
      <c r="B4" s="199"/>
      <c r="C4" s="200"/>
      <c r="D4" s="200"/>
      <c r="E4" s="200"/>
      <c r="F4" s="200"/>
      <c r="G4" s="201"/>
      <c r="H4" s="199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1"/>
      <c r="V4" s="206" t="s">
        <v>413</v>
      </c>
      <c r="W4" s="187"/>
      <c r="X4" s="187"/>
      <c r="Y4" s="187"/>
      <c r="Z4" s="187"/>
      <c r="AA4" s="187"/>
      <c r="AB4" s="187"/>
      <c r="AC4" s="188"/>
    </row>
    <row r="5" spans="1:31" ht="20.25" customHeight="1" x14ac:dyDescent="0.15">
      <c r="A5" s="1"/>
      <c r="B5" s="202"/>
      <c r="C5" s="203"/>
      <c r="D5" s="203"/>
      <c r="E5" s="203"/>
      <c r="F5" s="203"/>
      <c r="G5" s="204"/>
      <c r="H5" s="202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4"/>
      <c r="V5" s="206" t="s">
        <v>2</v>
      </c>
      <c r="W5" s="187"/>
      <c r="X5" s="187"/>
      <c r="Y5" s="187"/>
      <c r="Z5" s="187"/>
      <c r="AA5" s="187"/>
      <c r="AB5" s="187"/>
      <c r="AC5" s="188"/>
    </row>
    <row r="6" spans="1:31" ht="6.75" customHeight="1" x14ac:dyDescent="0.15">
      <c r="A6" s="1"/>
      <c r="B6" s="2"/>
      <c r="C6" s="1"/>
      <c r="D6" s="1"/>
      <c r="E6" s="1"/>
      <c r="F6" s="1"/>
      <c r="G6" s="1"/>
      <c r="H6" s="3"/>
      <c r="I6" s="3"/>
      <c r="J6" s="3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"/>
    </row>
    <row r="7" spans="1:31" ht="15.75" customHeight="1" x14ac:dyDescent="0.15">
      <c r="A7" s="1"/>
      <c r="B7" s="207" t="s">
        <v>3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8"/>
    </row>
    <row r="8" spans="1:31" ht="75" customHeight="1" x14ac:dyDescent="0.15">
      <c r="A8" s="1"/>
      <c r="B8" s="208" t="s">
        <v>4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10"/>
    </row>
    <row r="9" spans="1:31" ht="15.75" customHeight="1" x14ac:dyDescent="0.15">
      <c r="A9" s="1"/>
      <c r="B9" s="207" t="s">
        <v>5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8"/>
    </row>
    <row r="10" spans="1:31" ht="15.75" customHeight="1" x14ac:dyDescent="0.15">
      <c r="A10" s="1"/>
      <c r="B10" s="211" t="s">
        <v>6</v>
      </c>
      <c r="C10" s="175"/>
      <c r="D10" s="175"/>
      <c r="E10" s="176"/>
      <c r="F10" s="212">
        <v>45750</v>
      </c>
      <c r="G10" s="178"/>
      <c r="H10" s="178"/>
      <c r="I10" s="179"/>
      <c r="J10" s="213" t="s">
        <v>7</v>
      </c>
      <c r="K10" s="175"/>
      <c r="L10" s="175"/>
      <c r="M10" s="175"/>
      <c r="N10" s="175"/>
      <c r="O10" s="175"/>
      <c r="P10" s="176"/>
      <c r="Q10" s="133"/>
      <c r="R10" s="152" t="s">
        <v>8</v>
      </c>
      <c r="S10" s="133"/>
      <c r="T10" s="213" t="s">
        <v>9</v>
      </c>
      <c r="U10" s="175"/>
      <c r="V10" s="175"/>
      <c r="W10" s="175"/>
      <c r="X10" s="175"/>
      <c r="Y10" s="175"/>
      <c r="Z10" s="176"/>
      <c r="AA10" s="217" t="s">
        <v>10</v>
      </c>
      <c r="AB10" s="218"/>
      <c r="AC10" s="6"/>
      <c r="AD10" s="7"/>
      <c r="AE10" s="134"/>
    </row>
    <row r="11" spans="1:31" ht="15.75" customHeight="1" x14ac:dyDescent="0.15">
      <c r="A11" s="1"/>
      <c r="B11" s="214" t="s">
        <v>11</v>
      </c>
      <c r="C11" s="187"/>
      <c r="D11" s="187"/>
      <c r="E11" s="187"/>
      <c r="F11" s="187"/>
      <c r="G11" s="187"/>
      <c r="H11" s="187"/>
      <c r="I11" s="187"/>
      <c r="J11" s="188"/>
      <c r="K11" s="215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9"/>
      <c r="AD11" s="7"/>
    </row>
    <row r="12" spans="1:31" ht="15.75" customHeight="1" x14ac:dyDescent="0.15">
      <c r="A12" s="1"/>
      <c r="B12" s="207" t="s">
        <v>12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8"/>
    </row>
    <row r="13" spans="1:31" ht="13" x14ac:dyDescent="0.15">
      <c r="A13" s="1"/>
      <c r="B13" s="216" t="s">
        <v>13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8"/>
      <c r="O13" s="216" t="s">
        <v>14</v>
      </c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8"/>
    </row>
    <row r="14" spans="1:31" ht="34.5" customHeight="1" x14ac:dyDescent="0.15">
      <c r="A14" s="1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  <c r="O14" s="216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</row>
    <row r="15" spans="1:31" ht="15.75" customHeight="1" x14ac:dyDescent="0.15">
      <c r="A15" s="1"/>
      <c r="B15" s="219" t="s">
        <v>15</v>
      </c>
      <c r="C15" s="188"/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2"/>
      <c r="O15" s="219" t="s">
        <v>15</v>
      </c>
      <c r="P15" s="187"/>
      <c r="Q15" s="188"/>
      <c r="R15" s="220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2"/>
    </row>
    <row r="16" spans="1:31" ht="15.75" customHeight="1" x14ac:dyDescent="0.15">
      <c r="A16" s="1"/>
      <c r="B16" s="219" t="s">
        <v>16</v>
      </c>
      <c r="C16" s="188"/>
      <c r="D16" s="223"/>
      <c r="E16" s="178"/>
      <c r="F16" s="178"/>
      <c r="G16" s="178"/>
      <c r="H16" s="178"/>
      <c r="I16" s="178"/>
      <c r="J16" s="178"/>
      <c r="K16" s="178"/>
      <c r="L16" s="178"/>
      <c r="M16" s="178"/>
      <c r="N16" s="179"/>
      <c r="O16" s="219" t="s">
        <v>16</v>
      </c>
      <c r="P16" s="187"/>
      <c r="Q16" s="188"/>
      <c r="R16" s="215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9"/>
    </row>
    <row r="17" spans="1:37" ht="15.75" customHeight="1" x14ac:dyDescent="0.15">
      <c r="A17" s="1"/>
      <c r="B17" s="219" t="s">
        <v>17</v>
      </c>
      <c r="C17" s="188"/>
      <c r="D17" s="223"/>
      <c r="E17" s="178"/>
      <c r="F17" s="178"/>
      <c r="G17" s="178"/>
      <c r="H17" s="178"/>
      <c r="I17" s="178"/>
      <c r="J17" s="178"/>
      <c r="K17" s="178"/>
      <c r="L17" s="178"/>
      <c r="M17" s="178"/>
      <c r="N17" s="179"/>
      <c r="O17" s="219" t="s">
        <v>17</v>
      </c>
      <c r="P17" s="187"/>
      <c r="Q17" s="188"/>
      <c r="R17" s="215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9"/>
    </row>
    <row r="18" spans="1:37" ht="15.75" customHeight="1" x14ac:dyDescent="0.15">
      <c r="A18" s="1"/>
      <c r="B18" s="219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8"/>
    </row>
    <row r="19" spans="1:37" ht="15.75" customHeight="1" x14ac:dyDescent="0.15">
      <c r="A19" s="1"/>
      <c r="B19" s="224" t="s">
        <v>18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8"/>
    </row>
    <row r="20" spans="1:37" ht="15.75" customHeight="1" x14ac:dyDescent="0.15">
      <c r="A20" s="1"/>
      <c r="B20" s="225" t="s">
        <v>19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</row>
    <row r="21" spans="1:37" ht="15.75" customHeight="1" x14ac:dyDescent="0.15">
      <c r="A21" s="1"/>
      <c r="B21" s="192" t="s">
        <v>20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8"/>
    </row>
    <row r="22" spans="1:37" ht="15.75" customHeight="1" x14ac:dyDescent="0.15">
      <c r="A22" s="1"/>
      <c r="B22" s="174" t="s">
        <v>21</v>
      </c>
      <c r="C22" s="175"/>
      <c r="D22" s="175"/>
      <c r="E22" s="175"/>
      <c r="F22" s="175"/>
      <c r="G22" s="176"/>
      <c r="H22" s="186" t="str">
        <f>VLOOKUP(NomProyecto,BD_Proyectos,2,FALSE)</f>
        <v>M6-2025-01</v>
      </c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8"/>
    </row>
    <row r="23" spans="1:37" ht="15.75" customHeight="1" x14ac:dyDescent="0.15">
      <c r="A23" s="1"/>
      <c r="B23" s="174" t="s">
        <v>22</v>
      </c>
      <c r="C23" s="175"/>
      <c r="D23" s="175"/>
      <c r="E23" s="175"/>
      <c r="F23" s="175"/>
      <c r="G23" s="176"/>
      <c r="H23" s="226" t="s">
        <v>402</v>
      </c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2"/>
    </row>
    <row r="24" spans="1:37" ht="24.75" customHeight="1" x14ac:dyDescent="0.15">
      <c r="A24" s="1"/>
      <c r="B24" s="174" t="s">
        <v>24</v>
      </c>
      <c r="C24" s="175"/>
      <c r="D24" s="175"/>
      <c r="E24" s="175"/>
      <c r="F24" s="175"/>
      <c r="G24" s="176"/>
      <c r="H24" s="186" t="str">
        <f>VLOOKUP(IdComponente,BD_Componentes,2,FALSE)</f>
        <v>Componente 4: Gestión institucional</v>
      </c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8"/>
      <c r="AC24" s="139" t="str">
        <f>VLOOKUP(IdMeta,BD_Metas,3,FALSE)</f>
        <v>C4</v>
      </c>
    </row>
    <row r="25" spans="1:37" ht="27" customHeight="1" x14ac:dyDescent="0.15">
      <c r="A25" s="1"/>
      <c r="B25" s="174" t="s">
        <v>25</v>
      </c>
      <c r="C25" s="175"/>
      <c r="D25" s="175"/>
      <c r="E25" s="175"/>
      <c r="F25" s="175"/>
      <c r="G25" s="176"/>
      <c r="H25" s="186" t="str">
        <f>VLOOKUP(IdMeta,BD_Metas,2,FALSE)</f>
        <v>Meta 6: Desarrollar una estrategia para el fortalecimiento de la gestión institucional (C4/M6)</v>
      </c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8"/>
      <c r="AC25" s="139" t="str">
        <f>VLOOKUP(NomProyecto,BD_Proyectos,3,FALSE)</f>
        <v>M6</v>
      </c>
    </row>
    <row r="26" spans="1:37" ht="15.75" customHeight="1" x14ac:dyDescent="0.15">
      <c r="A26" s="1"/>
      <c r="B26" s="174" t="s">
        <v>26</v>
      </c>
      <c r="C26" s="175"/>
      <c r="D26" s="175"/>
      <c r="E26" s="175"/>
      <c r="F26" s="175"/>
      <c r="G26" s="176"/>
      <c r="H26" s="186" t="str">
        <f>VLOOKUP(NomProyecto,BD_Proyectos,4,FALSE)</f>
        <v>Por definir</v>
      </c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8"/>
    </row>
    <row r="27" spans="1:37" ht="15.75" customHeight="1" x14ac:dyDescent="0.15">
      <c r="A27" s="1"/>
      <c r="B27" s="174" t="s">
        <v>27</v>
      </c>
      <c r="C27" s="175"/>
      <c r="D27" s="175"/>
      <c r="E27" s="175"/>
      <c r="F27" s="175"/>
      <c r="G27" s="176"/>
      <c r="H27" s="186" t="str">
        <f>VLOOKUP(NomProyecto,BD_Proyectos,5,FALSE)</f>
        <v>No aplica</v>
      </c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8"/>
    </row>
    <row r="28" spans="1:37" ht="15.75" customHeight="1" x14ac:dyDescent="0.15">
      <c r="A28" s="1"/>
      <c r="B28" s="174" t="s">
        <v>28</v>
      </c>
      <c r="C28" s="175"/>
      <c r="D28" s="175"/>
      <c r="E28" s="175"/>
      <c r="F28" s="175"/>
      <c r="G28" s="176"/>
      <c r="H28" s="189">
        <f>VLOOKUP(NomProyecto,BD_Proyectos,6,FALSE)</f>
        <v>580790800</v>
      </c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8"/>
    </row>
    <row r="29" spans="1:37" ht="15.75" customHeight="1" x14ac:dyDescent="0.15">
      <c r="A29" s="1"/>
      <c r="B29" s="174" t="s">
        <v>29</v>
      </c>
      <c r="C29" s="175"/>
      <c r="D29" s="175"/>
      <c r="E29" s="175"/>
      <c r="F29" s="175"/>
      <c r="G29" s="176"/>
      <c r="H29" s="190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9"/>
    </row>
    <row r="30" spans="1:37" ht="15.75" customHeight="1" x14ac:dyDescent="0.15">
      <c r="A30" s="1"/>
      <c r="B30" s="174" t="s">
        <v>30</v>
      </c>
      <c r="C30" s="175"/>
      <c r="D30" s="175"/>
      <c r="E30" s="175"/>
      <c r="F30" s="175"/>
      <c r="G30" s="176"/>
      <c r="H30" s="190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9"/>
      <c r="AE30" s="135"/>
      <c r="AF30" s="135"/>
      <c r="AG30" s="135"/>
      <c r="AH30" s="135"/>
      <c r="AI30" s="136"/>
      <c r="AJ30" s="136"/>
      <c r="AK30" s="136"/>
    </row>
    <row r="31" spans="1:37" ht="15.75" customHeight="1" x14ac:dyDescent="0.15">
      <c r="A31" s="1"/>
      <c r="B31" s="192" t="s">
        <v>31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8"/>
      <c r="AE31" s="137"/>
      <c r="AF31" s="137"/>
      <c r="AG31" s="137"/>
      <c r="AH31" s="137"/>
      <c r="AI31" s="137"/>
      <c r="AJ31" s="137"/>
      <c r="AK31" s="136"/>
    </row>
    <row r="32" spans="1:37" ht="24.75" customHeight="1" x14ac:dyDescent="0.15">
      <c r="A32" s="1"/>
      <c r="B32" s="174" t="s">
        <v>32</v>
      </c>
      <c r="C32" s="180"/>
      <c r="D32" s="180"/>
      <c r="E32" s="180"/>
      <c r="F32" s="180"/>
      <c r="G32" s="181"/>
      <c r="H32" s="193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5"/>
      <c r="AD32" s="7"/>
      <c r="AE32" s="8"/>
    </row>
    <row r="33" spans="1:31" ht="15.75" customHeight="1" x14ac:dyDescent="0.15">
      <c r="A33" s="1"/>
      <c r="B33" s="182" t="s">
        <v>33</v>
      </c>
      <c r="C33" s="175"/>
      <c r="D33" s="175"/>
      <c r="E33" s="175"/>
      <c r="F33" s="175"/>
      <c r="G33" s="175"/>
      <c r="H33" s="176"/>
      <c r="I33" s="182" t="s">
        <v>34</v>
      </c>
      <c r="J33" s="175"/>
      <c r="K33" s="175"/>
      <c r="L33" s="175"/>
      <c r="M33" s="175"/>
      <c r="N33" s="175"/>
      <c r="O33" s="176"/>
      <c r="P33" s="182" t="s">
        <v>35</v>
      </c>
      <c r="Q33" s="175"/>
      <c r="R33" s="175"/>
      <c r="S33" s="175"/>
      <c r="T33" s="175"/>
      <c r="U33" s="175"/>
      <c r="V33" s="176"/>
      <c r="W33" s="182" t="s">
        <v>36</v>
      </c>
      <c r="X33" s="175"/>
      <c r="Y33" s="175"/>
      <c r="Z33" s="175"/>
      <c r="AA33" s="175"/>
      <c r="AB33" s="175"/>
      <c r="AC33" s="176"/>
    </row>
    <row r="34" spans="1:31" ht="36.75" customHeight="1" x14ac:dyDescent="0.15">
      <c r="A34" s="1"/>
      <c r="B34" s="183"/>
      <c r="C34" s="184"/>
      <c r="D34" s="184"/>
      <c r="E34" s="184"/>
      <c r="F34" s="184"/>
      <c r="G34" s="184"/>
      <c r="H34" s="185"/>
      <c r="I34" s="183"/>
      <c r="J34" s="184"/>
      <c r="K34" s="184"/>
      <c r="L34" s="184"/>
      <c r="M34" s="184"/>
      <c r="N34" s="184"/>
      <c r="O34" s="185"/>
      <c r="P34" s="183"/>
      <c r="Q34" s="184"/>
      <c r="R34" s="184"/>
      <c r="S34" s="184"/>
      <c r="T34" s="184"/>
      <c r="U34" s="184"/>
      <c r="V34" s="185"/>
      <c r="W34" s="183"/>
      <c r="X34" s="184"/>
      <c r="Y34" s="184"/>
      <c r="Z34" s="184"/>
      <c r="AA34" s="184"/>
      <c r="AB34" s="184"/>
      <c r="AC34" s="185"/>
    </row>
    <row r="35" spans="1:31" ht="15.75" customHeight="1" x14ac:dyDescent="0.15">
      <c r="A35" s="1"/>
      <c r="B35" s="177"/>
      <c r="C35" s="178"/>
      <c r="D35" s="178"/>
      <c r="E35" s="178"/>
      <c r="F35" s="178"/>
      <c r="G35" s="178"/>
      <c r="H35" s="179"/>
      <c r="I35" s="177"/>
      <c r="J35" s="178"/>
      <c r="K35" s="178"/>
      <c r="L35" s="178"/>
      <c r="M35" s="178"/>
      <c r="N35" s="178"/>
      <c r="O35" s="179"/>
      <c r="P35" s="191"/>
      <c r="Q35" s="178"/>
      <c r="R35" s="178"/>
      <c r="S35" s="178"/>
      <c r="T35" s="178"/>
      <c r="U35" s="178"/>
      <c r="V35" s="179"/>
      <c r="W35" s="191"/>
      <c r="X35" s="178"/>
      <c r="Y35" s="178"/>
      <c r="Z35" s="178"/>
      <c r="AA35" s="178"/>
      <c r="AB35" s="178"/>
      <c r="AC35" s="179"/>
    </row>
    <row r="36" spans="1:31" ht="15.75" customHeight="1" x14ac:dyDescent="0.15">
      <c r="A36" s="1"/>
      <c r="B36" s="177"/>
      <c r="C36" s="178"/>
      <c r="D36" s="178"/>
      <c r="E36" s="178"/>
      <c r="F36" s="178"/>
      <c r="G36" s="178"/>
      <c r="H36" s="179"/>
      <c r="I36" s="177"/>
      <c r="J36" s="178"/>
      <c r="K36" s="178"/>
      <c r="L36" s="178"/>
      <c r="M36" s="178"/>
      <c r="N36" s="178"/>
      <c r="O36" s="179"/>
      <c r="P36" s="191"/>
      <c r="Q36" s="178"/>
      <c r="R36" s="178"/>
      <c r="S36" s="178"/>
      <c r="T36" s="178"/>
      <c r="U36" s="178"/>
      <c r="V36" s="179"/>
      <c r="W36" s="191"/>
      <c r="X36" s="178"/>
      <c r="Y36" s="178"/>
      <c r="Z36" s="178"/>
      <c r="AA36" s="178"/>
      <c r="AB36" s="178"/>
      <c r="AC36" s="179"/>
    </row>
    <row r="37" spans="1:31" ht="15.75" customHeight="1" x14ac:dyDescent="0.15">
      <c r="A37" s="1"/>
      <c r="B37" s="177"/>
      <c r="C37" s="178"/>
      <c r="D37" s="178"/>
      <c r="E37" s="178"/>
      <c r="F37" s="178"/>
      <c r="G37" s="178"/>
      <c r="H37" s="179"/>
      <c r="I37" s="177"/>
      <c r="J37" s="178"/>
      <c r="K37" s="178"/>
      <c r="L37" s="178"/>
      <c r="M37" s="178"/>
      <c r="N37" s="178"/>
      <c r="O37" s="179"/>
      <c r="P37" s="191"/>
      <c r="Q37" s="178"/>
      <c r="R37" s="178"/>
      <c r="S37" s="178"/>
      <c r="T37" s="178"/>
      <c r="U37" s="178"/>
      <c r="V37" s="179"/>
      <c r="W37" s="191"/>
      <c r="X37" s="178"/>
      <c r="Y37" s="178"/>
      <c r="Z37" s="178"/>
      <c r="AA37" s="178"/>
      <c r="AB37" s="178"/>
      <c r="AC37" s="179"/>
    </row>
    <row r="38" spans="1:31" ht="15.75" customHeight="1" x14ac:dyDescent="0.15">
      <c r="A38" s="1"/>
      <c r="B38" s="177"/>
      <c r="C38" s="178"/>
      <c r="D38" s="178"/>
      <c r="E38" s="178"/>
      <c r="F38" s="178"/>
      <c r="G38" s="178"/>
      <c r="H38" s="179"/>
      <c r="I38" s="177"/>
      <c r="J38" s="178"/>
      <c r="K38" s="178"/>
      <c r="L38" s="178"/>
      <c r="M38" s="178"/>
      <c r="N38" s="178"/>
      <c r="O38" s="179"/>
      <c r="P38" s="191"/>
      <c r="Q38" s="178"/>
      <c r="R38" s="178"/>
      <c r="S38" s="178"/>
      <c r="T38" s="178"/>
      <c r="U38" s="178"/>
      <c r="V38" s="179"/>
      <c r="W38" s="191"/>
      <c r="X38" s="178"/>
      <c r="Y38" s="178"/>
      <c r="Z38" s="178"/>
      <c r="AA38" s="178"/>
      <c r="AB38" s="178"/>
      <c r="AC38" s="179"/>
    </row>
    <row r="39" spans="1:31" ht="15.75" customHeight="1" x14ac:dyDescent="0.15">
      <c r="A39" s="1"/>
      <c r="B39" s="192" t="s">
        <v>37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8"/>
    </row>
    <row r="40" spans="1:31" ht="27" customHeight="1" x14ac:dyDescent="0.15">
      <c r="A40" s="1"/>
      <c r="B40" s="263" t="s">
        <v>38</v>
      </c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7"/>
      <c r="P40" s="193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5"/>
    </row>
    <row r="41" spans="1:31" ht="15.75" customHeight="1" x14ac:dyDescent="0.15">
      <c r="A41" s="1"/>
      <c r="B41" s="22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8"/>
    </row>
    <row r="42" spans="1:31" ht="15.75" customHeight="1" x14ac:dyDescent="0.15">
      <c r="A42" s="1"/>
      <c r="B42" s="225" t="s">
        <v>39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8"/>
      <c r="AE42" s="8"/>
    </row>
    <row r="43" spans="1:31" ht="15.75" customHeight="1" x14ac:dyDescent="0.15">
      <c r="A43" s="1"/>
      <c r="B43" s="228" t="s">
        <v>40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8"/>
      <c r="AE43" s="9"/>
    </row>
    <row r="44" spans="1:31" ht="15.75" customHeight="1" x14ac:dyDescent="0.15">
      <c r="A44" s="1"/>
      <c r="B44" s="229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8"/>
      <c r="AE44" s="9"/>
    </row>
    <row r="45" spans="1:31" ht="15.75" customHeight="1" x14ac:dyDescent="0.15">
      <c r="A45" s="1"/>
      <c r="B45" s="225" t="s">
        <v>41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8"/>
      <c r="AE45" s="8"/>
    </row>
    <row r="46" spans="1:31" ht="15.75" customHeight="1" x14ac:dyDescent="0.15">
      <c r="A46" s="1"/>
      <c r="B46" s="192" t="s">
        <v>42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8"/>
    </row>
    <row r="47" spans="1:31" ht="15.75" customHeight="1" x14ac:dyDescent="0.15">
      <c r="A47" s="1"/>
      <c r="B47" s="230" t="s">
        <v>43</v>
      </c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  <c r="Q47" s="272" t="e">
        <f>(FechaCorte-FechaInicio)/(FechaFin-FechaInicio)</f>
        <v>#DIV/0!</v>
      </c>
      <c r="R47" s="187"/>
      <c r="S47" s="187"/>
      <c r="T47" s="188"/>
      <c r="U47" s="273"/>
      <c r="V47" s="197"/>
      <c r="W47" s="197"/>
      <c r="X47" s="197"/>
      <c r="Y47" s="197"/>
      <c r="Z47" s="197"/>
      <c r="AA47" s="197"/>
      <c r="AB47" s="197"/>
      <c r="AC47" s="198"/>
      <c r="AE47" s="8"/>
    </row>
    <row r="48" spans="1:31" ht="15.75" customHeight="1" x14ac:dyDescent="0.15">
      <c r="A48" s="1"/>
      <c r="B48" s="230" t="s">
        <v>44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  <c r="Q48" s="272">
        <f>S62</f>
        <v>0</v>
      </c>
      <c r="R48" s="187"/>
      <c r="S48" s="187"/>
      <c r="T48" s="188"/>
      <c r="U48" s="199"/>
      <c r="V48" s="200"/>
      <c r="W48" s="200"/>
      <c r="X48" s="200"/>
      <c r="Y48" s="200"/>
      <c r="Z48" s="200"/>
      <c r="AA48" s="200"/>
      <c r="AB48" s="200"/>
      <c r="AC48" s="201"/>
      <c r="AE48" s="8"/>
    </row>
    <row r="49" spans="1:31" ht="15.75" customHeight="1" x14ac:dyDescent="0.15">
      <c r="A49" s="1"/>
      <c r="B49" s="231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8"/>
      <c r="U49" s="202"/>
      <c r="V49" s="203"/>
      <c r="W49" s="203"/>
      <c r="X49" s="203"/>
      <c r="Y49" s="203"/>
      <c r="Z49" s="203"/>
      <c r="AA49" s="203"/>
      <c r="AB49" s="203"/>
      <c r="AC49" s="204"/>
      <c r="AE49" s="8"/>
    </row>
    <row r="50" spans="1:31" ht="15.75" customHeight="1" x14ac:dyDescent="0.15">
      <c r="A50" s="1"/>
      <c r="B50" s="232" t="s">
        <v>45</v>
      </c>
      <c r="C50" s="234" t="s">
        <v>46</v>
      </c>
      <c r="D50" s="235"/>
      <c r="E50" s="235"/>
      <c r="F50" s="235"/>
      <c r="G50" s="235"/>
      <c r="H50" s="236"/>
      <c r="I50" s="240" t="s">
        <v>47</v>
      </c>
      <c r="J50" s="236"/>
      <c r="K50" s="182" t="s">
        <v>48</v>
      </c>
      <c r="L50" s="175"/>
      <c r="M50" s="175"/>
      <c r="N50" s="175"/>
      <c r="O50" s="175"/>
      <c r="P50" s="176"/>
      <c r="Q50" s="182" t="s">
        <v>49</v>
      </c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6"/>
    </row>
    <row r="51" spans="1:31" ht="72.75" customHeight="1" x14ac:dyDescent="0.15">
      <c r="A51" s="1"/>
      <c r="B51" s="233"/>
      <c r="C51" s="237"/>
      <c r="D51" s="238"/>
      <c r="E51" s="238"/>
      <c r="F51" s="238"/>
      <c r="G51" s="238"/>
      <c r="H51" s="239"/>
      <c r="I51" s="237"/>
      <c r="J51" s="239"/>
      <c r="K51" s="241" t="s">
        <v>50</v>
      </c>
      <c r="L51" s="175"/>
      <c r="M51" s="176"/>
      <c r="N51" s="241" t="s">
        <v>51</v>
      </c>
      <c r="O51" s="175"/>
      <c r="P51" s="176"/>
      <c r="Q51" s="241" t="s">
        <v>52</v>
      </c>
      <c r="R51" s="176"/>
      <c r="S51" s="274" t="s">
        <v>53</v>
      </c>
      <c r="T51" s="176"/>
      <c r="U51" s="241" t="s">
        <v>54</v>
      </c>
      <c r="V51" s="176"/>
      <c r="W51" s="241" t="s">
        <v>55</v>
      </c>
      <c r="X51" s="176"/>
      <c r="Y51" s="241" t="s">
        <v>36</v>
      </c>
      <c r="Z51" s="175"/>
      <c r="AA51" s="175"/>
      <c r="AB51" s="175"/>
      <c r="AC51" s="176"/>
      <c r="AD51" s="10"/>
    </row>
    <row r="52" spans="1:31" ht="13" x14ac:dyDescent="0.15">
      <c r="A52" s="1"/>
      <c r="B52" s="143">
        <v>1</v>
      </c>
      <c r="C52" s="183"/>
      <c r="D52" s="184"/>
      <c r="E52" s="184"/>
      <c r="F52" s="184"/>
      <c r="G52" s="184"/>
      <c r="H52" s="185"/>
      <c r="I52" s="244"/>
      <c r="J52" s="185"/>
      <c r="K52" s="183"/>
      <c r="L52" s="184"/>
      <c r="M52" s="185"/>
      <c r="N52" s="183"/>
      <c r="O52" s="184"/>
      <c r="P52" s="185"/>
      <c r="Q52" s="244"/>
      <c r="R52" s="179"/>
      <c r="S52" s="245">
        <f t="shared" ref="S52:S61" si="0">I52*Q52</f>
        <v>0</v>
      </c>
      <c r="T52" s="176"/>
      <c r="U52" s="183"/>
      <c r="V52" s="179"/>
      <c r="W52" s="246"/>
      <c r="X52" s="247"/>
      <c r="Y52" s="183"/>
      <c r="Z52" s="178"/>
      <c r="AA52" s="178"/>
      <c r="AB52" s="178"/>
      <c r="AC52" s="179"/>
      <c r="AE52" s="134"/>
    </row>
    <row r="53" spans="1:31" ht="15.75" customHeight="1" x14ac:dyDescent="0.15">
      <c r="A53" s="1"/>
      <c r="B53" s="143">
        <v>2</v>
      </c>
      <c r="C53" s="191"/>
      <c r="D53" s="242"/>
      <c r="E53" s="242"/>
      <c r="F53" s="242"/>
      <c r="G53" s="242"/>
      <c r="H53" s="243"/>
      <c r="I53" s="244"/>
      <c r="J53" s="179"/>
      <c r="K53" s="183"/>
      <c r="L53" s="178"/>
      <c r="M53" s="179"/>
      <c r="N53" s="183"/>
      <c r="O53" s="178"/>
      <c r="P53" s="179"/>
      <c r="Q53" s="244"/>
      <c r="R53" s="179"/>
      <c r="S53" s="245">
        <f t="shared" si="0"/>
        <v>0</v>
      </c>
      <c r="T53" s="176"/>
      <c r="U53" s="183"/>
      <c r="V53" s="179"/>
      <c r="W53" s="246"/>
      <c r="X53" s="247"/>
      <c r="Y53" s="183"/>
      <c r="Z53" s="178"/>
      <c r="AA53" s="178"/>
      <c r="AB53" s="178"/>
      <c r="AC53" s="179"/>
    </row>
    <row r="54" spans="1:31" ht="15.75" customHeight="1" x14ac:dyDescent="0.15">
      <c r="A54" s="1"/>
      <c r="B54" s="143">
        <v>3</v>
      </c>
      <c r="C54" s="191"/>
      <c r="D54" s="242"/>
      <c r="E54" s="242"/>
      <c r="F54" s="242"/>
      <c r="G54" s="242"/>
      <c r="H54" s="243"/>
      <c r="I54" s="244"/>
      <c r="J54" s="179"/>
      <c r="K54" s="183"/>
      <c r="L54" s="178"/>
      <c r="M54" s="179"/>
      <c r="N54" s="183"/>
      <c r="O54" s="178"/>
      <c r="P54" s="179"/>
      <c r="Q54" s="244"/>
      <c r="R54" s="179"/>
      <c r="S54" s="245">
        <f t="shared" si="0"/>
        <v>0</v>
      </c>
      <c r="T54" s="176"/>
      <c r="U54" s="183"/>
      <c r="V54" s="179"/>
      <c r="W54" s="246"/>
      <c r="X54" s="247"/>
      <c r="Y54" s="183"/>
      <c r="Z54" s="178"/>
      <c r="AA54" s="178"/>
      <c r="AB54" s="178"/>
      <c r="AC54" s="179"/>
    </row>
    <row r="55" spans="1:31" ht="15.75" customHeight="1" x14ac:dyDescent="0.15">
      <c r="A55" s="1"/>
      <c r="B55" s="143">
        <v>4</v>
      </c>
      <c r="C55" s="191"/>
      <c r="D55" s="242"/>
      <c r="E55" s="242"/>
      <c r="F55" s="242"/>
      <c r="G55" s="242"/>
      <c r="H55" s="243"/>
      <c r="I55" s="244"/>
      <c r="J55" s="179"/>
      <c r="K55" s="183"/>
      <c r="L55" s="178"/>
      <c r="M55" s="179"/>
      <c r="N55" s="183"/>
      <c r="O55" s="178"/>
      <c r="P55" s="179"/>
      <c r="Q55" s="244"/>
      <c r="R55" s="179"/>
      <c r="S55" s="245">
        <f t="shared" si="0"/>
        <v>0</v>
      </c>
      <c r="T55" s="176"/>
      <c r="U55" s="183"/>
      <c r="V55" s="179"/>
      <c r="W55" s="246"/>
      <c r="X55" s="247"/>
      <c r="Y55" s="183"/>
      <c r="Z55" s="178"/>
      <c r="AA55" s="178"/>
      <c r="AB55" s="178"/>
      <c r="AC55" s="179"/>
    </row>
    <row r="56" spans="1:31" ht="15.75" customHeight="1" x14ac:dyDescent="0.15">
      <c r="A56" s="1"/>
      <c r="B56" s="143">
        <v>5</v>
      </c>
      <c r="C56" s="191"/>
      <c r="D56" s="242"/>
      <c r="E56" s="242"/>
      <c r="F56" s="242"/>
      <c r="G56" s="242"/>
      <c r="H56" s="243"/>
      <c r="I56" s="244"/>
      <c r="J56" s="179"/>
      <c r="K56" s="183"/>
      <c r="L56" s="178"/>
      <c r="M56" s="179"/>
      <c r="N56" s="183"/>
      <c r="O56" s="178"/>
      <c r="P56" s="179"/>
      <c r="Q56" s="244"/>
      <c r="R56" s="179"/>
      <c r="S56" s="245">
        <f t="shared" si="0"/>
        <v>0</v>
      </c>
      <c r="T56" s="176"/>
      <c r="U56" s="183"/>
      <c r="V56" s="179"/>
      <c r="W56" s="246"/>
      <c r="X56" s="247"/>
      <c r="Y56" s="183"/>
      <c r="Z56" s="178"/>
      <c r="AA56" s="178"/>
      <c r="AB56" s="178"/>
      <c r="AC56" s="179"/>
    </row>
    <row r="57" spans="1:31" ht="15.75" customHeight="1" x14ac:dyDescent="0.15">
      <c r="A57" s="1"/>
      <c r="B57" s="143">
        <v>6</v>
      </c>
      <c r="C57" s="191"/>
      <c r="D57" s="242"/>
      <c r="E57" s="242"/>
      <c r="F57" s="242"/>
      <c r="G57" s="242"/>
      <c r="H57" s="243"/>
      <c r="I57" s="244"/>
      <c r="J57" s="179"/>
      <c r="K57" s="183"/>
      <c r="L57" s="178"/>
      <c r="M57" s="179"/>
      <c r="N57" s="183"/>
      <c r="O57" s="178"/>
      <c r="P57" s="179"/>
      <c r="Q57" s="244"/>
      <c r="R57" s="179"/>
      <c r="S57" s="245">
        <f t="shared" si="0"/>
        <v>0</v>
      </c>
      <c r="T57" s="176"/>
      <c r="U57" s="183"/>
      <c r="V57" s="179"/>
      <c r="W57" s="246"/>
      <c r="X57" s="247"/>
      <c r="Y57" s="183"/>
      <c r="Z57" s="178"/>
      <c r="AA57" s="178"/>
      <c r="AB57" s="178"/>
      <c r="AC57" s="179"/>
    </row>
    <row r="58" spans="1:31" ht="15.75" customHeight="1" x14ac:dyDescent="0.15">
      <c r="A58" s="1"/>
      <c r="B58" s="143">
        <v>7</v>
      </c>
      <c r="C58" s="191"/>
      <c r="D58" s="242"/>
      <c r="E58" s="242"/>
      <c r="F58" s="242"/>
      <c r="G58" s="242"/>
      <c r="H58" s="243"/>
      <c r="I58" s="244"/>
      <c r="J58" s="179"/>
      <c r="K58" s="183"/>
      <c r="L58" s="178"/>
      <c r="M58" s="179"/>
      <c r="N58" s="183"/>
      <c r="O58" s="178"/>
      <c r="P58" s="179"/>
      <c r="Q58" s="244"/>
      <c r="R58" s="179"/>
      <c r="S58" s="245">
        <f t="shared" si="0"/>
        <v>0</v>
      </c>
      <c r="T58" s="176"/>
      <c r="U58" s="183"/>
      <c r="V58" s="179"/>
      <c r="W58" s="246"/>
      <c r="X58" s="247"/>
      <c r="Y58" s="183"/>
      <c r="Z58" s="178"/>
      <c r="AA58" s="178"/>
      <c r="AB58" s="178"/>
      <c r="AC58" s="179"/>
    </row>
    <row r="59" spans="1:31" ht="15.75" customHeight="1" x14ac:dyDescent="0.15">
      <c r="A59" s="1"/>
      <c r="B59" s="143">
        <v>8</v>
      </c>
      <c r="C59" s="191"/>
      <c r="D59" s="242"/>
      <c r="E59" s="242"/>
      <c r="F59" s="242"/>
      <c r="G59" s="242"/>
      <c r="H59" s="243"/>
      <c r="I59" s="244"/>
      <c r="J59" s="179"/>
      <c r="K59" s="183"/>
      <c r="L59" s="178"/>
      <c r="M59" s="179"/>
      <c r="N59" s="183"/>
      <c r="O59" s="178"/>
      <c r="P59" s="179"/>
      <c r="Q59" s="244"/>
      <c r="R59" s="179"/>
      <c r="S59" s="245">
        <f t="shared" si="0"/>
        <v>0</v>
      </c>
      <c r="T59" s="176"/>
      <c r="U59" s="183"/>
      <c r="V59" s="179"/>
      <c r="W59" s="246"/>
      <c r="X59" s="247"/>
      <c r="Y59" s="183"/>
      <c r="Z59" s="178"/>
      <c r="AA59" s="178"/>
      <c r="AB59" s="178"/>
      <c r="AC59" s="179"/>
    </row>
    <row r="60" spans="1:31" ht="15.75" customHeight="1" x14ac:dyDescent="0.15">
      <c r="A60" s="1"/>
      <c r="B60" s="143">
        <v>9</v>
      </c>
      <c r="C60" s="191"/>
      <c r="D60" s="242"/>
      <c r="E60" s="242"/>
      <c r="F60" s="242"/>
      <c r="G60" s="242"/>
      <c r="H60" s="243"/>
      <c r="I60" s="244"/>
      <c r="J60" s="179"/>
      <c r="K60" s="183"/>
      <c r="L60" s="178"/>
      <c r="M60" s="179"/>
      <c r="N60" s="183"/>
      <c r="O60" s="178"/>
      <c r="P60" s="179"/>
      <c r="Q60" s="244"/>
      <c r="R60" s="179"/>
      <c r="S60" s="245">
        <f t="shared" si="0"/>
        <v>0</v>
      </c>
      <c r="T60" s="176"/>
      <c r="U60" s="183"/>
      <c r="V60" s="179"/>
      <c r="W60" s="246"/>
      <c r="X60" s="247"/>
      <c r="Y60" s="183"/>
      <c r="Z60" s="178"/>
      <c r="AA60" s="178"/>
      <c r="AB60" s="178"/>
      <c r="AC60" s="179"/>
    </row>
    <row r="61" spans="1:31" ht="15.75" customHeight="1" x14ac:dyDescent="0.15">
      <c r="A61" s="1"/>
      <c r="B61" s="143">
        <v>10</v>
      </c>
      <c r="C61" s="191"/>
      <c r="D61" s="242"/>
      <c r="E61" s="242"/>
      <c r="F61" s="242"/>
      <c r="G61" s="242"/>
      <c r="H61" s="243"/>
      <c r="I61" s="244"/>
      <c r="J61" s="179"/>
      <c r="K61" s="183"/>
      <c r="L61" s="178"/>
      <c r="M61" s="179"/>
      <c r="N61" s="183"/>
      <c r="O61" s="178"/>
      <c r="P61" s="179"/>
      <c r="Q61" s="244"/>
      <c r="R61" s="179"/>
      <c r="S61" s="245">
        <f t="shared" si="0"/>
        <v>0</v>
      </c>
      <c r="T61" s="176"/>
      <c r="U61" s="183"/>
      <c r="V61" s="179"/>
      <c r="W61" s="246"/>
      <c r="X61" s="247"/>
      <c r="Y61" s="183"/>
      <c r="Z61" s="178"/>
      <c r="AA61" s="178"/>
      <c r="AB61" s="178"/>
      <c r="AC61" s="179"/>
    </row>
    <row r="62" spans="1:31" ht="15.75" customHeight="1" x14ac:dyDescent="0.15">
      <c r="A62" s="1"/>
      <c r="B62" s="248"/>
      <c r="C62" s="249"/>
      <c r="D62" s="249"/>
      <c r="E62" s="249"/>
      <c r="F62" s="249"/>
      <c r="G62" s="249"/>
      <c r="H62" s="250"/>
      <c r="I62" s="251">
        <f>SUM(I52:J61)</f>
        <v>0</v>
      </c>
      <c r="J62" s="188"/>
      <c r="K62" s="252" t="str">
        <f>IF(I62&lt;&gt;1,"Validación --&gt; Revisar ponderados","Validación --&gt; OK")</f>
        <v>Validación --&gt; Revisar ponderados</v>
      </c>
      <c r="L62" s="200"/>
      <c r="M62" s="200"/>
      <c r="N62" s="200"/>
      <c r="O62" s="200"/>
      <c r="P62" s="200"/>
      <c r="Q62" s="200"/>
      <c r="R62" s="200"/>
      <c r="S62" s="251">
        <f>SUM(S52:T61)</f>
        <v>0</v>
      </c>
      <c r="T62" s="188"/>
      <c r="U62" s="253"/>
      <c r="V62" s="187"/>
      <c r="W62" s="187"/>
      <c r="X62" s="187"/>
      <c r="Y62" s="187"/>
      <c r="Z62" s="187"/>
      <c r="AA62" s="187"/>
      <c r="AB62" s="187"/>
      <c r="AC62" s="188"/>
    </row>
    <row r="63" spans="1:31" ht="15.75" customHeight="1" x14ac:dyDescent="0.15">
      <c r="A63" s="1"/>
      <c r="B63" s="192" t="s">
        <v>56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8"/>
    </row>
    <row r="64" spans="1:31" ht="15.75" customHeight="1" x14ac:dyDescent="0.15">
      <c r="A64" s="1"/>
      <c r="B64" s="232" t="s">
        <v>45</v>
      </c>
      <c r="C64" s="234" t="s">
        <v>57</v>
      </c>
      <c r="D64" s="235"/>
      <c r="E64" s="236"/>
      <c r="F64" s="182" t="s">
        <v>58</v>
      </c>
      <c r="G64" s="175"/>
      <c r="H64" s="175"/>
      <c r="I64" s="175"/>
      <c r="J64" s="175"/>
      <c r="K64" s="175"/>
      <c r="L64" s="175"/>
      <c r="M64" s="175"/>
      <c r="N64" s="175"/>
      <c r="O64" s="175"/>
      <c r="P64" s="176"/>
      <c r="Q64" s="182" t="s">
        <v>48</v>
      </c>
      <c r="R64" s="175"/>
      <c r="S64" s="175"/>
      <c r="T64" s="175"/>
      <c r="U64" s="175"/>
      <c r="V64" s="176"/>
      <c r="W64" s="182" t="s">
        <v>59</v>
      </c>
      <c r="X64" s="175"/>
      <c r="Y64" s="175"/>
      <c r="Z64" s="175"/>
      <c r="AA64" s="175"/>
      <c r="AB64" s="175"/>
      <c r="AC64" s="176"/>
    </row>
    <row r="65" spans="1:32" ht="13" x14ac:dyDescent="0.15">
      <c r="A65" s="1"/>
      <c r="B65" s="233"/>
      <c r="C65" s="237"/>
      <c r="D65" s="238"/>
      <c r="E65" s="239"/>
      <c r="F65" s="241" t="s">
        <v>60</v>
      </c>
      <c r="G65" s="175"/>
      <c r="H65" s="175"/>
      <c r="I65" s="176"/>
      <c r="J65" s="241" t="s">
        <v>61</v>
      </c>
      <c r="K65" s="175"/>
      <c r="L65" s="175"/>
      <c r="M65" s="176"/>
      <c r="N65" s="241" t="s">
        <v>62</v>
      </c>
      <c r="O65" s="175"/>
      <c r="P65" s="176"/>
      <c r="Q65" s="241" t="s">
        <v>63</v>
      </c>
      <c r="R65" s="176"/>
      <c r="S65" s="241" t="s">
        <v>50</v>
      </c>
      <c r="T65" s="176"/>
      <c r="U65" s="241" t="s">
        <v>51</v>
      </c>
      <c r="V65" s="176"/>
      <c r="W65" s="241" t="s">
        <v>52</v>
      </c>
      <c r="X65" s="176"/>
      <c r="Y65" s="241" t="s">
        <v>54</v>
      </c>
      <c r="Z65" s="176"/>
      <c r="AA65" s="146" t="s">
        <v>55</v>
      </c>
      <c r="AB65" s="241" t="s">
        <v>36</v>
      </c>
      <c r="AC65" s="176"/>
      <c r="AE65" s="134"/>
      <c r="AF65" s="136"/>
    </row>
    <row r="66" spans="1:32" ht="24" customHeight="1" x14ac:dyDescent="0.15">
      <c r="A66" s="1"/>
      <c r="B66" s="141">
        <v>1</v>
      </c>
      <c r="C66" s="256"/>
      <c r="D66" s="221"/>
      <c r="E66" s="222"/>
      <c r="F66" s="257"/>
      <c r="G66" s="178"/>
      <c r="H66" s="178"/>
      <c r="I66" s="179"/>
      <c r="J66" s="257"/>
      <c r="K66" s="178"/>
      <c r="L66" s="178"/>
      <c r="M66" s="179"/>
      <c r="N66" s="257"/>
      <c r="O66" s="178"/>
      <c r="P66" s="179"/>
      <c r="Q66" s="255"/>
      <c r="R66" s="179"/>
      <c r="S66" s="254"/>
      <c r="T66" s="179"/>
      <c r="U66" s="255"/>
      <c r="V66" s="179"/>
      <c r="W66" s="255"/>
      <c r="X66" s="179"/>
      <c r="Y66" s="254"/>
      <c r="Z66" s="179"/>
      <c r="AA66" s="142"/>
      <c r="AB66" s="255"/>
      <c r="AC66" s="179"/>
      <c r="AE66" s="127" t="e">
        <f t="shared" ref="AE66:AE75" ca="1" si="1">VLOOKUP(F66,COD_TIPOLOGIA,2,FALSE)</f>
        <v>#N/A</v>
      </c>
      <c r="AF66" s="128" t="e">
        <f t="shared" ref="AF66:AF75" si="2">VLOOKUP(J66,COD_SUBTIPO,2,FALSE)</f>
        <v>#N/A</v>
      </c>
    </row>
    <row r="67" spans="1:32" ht="24" customHeight="1" x14ac:dyDescent="0.15">
      <c r="A67" s="1"/>
      <c r="B67" s="141">
        <v>2</v>
      </c>
      <c r="C67" s="256"/>
      <c r="D67" s="221"/>
      <c r="E67" s="222"/>
      <c r="F67" s="257"/>
      <c r="G67" s="178"/>
      <c r="H67" s="178"/>
      <c r="I67" s="179"/>
      <c r="J67" s="257"/>
      <c r="K67" s="178"/>
      <c r="L67" s="178"/>
      <c r="M67" s="179"/>
      <c r="N67" s="257"/>
      <c r="O67" s="178"/>
      <c r="P67" s="179"/>
      <c r="Q67" s="255"/>
      <c r="R67" s="179"/>
      <c r="S67" s="255"/>
      <c r="T67" s="179"/>
      <c r="U67" s="254"/>
      <c r="V67" s="179"/>
      <c r="W67" s="255"/>
      <c r="X67" s="179"/>
      <c r="Y67" s="255"/>
      <c r="Z67" s="179"/>
      <c r="AA67" s="142"/>
      <c r="AB67" s="255"/>
      <c r="AC67" s="179"/>
      <c r="AE67" s="127" t="e">
        <f t="shared" ca="1" si="1"/>
        <v>#N/A</v>
      </c>
      <c r="AF67" s="128" t="e">
        <f t="shared" si="2"/>
        <v>#N/A</v>
      </c>
    </row>
    <row r="68" spans="1:32" ht="24" customHeight="1" x14ac:dyDescent="0.15">
      <c r="A68" s="1"/>
      <c r="B68" s="141">
        <v>3</v>
      </c>
      <c r="C68" s="256"/>
      <c r="D68" s="221"/>
      <c r="E68" s="222"/>
      <c r="F68" s="257"/>
      <c r="G68" s="178"/>
      <c r="H68" s="178"/>
      <c r="I68" s="179"/>
      <c r="J68" s="257"/>
      <c r="K68" s="178"/>
      <c r="L68" s="178"/>
      <c r="M68" s="179"/>
      <c r="N68" s="257"/>
      <c r="O68" s="178"/>
      <c r="P68" s="179"/>
      <c r="Q68" s="255"/>
      <c r="R68" s="179"/>
      <c r="S68" s="255"/>
      <c r="T68" s="179"/>
      <c r="U68" s="255"/>
      <c r="V68" s="179"/>
      <c r="W68" s="255"/>
      <c r="X68" s="179"/>
      <c r="Y68" s="255"/>
      <c r="Z68" s="179"/>
      <c r="AA68" s="142"/>
      <c r="AB68" s="255"/>
      <c r="AC68" s="179"/>
      <c r="AE68" s="127" t="e">
        <f t="shared" ca="1" si="1"/>
        <v>#N/A</v>
      </c>
      <c r="AF68" s="128" t="e">
        <f t="shared" si="2"/>
        <v>#N/A</v>
      </c>
    </row>
    <row r="69" spans="1:32" ht="24" customHeight="1" x14ac:dyDescent="0.15">
      <c r="A69" s="1"/>
      <c r="B69" s="141">
        <v>4</v>
      </c>
      <c r="C69" s="256"/>
      <c r="D69" s="221"/>
      <c r="E69" s="222"/>
      <c r="F69" s="257"/>
      <c r="G69" s="178"/>
      <c r="H69" s="178"/>
      <c r="I69" s="179"/>
      <c r="J69" s="257"/>
      <c r="K69" s="178"/>
      <c r="L69" s="178"/>
      <c r="M69" s="179"/>
      <c r="N69" s="257"/>
      <c r="O69" s="178"/>
      <c r="P69" s="179"/>
      <c r="Q69" s="255"/>
      <c r="R69" s="179"/>
      <c r="S69" s="255"/>
      <c r="T69" s="179"/>
      <c r="U69" s="255"/>
      <c r="V69" s="179"/>
      <c r="W69" s="255"/>
      <c r="X69" s="179"/>
      <c r="Y69" s="255"/>
      <c r="Z69" s="179"/>
      <c r="AA69" s="142"/>
      <c r="AB69" s="255"/>
      <c r="AC69" s="179"/>
      <c r="AE69" s="127" t="e">
        <f t="shared" ca="1" si="1"/>
        <v>#N/A</v>
      </c>
      <c r="AF69" s="128" t="e">
        <f t="shared" si="2"/>
        <v>#N/A</v>
      </c>
    </row>
    <row r="70" spans="1:32" ht="24" customHeight="1" x14ac:dyDescent="0.15">
      <c r="A70" s="1"/>
      <c r="B70" s="141">
        <v>5</v>
      </c>
      <c r="C70" s="256"/>
      <c r="D70" s="221"/>
      <c r="E70" s="222"/>
      <c r="F70" s="257"/>
      <c r="G70" s="178"/>
      <c r="H70" s="178"/>
      <c r="I70" s="179"/>
      <c r="J70" s="257"/>
      <c r="K70" s="178"/>
      <c r="L70" s="178"/>
      <c r="M70" s="179"/>
      <c r="N70" s="257"/>
      <c r="O70" s="178"/>
      <c r="P70" s="179"/>
      <c r="Q70" s="255"/>
      <c r="R70" s="179"/>
      <c r="S70" s="255"/>
      <c r="T70" s="179"/>
      <c r="U70" s="255"/>
      <c r="V70" s="179"/>
      <c r="W70" s="255"/>
      <c r="X70" s="179"/>
      <c r="Y70" s="255"/>
      <c r="Z70" s="179"/>
      <c r="AA70" s="142"/>
      <c r="AB70" s="255"/>
      <c r="AC70" s="179"/>
      <c r="AE70" s="127" t="e">
        <f t="shared" ca="1" si="1"/>
        <v>#N/A</v>
      </c>
      <c r="AF70" s="128" t="e">
        <f t="shared" si="2"/>
        <v>#N/A</v>
      </c>
    </row>
    <row r="71" spans="1:32" ht="24" customHeight="1" x14ac:dyDescent="0.15">
      <c r="A71" s="1"/>
      <c r="B71" s="141">
        <v>6</v>
      </c>
      <c r="C71" s="256"/>
      <c r="D71" s="221"/>
      <c r="E71" s="222"/>
      <c r="F71" s="257"/>
      <c r="G71" s="178"/>
      <c r="H71" s="178"/>
      <c r="I71" s="179"/>
      <c r="J71" s="257"/>
      <c r="K71" s="178"/>
      <c r="L71" s="178"/>
      <c r="M71" s="179"/>
      <c r="N71" s="257"/>
      <c r="O71" s="178"/>
      <c r="P71" s="179"/>
      <c r="Q71" s="255"/>
      <c r="R71" s="179"/>
      <c r="S71" s="255"/>
      <c r="T71" s="179"/>
      <c r="U71" s="255"/>
      <c r="V71" s="179"/>
      <c r="W71" s="255"/>
      <c r="X71" s="179"/>
      <c r="Y71" s="255"/>
      <c r="Z71" s="179"/>
      <c r="AA71" s="142"/>
      <c r="AB71" s="255"/>
      <c r="AC71" s="179"/>
      <c r="AE71" s="127" t="e">
        <f t="shared" ca="1" si="1"/>
        <v>#N/A</v>
      </c>
      <c r="AF71" s="128" t="e">
        <f t="shared" si="2"/>
        <v>#N/A</v>
      </c>
    </row>
    <row r="72" spans="1:32" ht="24" customHeight="1" x14ac:dyDescent="0.15">
      <c r="A72" s="1"/>
      <c r="B72" s="141">
        <v>7</v>
      </c>
      <c r="C72" s="256"/>
      <c r="D72" s="221"/>
      <c r="E72" s="222"/>
      <c r="F72" s="257"/>
      <c r="G72" s="178"/>
      <c r="H72" s="178"/>
      <c r="I72" s="179"/>
      <c r="J72" s="257"/>
      <c r="K72" s="178"/>
      <c r="L72" s="178"/>
      <c r="M72" s="179"/>
      <c r="N72" s="257"/>
      <c r="O72" s="178"/>
      <c r="P72" s="179"/>
      <c r="Q72" s="255"/>
      <c r="R72" s="179"/>
      <c r="S72" s="255"/>
      <c r="T72" s="179"/>
      <c r="U72" s="255"/>
      <c r="V72" s="179"/>
      <c r="W72" s="255"/>
      <c r="X72" s="179"/>
      <c r="Y72" s="255"/>
      <c r="Z72" s="179"/>
      <c r="AA72" s="142"/>
      <c r="AB72" s="255"/>
      <c r="AC72" s="179"/>
      <c r="AE72" s="127" t="e">
        <f t="shared" ca="1" si="1"/>
        <v>#N/A</v>
      </c>
      <c r="AF72" s="128" t="e">
        <f t="shared" si="2"/>
        <v>#N/A</v>
      </c>
    </row>
    <row r="73" spans="1:32" ht="24" customHeight="1" x14ac:dyDescent="0.15">
      <c r="A73" s="1"/>
      <c r="B73" s="141">
        <v>8</v>
      </c>
      <c r="C73" s="256"/>
      <c r="D73" s="221"/>
      <c r="E73" s="222"/>
      <c r="F73" s="257"/>
      <c r="G73" s="178"/>
      <c r="H73" s="178"/>
      <c r="I73" s="179"/>
      <c r="J73" s="257"/>
      <c r="K73" s="178"/>
      <c r="L73" s="178"/>
      <c r="M73" s="179"/>
      <c r="N73" s="257"/>
      <c r="O73" s="178"/>
      <c r="P73" s="179"/>
      <c r="Q73" s="255"/>
      <c r="R73" s="179"/>
      <c r="S73" s="255"/>
      <c r="T73" s="179"/>
      <c r="U73" s="255"/>
      <c r="V73" s="179"/>
      <c r="W73" s="255"/>
      <c r="X73" s="179"/>
      <c r="Y73" s="255"/>
      <c r="Z73" s="179"/>
      <c r="AA73" s="142"/>
      <c r="AB73" s="255"/>
      <c r="AC73" s="179"/>
      <c r="AE73" s="127" t="e">
        <f t="shared" ca="1" si="1"/>
        <v>#N/A</v>
      </c>
      <c r="AF73" s="128" t="e">
        <f t="shared" si="2"/>
        <v>#N/A</v>
      </c>
    </row>
    <row r="74" spans="1:32" ht="24" customHeight="1" x14ac:dyDescent="0.15">
      <c r="A74" s="1"/>
      <c r="B74" s="141">
        <v>9</v>
      </c>
      <c r="C74" s="256"/>
      <c r="D74" s="221"/>
      <c r="E74" s="222"/>
      <c r="F74" s="257"/>
      <c r="G74" s="178"/>
      <c r="H74" s="178"/>
      <c r="I74" s="179"/>
      <c r="J74" s="257"/>
      <c r="K74" s="178"/>
      <c r="L74" s="178"/>
      <c r="M74" s="179"/>
      <c r="N74" s="257"/>
      <c r="O74" s="178"/>
      <c r="P74" s="179"/>
      <c r="Q74" s="255"/>
      <c r="R74" s="179"/>
      <c r="S74" s="255"/>
      <c r="T74" s="179"/>
      <c r="U74" s="255"/>
      <c r="V74" s="179"/>
      <c r="W74" s="255"/>
      <c r="X74" s="179"/>
      <c r="Y74" s="255"/>
      <c r="Z74" s="179"/>
      <c r="AA74" s="142"/>
      <c r="AB74" s="255"/>
      <c r="AC74" s="179"/>
      <c r="AE74" s="127" t="e">
        <f t="shared" ca="1" si="1"/>
        <v>#N/A</v>
      </c>
      <c r="AF74" s="128" t="e">
        <f t="shared" si="2"/>
        <v>#N/A</v>
      </c>
    </row>
    <row r="75" spans="1:32" ht="24" customHeight="1" x14ac:dyDescent="0.15">
      <c r="A75" s="1"/>
      <c r="B75" s="141">
        <v>10</v>
      </c>
      <c r="C75" s="256"/>
      <c r="D75" s="221"/>
      <c r="E75" s="222"/>
      <c r="F75" s="257"/>
      <c r="G75" s="178"/>
      <c r="H75" s="178"/>
      <c r="I75" s="179"/>
      <c r="J75" s="257"/>
      <c r="K75" s="178"/>
      <c r="L75" s="178"/>
      <c r="M75" s="179"/>
      <c r="N75" s="257"/>
      <c r="O75" s="178"/>
      <c r="P75" s="179"/>
      <c r="Q75" s="255"/>
      <c r="R75" s="179"/>
      <c r="S75" s="255"/>
      <c r="T75" s="179"/>
      <c r="U75" s="255"/>
      <c r="V75" s="179"/>
      <c r="W75" s="255"/>
      <c r="X75" s="179"/>
      <c r="Y75" s="255"/>
      <c r="Z75" s="179"/>
      <c r="AA75" s="142"/>
      <c r="AB75" s="255"/>
      <c r="AC75" s="179"/>
      <c r="AE75" s="127" t="e">
        <f t="shared" ca="1" si="1"/>
        <v>#N/A</v>
      </c>
      <c r="AF75" s="128" t="e">
        <f t="shared" si="2"/>
        <v>#N/A</v>
      </c>
    </row>
    <row r="76" spans="1:32" ht="15.75" customHeight="1" x14ac:dyDescent="0.15">
      <c r="A76" s="1"/>
      <c r="B76" s="131"/>
      <c r="C76" s="13"/>
      <c r="D76" s="14"/>
      <c r="E76" s="14"/>
      <c r="F76" s="13"/>
      <c r="G76" s="14"/>
      <c r="H76" s="14"/>
      <c r="I76" s="14"/>
      <c r="J76" s="13"/>
      <c r="K76" s="14"/>
      <c r="L76" s="14"/>
      <c r="M76" s="14"/>
      <c r="N76" s="13"/>
      <c r="O76" s="14"/>
      <c r="P76" s="14"/>
      <c r="Q76" s="13"/>
      <c r="R76" s="14"/>
      <c r="S76" s="13"/>
      <c r="T76" s="14"/>
      <c r="U76" s="13"/>
      <c r="V76" s="14"/>
      <c r="W76" s="13"/>
      <c r="X76" s="14"/>
      <c r="Y76" s="13"/>
      <c r="Z76" s="14"/>
      <c r="AA76" s="13"/>
      <c r="AB76" s="13"/>
      <c r="AC76" s="15"/>
    </row>
    <row r="77" spans="1:32" ht="15.75" customHeight="1" x14ac:dyDescent="0.15">
      <c r="A77" s="1"/>
      <c r="B77" s="225" t="s">
        <v>66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8"/>
    </row>
    <row r="78" spans="1:32" ht="15.75" customHeight="1" x14ac:dyDescent="0.15">
      <c r="A78" s="1"/>
      <c r="B78" s="192" t="s">
        <v>67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8"/>
    </row>
    <row r="79" spans="1:32" ht="15.75" customHeight="1" x14ac:dyDescent="0.15">
      <c r="A79" s="1"/>
      <c r="B79" s="263" t="s">
        <v>68</v>
      </c>
      <c r="C79" s="187"/>
      <c r="D79" s="187"/>
      <c r="E79" s="187"/>
      <c r="F79" s="187"/>
      <c r="G79" s="188"/>
      <c r="H79" s="265" t="str">
        <f>VLOOKUP(NomProyecto,BD_Proyectos,7,FALSE)</f>
        <v>Miguel Calderón</v>
      </c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7"/>
      <c r="W79" s="268"/>
      <c r="X79" s="197"/>
      <c r="Y79" s="197"/>
      <c r="Z79" s="197"/>
      <c r="AA79" s="197"/>
      <c r="AB79" s="197"/>
      <c r="AC79" s="198"/>
    </row>
    <row r="80" spans="1:32" ht="15.75" customHeight="1" x14ac:dyDescent="0.15">
      <c r="A80" s="1"/>
      <c r="B80" s="263" t="s">
        <v>16</v>
      </c>
      <c r="C80" s="187"/>
      <c r="D80" s="187"/>
      <c r="E80" s="187"/>
      <c r="F80" s="187"/>
      <c r="G80" s="188"/>
      <c r="H80" s="186" t="str">
        <f>VLOOKUP(NomProyecto,BD_Proyectos,8,FALSE)</f>
        <v>Jefe OAP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8"/>
      <c r="W80" s="199"/>
      <c r="X80" s="200"/>
      <c r="Y80" s="200"/>
      <c r="Z80" s="200"/>
      <c r="AA80" s="200"/>
      <c r="AB80" s="200"/>
      <c r="AC80" s="201"/>
    </row>
    <row r="81" spans="1:30" ht="15.75" customHeight="1" x14ac:dyDescent="0.15">
      <c r="A81" s="1"/>
      <c r="B81" s="263" t="s">
        <v>69</v>
      </c>
      <c r="C81" s="187"/>
      <c r="D81" s="187"/>
      <c r="E81" s="187"/>
      <c r="F81" s="187"/>
      <c r="G81" s="188"/>
      <c r="H81" s="264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9"/>
      <c r="W81" s="199"/>
      <c r="X81" s="200"/>
      <c r="Y81" s="200"/>
      <c r="Z81" s="200"/>
      <c r="AA81" s="200"/>
      <c r="AB81" s="200"/>
      <c r="AC81" s="201"/>
    </row>
    <row r="82" spans="1:30" ht="15.75" customHeight="1" x14ac:dyDescent="0.15">
      <c r="A82" s="1"/>
      <c r="B82" s="263" t="s">
        <v>70</v>
      </c>
      <c r="C82" s="187"/>
      <c r="D82" s="187"/>
      <c r="E82" s="187"/>
      <c r="F82" s="187"/>
      <c r="G82" s="188"/>
      <c r="H82" s="264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9"/>
      <c r="W82" s="202"/>
      <c r="X82" s="203"/>
      <c r="Y82" s="203"/>
      <c r="Z82" s="203"/>
      <c r="AA82" s="203"/>
      <c r="AB82" s="203"/>
      <c r="AC82" s="204"/>
    </row>
    <row r="83" spans="1:30" ht="15.75" customHeight="1" x14ac:dyDescent="0.15">
      <c r="A83" s="1"/>
      <c r="B83" s="192" t="s">
        <v>71</v>
      </c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8"/>
    </row>
    <row r="84" spans="1:30" ht="15.75" customHeight="1" x14ac:dyDescent="0.15">
      <c r="A84" s="1"/>
      <c r="B84" s="182" t="s">
        <v>72</v>
      </c>
      <c r="C84" s="175"/>
      <c r="D84" s="175"/>
      <c r="E84" s="175"/>
      <c r="F84" s="175"/>
      <c r="G84" s="175"/>
      <c r="H84" s="176"/>
      <c r="I84" s="182" t="s">
        <v>73</v>
      </c>
      <c r="J84" s="175"/>
      <c r="K84" s="175"/>
      <c r="L84" s="175"/>
      <c r="M84" s="175"/>
      <c r="N84" s="175"/>
      <c r="O84" s="176"/>
      <c r="P84" s="182" t="s">
        <v>74</v>
      </c>
      <c r="Q84" s="175"/>
      <c r="R84" s="175"/>
      <c r="S84" s="175"/>
      <c r="T84" s="175"/>
      <c r="U84" s="175"/>
      <c r="V84" s="176"/>
      <c r="W84" s="182" t="s">
        <v>75</v>
      </c>
      <c r="X84" s="175"/>
      <c r="Y84" s="175"/>
      <c r="Z84" s="175"/>
      <c r="AA84" s="175"/>
      <c r="AB84" s="175"/>
      <c r="AC84" s="176"/>
    </row>
    <row r="85" spans="1:30" ht="13" x14ac:dyDescent="0.15">
      <c r="A85" s="1"/>
      <c r="B85" s="191"/>
      <c r="C85" s="178"/>
      <c r="D85" s="178"/>
      <c r="E85" s="178"/>
      <c r="F85" s="178"/>
      <c r="G85" s="178"/>
      <c r="H85" s="179"/>
      <c r="I85" s="183"/>
      <c r="J85" s="184"/>
      <c r="K85" s="184"/>
      <c r="L85" s="184"/>
      <c r="M85" s="184"/>
      <c r="N85" s="184"/>
      <c r="O85" s="185"/>
      <c r="P85" s="191"/>
      <c r="Q85" s="178"/>
      <c r="R85" s="178"/>
      <c r="S85" s="178"/>
      <c r="T85" s="178"/>
      <c r="U85" s="178"/>
      <c r="V85" s="179"/>
      <c r="W85" s="269"/>
      <c r="X85" s="270"/>
      <c r="Y85" s="270"/>
      <c r="Z85" s="270"/>
      <c r="AA85" s="270"/>
      <c r="AB85" s="270"/>
      <c r="AC85" s="271"/>
    </row>
    <row r="86" spans="1:30" ht="15.75" customHeight="1" x14ac:dyDescent="0.15">
      <c r="A86" s="1"/>
      <c r="B86" s="191"/>
      <c r="C86" s="178"/>
      <c r="D86" s="178"/>
      <c r="E86" s="178"/>
      <c r="F86" s="178"/>
      <c r="G86" s="178"/>
      <c r="H86" s="179"/>
      <c r="I86" s="191"/>
      <c r="J86" s="178"/>
      <c r="K86" s="178"/>
      <c r="L86" s="178"/>
      <c r="M86" s="178"/>
      <c r="N86" s="178"/>
      <c r="O86" s="179"/>
      <c r="P86" s="191"/>
      <c r="Q86" s="178"/>
      <c r="R86" s="178"/>
      <c r="S86" s="178"/>
      <c r="T86" s="178"/>
      <c r="U86" s="178"/>
      <c r="V86" s="179"/>
      <c r="W86" s="269"/>
      <c r="X86" s="270"/>
      <c r="Y86" s="270"/>
      <c r="Z86" s="270"/>
      <c r="AA86" s="270"/>
      <c r="AB86" s="270"/>
      <c r="AC86" s="271"/>
    </row>
    <row r="87" spans="1:30" ht="15.75" customHeight="1" x14ac:dyDescent="0.15">
      <c r="A87" s="1"/>
      <c r="B87" s="191"/>
      <c r="C87" s="178"/>
      <c r="D87" s="178"/>
      <c r="E87" s="178"/>
      <c r="F87" s="178"/>
      <c r="G87" s="178"/>
      <c r="H87" s="179"/>
      <c r="I87" s="191"/>
      <c r="J87" s="178"/>
      <c r="K87" s="178"/>
      <c r="L87" s="178"/>
      <c r="M87" s="178"/>
      <c r="N87" s="178"/>
      <c r="O87" s="179"/>
      <c r="P87" s="191"/>
      <c r="Q87" s="178"/>
      <c r="R87" s="178"/>
      <c r="S87" s="178"/>
      <c r="T87" s="178"/>
      <c r="U87" s="178"/>
      <c r="V87" s="179"/>
      <c r="W87" s="269"/>
      <c r="X87" s="270"/>
      <c r="Y87" s="270"/>
      <c r="Z87" s="270"/>
      <c r="AA87" s="270"/>
      <c r="AB87" s="270"/>
      <c r="AC87" s="271"/>
    </row>
    <row r="88" spans="1:30" ht="13" x14ac:dyDescent="0.15">
      <c r="A88" s="1"/>
      <c r="B88" s="191"/>
      <c r="C88" s="178"/>
      <c r="D88" s="178"/>
      <c r="E88" s="178"/>
      <c r="F88" s="178"/>
      <c r="G88" s="178"/>
      <c r="H88" s="179"/>
      <c r="I88" s="183"/>
      <c r="J88" s="184"/>
      <c r="K88" s="184"/>
      <c r="L88" s="184"/>
      <c r="M88" s="184"/>
      <c r="N88" s="184"/>
      <c r="O88" s="185"/>
      <c r="P88" s="191"/>
      <c r="Q88" s="178"/>
      <c r="R88" s="178"/>
      <c r="S88" s="178"/>
      <c r="T88" s="178"/>
      <c r="U88" s="178"/>
      <c r="V88" s="179"/>
      <c r="W88" s="269"/>
      <c r="X88" s="270"/>
      <c r="Y88" s="270"/>
      <c r="Z88" s="270"/>
      <c r="AA88" s="270"/>
      <c r="AB88" s="270"/>
      <c r="AC88" s="271"/>
    </row>
    <row r="89" spans="1:30" ht="15.75" customHeight="1" x14ac:dyDescent="0.15">
      <c r="A89" s="1"/>
      <c r="B89" s="191"/>
      <c r="C89" s="178"/>
      <c r="D89" s="178"/>
      <c r="E89" s="178"/>
      <c r="F89" s="178"/>
      <c r="G89" s="178"/>
      <c r="H89" s="179"/>
      <c r="I89" s="191"/>
      <c r="J89" s="178"/>
      <c r="K89" s="178"/>
      <c r="L89" s="178"/>
      <c r="M89" s="178"/>
      <c r="N89" s="178"/>
      <c r="O89" s="179"/>
      <c r="P89" s="191"/>
      <c r="Q89" s="178"/>
      <c r="R89" s="178"/>
      <c r="S89" s="178"/>
      <c r="T89" s="178"/>
      <c r="U89" s="178"/>
      <c r="V89" s="179"/>
      <c r="W89" s="269"/>
      <c r="X89" s="270"/>
      <c r="Y89" s="270"/>
      <c r="Z89" s="270"/>
      <c r="AA89" s="270"/>
      <c r="AB89" s="270"/>
      <c r="AC89" s="271"/>
    </row>
    <row r="90" spans="1:30" ht="15.75" customHeight="1" x14ac:dyDescent="0.15">
      <c r="A90" s="1"/>
      <c r="B90" s="191"/>
      <c r="C90" s="178"/>
      <c r="D90" s="178"/>
      <c r="E90" s="178"/>
      <c r="F90" s="178"/>
      <c r="G90" s="178"/>
      <c r="H90" s="179"/>
      <c r="I90" s="191"/>
      <c r="J90" s="178"/>
      <c r="K90" s="178"/>
      <c r="L90" s="178"/>
      <c r="M90" s="178"/>
      <c r="N90" s="178"/>
      <c r="O90" s="179"/>
      <c r="P90" s="191"/>
      <c r="Q90" s="178"/>
      <c r="R90" s="178"/>
      <c r="S90" s="178"/>
      <c r="T90" s="178"/>
      <c r="U90" s="178"/>
      <c r="V90" s="179"/>
      <c r="W90" s="269"/>
      <c r="X90" s="270"/>
      <c r="Y90" s="270"/>
      <c r="Z90" s="270"/>
      <c r="AA90" s="270"/>
      <c r="AB90" s="270"/>
      <c r="AC90" s="271"/>
    </row>
    <row r="91" spans="1:30" ht="15.75" customHeight="1" x14ac:dyDescent="0.15">
      <c r="A91" s="1"/>
      <c r="B91" s="130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16"/>
      <c r="N91" s="16"/>
      <c r="O91" s="16"/>
      <c r="P91" s="17"/>
      <c r="Q91" s="16"/>
      <c r="R91" s="16"/>
      <c r="S91" s="16"/>
      <c r="T91" s="16"/>
      <c r="U91" s="16"/>
      <c r="V91" s="16"/>
      <c r="W91" s="17"/>
      <c r="X91" s="16"/>
      <c r="Y91" s="16"/>
      <c r="Z91" s="16"/>
      <c r="AA91" s="16"/>
      <c r="AB91" s="16"/>
      <c r="AC91" s="18"/>
    </row>
    <row r="92" spans="1:30" ht="15.75" customHeight="1" x14ac:dyDescent="0.15">
      <c r="A92" s="1"/>
      <c r="B92" s="225" t="s">
        <v>76</v>
      </c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8"/>
    </row>
    <row r="93" spans="1:30" ht="71.25" customHeight="1" x14ac:dyDescent="0.15">
      <c r="A93" s="1"/>
      <c r="B93" s="182" t="s">
        <v>77</v>
      </c>
      <c r="C93" s="175"/>
      <c r="D93" s="175"/>
      <c r="E93" s="175"/>
      <c r="F93" s="175"/>
      <c r="G93" s="176"/>
      <c r="H93" s="182" t="s">
        <v>78</v>
      </c>
      <c r="I93" s="175"/>
      <c r="J93" s="175"/>
      <c r="K93" s="175"/>
      <c r="L93" s="176"/>
      <c r="M93" s="182" t="s">
        <v>79</v>
      </c>
      <c r="N93" s="175"/>
      <c r="O93" s="175"/>
      <c r="P93" s="176"/>
      <c r="Q93" s="182" t="s">
        <v>80</v>
      </c>
      <c r="R93" s="175"/>
      <c r="S93" s="175"/>
      <c r="T93" s="176"/>
      <c r="U93" s="241" t="s">
        <v>81</v>
      </c>
      <c r="V93" s="258"/>
      <c r="W93" s="259"/>
      <c r="X93" s="182" t="s">
        <v>36</v>
      </c>
      <c r="Y93" s="175"/>
      <c r="Z93" s="175"/>
      <c r="AA93" s="175"/>
      <c r="AB93" s="175"/>
      <c r="AC93" s="176"/>
      <c r="AD93" s="10"/>
    </row>
    <row r="94" spans="1:30" ht="17.25" customHeight="1" x14ac:dyDescent="0.15">
      <c r="A94" s="1"/>
      <c r="B94" s="183"/>
      <c r="C94" s="178"/>
      <c r="D94" s="178"/>
      <c r="E94" s="178"/>
      <c r="F94" s="178"/>
      <c r="G94" s="179"/>
      <c r="H94" s="183"/>
      <c r="I94" s="178"/>
      <c r="J94" s="178"/>
      <c r="K94" s="178"/>
      <c r="L94" s="179"/>
      <c r="M94" s="183"/>
      <c r="N94" s="178"/>
      <c r="O94" s="178"/>
      <c r="P94" s="179"/>
      <c r="Q94" s="183"/>
      <c r="R94" s="178"/>
      <c r="S94" s="178"/>
      <c r="T94" s="179"/>
      <c r="U94" s="260" t="e">
        <f t="shared" ref="U94" si="3">Q94/M94</f>
        <v>#DIV/0!</v>
      </c>
      <c r="V94" s="261"/>
      <c r="W94" s="262"/>
      <c r="X94" s="183"/>
      <c r="Y94" s="178"/>
      <c r="Z94" s="178"/>
      <c r="AA94" s="178"/>
      <c r="AB94" s="178"/>
      <c r="AC94" s="179"/>
    </row>
    <row r="95" spans="1:30" ht="17.25" customHeight="1" x14ac:dyDescent="0.15">
      <c r="A95" s="1"/>
      <c r="B95" s="183"/>
      <c r="C95" s="178"/>
      <c r="D95" s="178"/>
      <c r="E95" s="178"/>
      <c r="F95" s="178"/>
      <c r="G95" s="179"/>
      <c r="H95" s="183"/>
      <c r="I95" s="178"/>
      <c r="J95" s="178"/>
      <c r="K95" s="178"/>
      <c r="L95" s="179"/>
      <c r="M95" s="183"/>
      <c r="N95" s="178"/>
      <c r="O95" s="178"/>
      <c r="P95" s="179"/>
      <c r="Q95" s="183"/>
      <c r="R95" s="178"/>
      <c r="S95" s="178"/>
      <c r="T95" s="179"/>
      <c r="U95" s="260" t="e">
        <f t="shared" ref="U95:U102" si="4">Q95/M95</f>
        <v>#DIV/0!</v>
      </c>
      <c r="V95" s="261"/>
      <c r="W95" s="262"/>
      <c r="X95" s="183"/>
      <c r="Y95" s="178"/>
      <c r="Z95" s="178"/>
      <c r="AA95" s="178"/>
      <c r="AB95" s="178"/>
      <c r="AC95" s="179"/>
    </row>
    <row r="96" spans="1:30" ht="17.25" customHeight="1" x14ac:dyDescent="0.15">
      <c r="A96" s="1"/>
      <c r="B96" s="183"/>
      <c r="C96" s="178"/>
      <c r="D96" s="178"/>
      <c r="E96" s="178"/>
      <c r="F96" s="178"/>
      <c r="G96" s="179"/>
      <c r="H96" s="183"/>
      <c r="I96" s="178"/>
      <c r="J96" s="178"/>
      <c r="K96" s="178"/>
      <c r="L96" s="179"/>
      <c r="M96" s="183"/>
      <c r="N96" s="178"/>
      <c r="O96" s="178"/>
      <c r="P96" s="179"/>
      <c r="Q96" s="183"/>
      <c r="R96" s="178"/>
      <c r="S96" s="178"/>
      <c r="T96" s="179"/>
      <c r="U96" s="260" t="e">
        <f t="shared" si="4"/>
        <v>#DIV/0!</v>
      </c>
      <c r="V96" s="261"/>
      <c r="W96" s="262"/>
      <c r="X96" s="183"/>
      <c r="Y96" s="178"/>
      <c r="Z96" s="178"/>
      <c r="AA96" s="178"/>
      <c r="AB96" s="178"/>
      <c r="AC96" s="179"/>
    </row>
    <row r="97" spans="1:31" ht="17.25" customHeight="1" x14ac:dyDescent="0.15">
      <c r="A97" s="1"/>
      <c r="B97" s="183"/>
      <c r="C97" s="178"/>
      <c r="D97" s="178"/>
      <c r="E97" s="178"/>
      <c r="F97" s="178"/>
      <c r="G97" s="179"/>
      <c r="H97" s="183"/>
      <c r="I97" s="178"/>
      <c r="J97" s="178"/>
      <c r="K97" s="178"/>
      <c r="L97" s="179"/>
      <c r="M97" s="183"/>
      <c r="N97" s="178"/>
      <c r="O97" s="178"/>
      <c r="P97" s="179"/>
      <c r="Q97" s="183"/>
      <c r="R97" s="178"/>
      <c r="S97" s="178"/>
      <c r="T97" s="179"/>
      <c r="U97" s="260" t="e">
        <f t="shared" si="4"/>
        <v>#DIV/0!</v>
      </c>
      <c r="V97" s="261"/>
      <c r="W97" s="262"/>
      <c r="X97" s="183"/>
      <c r="Y97" s="178"/>
      <c r="Z97" s="178"/>
      <c r="AA97" s="178"/>
      <c r="AB97" s="178"/>
      <c r="AC97" s="179"/>
    </row>
    <row r="98" spans="1:31" ht="17.25" customHeight="1" x14ac:dyDescent="0.15">
      <c r="A98" s="1"/>
      <c r="B98" s="183"/>
      <c r="C98" s="178"/>
      <c r="D98" s="178"/>
      <c r="E98" s="178"/>
      <c r="F98" s="178"/>
      <c r="G98" s="179"/>
      <c r="H98" s="183"/>
      <c r="I98" s="178"/>
      <c r="J98" s="178"/>
      <c r="K98" s="178"/>
      <c r="L98" s="179"/>
      <c r="M98" s="183"/>
      <c r="N98" s="178"/>
      <c r="O98" s="178"/>
      <c r="P98" s="179"/>
      <c r="Q98" s="183"/>
      <c r="R98" s="178"/>
      <c r="S98" s="178"/>
      <c r="T98" s="179"/>
      <c r="U98" s="260" t="e">
        <f t="shared" si="4"/>
        <v>#DIV/0!</v>
      </c>
      <c r="V98" s="261"/>
      <c r="W98" s="262"/>
      <c r="X98" s="183"/>
      <c r="Y98" s="178"/>
      <c r="Z98" s="178"/>
      <c r="AA98" s="178"/>
      <c r="AB98" s="178"/>
      <c r="AC98" s="179"/>
    </row>
    <row r="99" spans="1:31" ht="17.25" customHeight="1" x14ac:dyDescent="0.15">
      <c r="A99" s="1"/>
      <c r="B99" s="183"/>
      <c r="C99" s="178"/>
      <c r="D99" s="178"/>
      <c r="E99" s="178"/>
      <c r="F99" s="178"/>
      <c r="G99" s="179"/>
      <c r="H99" s="183"/>
      <c r="I99" s="178"/>
      <c r="J99" s="178"/>
      <c r="K99" s="178"/>
      <c r="L99" s="179"/>
      <c r="M99" s="183"/>
      <c r="N99" s="178"/>
      <c r="O99" s="178"/>
      <c r="P99" s="179"/>
      <c r="Q99" s="183"/>
      <c r="R99" s="178"/>
      <c r="S99" s="178"/>
      <c r="T99" s="179"/>
      <c r="U99" s="260" t="e">
        <f t="shared" si="4"/>
        <v>#DIV/0!</v>
      </c>
      <c r="V99" s="261"/>
      <c r="W99" s="262"/>
      <c r="X99" s="183"/>
      <c r="Y99" s="178"/>
      <c r="Z99" s="178"/>
      <c r="AA99" s="178"/>
      <c r="AB99" s="178"/>
      <c r="AC99" s="179"/>
    </row>
    <row r="100" spans="1:31" ht="17.25" customHeight="1" x14ac:dyDescent="0.15">
      <c r="A100" s="1"/>
      <c r="B100" s="183"/>
      <c r="C100" s="178"/>
      <c r="D100" s="178"/>
      <c r="E100" s="178"/>
      <c r="F100" s="178"/>
      <c r="G100" s="179"/>
      <c r="H100" s="183"/>
      <c r="I100" s="178"/>
      <c r="J100" s="178"/>
      <c r="K100" s="178"/>
      <c r="L100" s="179"/>
      <c r="M100" s="183"/>
      <c r="N100" s="178"/>
      <c r="O100" s="178"/>
      <c r="P100" s="179"/>
      <c r="Q100" s="183"/>
      <c r="R100" s="178"/>
      <c r="S100" s="178"/>
      <c r="T100" s="179"/>
      <c r="U100" s="260" t="e">
        <f t="shared" si="4"/>
        <v>#DIV/0!</v>
      </c>
      <c r="V100" s="261"/>
      <c r="W100" s="262"/>
      <c r="X100" s="183"/>
      <c r="Y100" s="178"/>
      <c r="Z100" s="178"/>
      <c r="AA100" s="178"/>
      <c r="AB100" s="178"/>
      <c r="AC100" s="179"/>
    </row>
    <row r="101" spans="1:31" ht="17.25" customHeight="1" x14ac:dyDescent="0.15">
      <c r="A101" s="1"/>
      <c r="B101" s="183"/>
      <c r="C101" s="178"/>
      <c r="D101" s="178"/>
      <c r="E101" s="178"/>
      <c r="F101" s="178"/>
      <c r="G101" s="179"/>
      <c r="H101" s="183"/>
      <c r="I101" s="178"/>
      <c r="J101" s="178"/>
      <c r="K101" s="178"/>
      <c r="L101" s="179"/>
      <c r="M101" s="183"/>
      <c r="N101" s="178"/>
      <c r="O101" s="178"/>
      <c r="P101" s="179"/>
      <c r="Q101" s="183"/>
      <c r="R101" s="178"/>
      <c r="S101" s="178"/>
      <c r="T101" s="179"/>
      <c r="U101" s="260" t="e">
        <f t="shared" si="4"/>
        <v>#DIV/0!</v>
      </c>
      <c r="V101" s="261"/>
      <c r="W101" s="262"/>
      <c r="X101" s="183"/>
      <c r="Y101" s="178"/>
      <c r="Z101" s="178"/>
      <c r="AA101" s="178"/>
      <c r="AB101" s="178"/>
      <c r="AC101" s="179"/>
    </row>
    <row r="102" spans="1:31" ht="17.25" customHeight="1" x14ac:dyDescent="0.15">
      <c r="A102" s="1"/>
      <c r="B102" s="183"/>
      <c r="C102" s="178"/>
      <c r="D102" s="178"/>
      <c r="E102" s="178"/>
      <c r="F102" s="178"/>
      <c r="G102" s="179"/>
      <c r="H102" s="183"/>
      <c r="I102" s="178"/>
      <c r="J102" s="178"/>
      <c r="K102" s="178"/>
      <c r="L102" s="179"/>
      <c r="M102" s="183"/>
      <c r="N102" s="178"/>
      <c r="O102" s="178"/>
      <c r="P102" s="179"/>
      <c r="Q102" s="183"/>
      <c r="R102" s="178"/>
      <c r="S102" s="178"/>
      <c r="T102" s="179"/>
      <c r="U102" s="260" t="e">
        <f t="shared" si="4"/>
        <v>#DIV/0!</v>
      </c>
      <c r="V102" s="261"/>
      <c r="W102" s="262"/>
      <c r="X102" s="183"/>
      <c r="Y102" s="178"/>
      <c r="Z102" s="178"/>
      <c r="AA102" s="178"/>
      <c r="AB102" s="178"/>
      <c r="AC102" s="179"/>
      <c r="AE102" s="8"/>
    </row>
    <row r="103" spans="1:31" ht="15.75" customHeight="1" x14ac:dyDescent="0.15">
      <c r="A103" s="1"/>
      <c r="B103" s="129"/>
      <c r="C103" s="14"/>
      <c r="D103" s="14"/>
      <c r="E103" s="14"/>
      <c r="F103" s="14"/>
      <c r="G103" s="14"/>
      <c r="H103" s="19"/>
      <c r="I103" s="14"/>
      <c r="J103" s="14"/>
      <c r="K103" s="14"/>
      <c r="L103" s="14"/>
      <c r="M103" s="19"/>
      <c r="N103" s="14"/>
      <c r="O103" s="14"/>
      <c r="P103" s="14"/>
      <c r="Q103" s="19"/>
      <c r="R103" s="14"/>
      <c r="S103" s="14"/>
      <c r="T103" s="14"/>
      <c r="U103" s="20"/>
      <c r="V103" s="21"/>
      <c r="W103" s="21"/>
      <c r="X103" s="19"/>
      <c r="Y103" s="14"/>
      <c r="Z103" s="14"/>
      <c r="AA103" s="14"/>
      <c r="AB103" s="14"/>
      <c r="AC103" s="15"/>
      <c r="AE103" s="8"/>
    </row>
    <row r="104" spans="1:31" ht="15.75" customHeight="1" x14ac:dyDescent="0.15">
      <c r="A104" s="1"/>
      <c r="B104" s="225" t="s">
        <v>82</v>
      </c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8"/>
    </row>
    <row r="105" spans="1:31" ht="15.75" customHeight="1" x14ac:dyDescent="0.15">
      <c r="A105" s="1"/>
      <c r="B105" s="174" t="s">
        <v>83</v>
      </c>
      <c r="C105" s="175"/>
      <c r="D105" s="175"/>
      <c r="E105" s="175"/>
      <c r="F105" s="175"/>
      <c r="G105" s="176"/>
      <c r="H105" s="311">
        <f>PresupuestoAsignado</f>
        <v>580790800</v>
      </c>
      <c r="I105" s="312"/>
      <c r="J105" s="312"/>
      <c r="K105" s="312"/>
      <c r="L105" s="312"/>
      <c r="M105" s="313"/>
      <c r="N105" s="314"/>
      <c r="O105" s="197"/>
      <c r="P105" s="197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3"/>
      <c r="AE105" s="8"/>
    </row>
    <row r="106" spans="1:31" ht="15.75" customHeight="1" x14ac:dyDescent="0.15">
      <c r="A106" s="1"/>
      <c r="B106" s="174" t="s">
        <v>84</v>
      </c>
      <c r="C106" s="175"/>
      <c r="D106" s="175"/>
      <c r="E106" s="175"/>
      <c r="F106" s="175"/>
      <c r="G106" s="176"/>
      <c r="H106" s="284">
        <f>N139</f>
        <v>0</v>
      </c>
      <c r="I106" s="187"/>
      <c r="J106" s="187"/>
      <c r="K106" s="187"/>
      <c r="L106" s="187"/>
      <c r="M106" s="188"/>
      <c r="N106" s="200"/>
      <c r="O106" s="200"/>
      <c r="P106" s="200"/>
      <c r="Q106" s="174" t="s">
        <v>85</v>
      </c>
      <c r="R106" s="175"/>
      <c r="S106" s="175"/>
      <c r="T106" s="175"/>
      <c r="U106" s="175"/>
      <c r="V106" s="176"/>
      <c r="W106" s="296">
        <f>Q139</f>
        <v>0</v>
      </c>
      <c r="X106" s="297"/>
      <c r="Y106" s="297"/>
      <c r="Z106" s="297"/>
      <c r="AA106" s="297"/>
      <c r="AB106" s="298"/>
      <c r="AC106" s="299"/>
    </row>
    <row r="107" spans="1:31" ht="15.75" customHeight="1" x14ac:dyDescent="0.15">
      <c r="A107" s="1"/>
      <c r="B107" s="174" t="s">
        <v>86</v>
      </c>
      <c r="C107" s="175"/>
      <c r="D107" s="175"/>
      <c r="E107" s="175"/>
      <c r="F107" s="175"/>
      <c r="G107" s="176"/>
      <c r="H107" s="311">
        <f>M115</f>
        <v>0</v>
      </c>
      <c r="I107" s="312"/>
      <c r="J107" s="312"/>
      <c r="K107" s="312"/>
      <c r="L107" s="312"/>
      <c r="M107" s="313"/>
      <c r="N107" s="200"/>
      <c r="O107" s="200"/>
      <c r="P107" s="200"/>
      <c r="Q107" s="174" t="s">
        <v>87</v>
      </c>
      <c r="R107" s="175"/>
      <c r="S107" s="175"/>
      <c r="T107" s="175"/>
      <c r="U107" s="175"/>
      <c r="V107" s="176"/>
      <c r="W107" s="301">
        <f>W106/H105</f>
        <v>0</v>
      </c>
      <c r="X107" s="187"/>
      <c r="Y107" s="187"/>
      <c r="Z107" s="187"/>
      <c r="AA107" s="187"/>
      <c r="AB107" s="188"/>
      <c r="AC107" s="300"/>
      <c r="AE107" s="8"/>
    </row>
    <row r="108" spans="1:31" ht="15.75" customHeight="1" x14ac:dyDescent="0.15">
      <c r="A108" s="1"/>
      <c r="B108" s="174" t="s">
        <v>88</v>
      </c>
      <c r="C108" s="175"/>
      <c r="D108" s="175"/>
      <c r="E108" s="175"/>
      <c r="F108" s="175"/>
      <c r="G108" s="176"/>
      <c r="H108" s="311">
        <f>Q115</f>
        <v>0</v>
      </c>
      <c r="I108" s="312"/>
      <c r="J108" s="312"/>
      <c r="K108" s="312"/>
      <c r="L108" s="312"/>
      <c r="M108" s="313"/>
      <c r="N108" s="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31" ht="15.75" customHeight="1" x14ac:dyDescent="0.15">
      <c r="A109" s="1"/>
      <c r="B109" s="293" t="s">
        <v>33</v>
      </c>
      <c r="C109" s="175"/>
      <c r="D109" s="175"/>
      <c r="E109" s="175"/>
      <c r="F109" s="175"/>
      <c r="G109" s="175"/>
      <c r="H109" s="176"/>
      <c r="I109" s="293" t="s">
        <v>89</v>
      </c>
      <c r="J109" s="175"/>
      <c r="K109" s="175"/>
      <c r="L109" s="176"/>
      <c r="M109" s="293" t="s">
        <v>90</v>
      </c>
      <c r="N109" s="175"/>
      <c r="O109" s="175"/>
      <c r="P109" s="176"/>
      <c r="Q109" s="293" t="s">
        <v>91</v>
      </c>
      <c r="R109" s="175"/>
      <c r="S109" s="175"/>
      <c r="T109" s="176"/>
      <c r="U109" s="293" t="s">
        <v>36</v>
      </c>
      <c r="V109" s="175"/>
      <c r="W109" s="175"/>
      <c r="X109" s="175"/>
      <c r="Y109" s="175"/>
      <c r="Z109" s="175"/>
      <c r="AA109" s="175"/>
      <c r="AB109" s="175"/>
      <c r="AC109" s="176"/>
    </row>
    <row r="110" spans="1:31" ht="15.75" customHeight="1" x14ac:dyDescent="0.15">
      <c r="A110" s="1"/>
      <c r="B110" s="288"/>
      <c r="C110" s="178"/>
      <c r="D110" s="178"/>
      <c r="E110" s="178"/>
      <c r="F110" s="178"/>
      <c r="G110" s="178"/>
      <c r="H110" s="179"/>
      <c r="I110" s="285">
        <v>0</v>
      </c>
      <c r="J110" s="286"/>
      <c r="K110" s="286"/>
      <c r="L110" s="287"/>
      <c r="M110" s="285">
        <v>0</v>
      </c>
      <c r="N110" s="286"/>
      <c r="O110" s="286"/>
      <c r="P110" s="287"/>
      <c r="Q110" s="285">
        <v>0</v>
      </c>
      <c r="R110" s="286"/>
      <c r="S110" s="286"/>
      <c r="T110" s="287"/>
      <c r="U110" s="288"/>
      <c r="V110" s="178"/>
      <c r="W110" s="178"/>
      <c r="X110" s="178"/>
      <c r="Y110" s="178"/>
      <c r="Z110" s="178"/>
      <c r="AA110" s="178"/>
      <c r="AB110" s="178"/>
      <c r="AC110" s="179"/>
    </row>
    <row r="111" spans="1:31" ht="15.75" customHeight="1" x14ac:dyDescent="0.15">
      <c r="A111" s="1"/>
      <c r="B111" s="288"/>
      <c r="C111" s="178"/>
      <c r="D111" s="178"/>
      <c r="E111" s="178"/>
      <c r="F111" s="178"/>
      <c r="G111" s="178"/>
      <c r="H111" s="179"/>
      <c r="I111" s="285">
        <v>0</v>
      </c>
      <c r="J111" s="286"/>
      <c r="K111" s="286"/>
      <c r="L111" s="287"/>
      <c r="M111" s="285">
        <v>0</v>
      </c>
      <c r="N111" s="286"/>
      <c r="O111" s="286"/>
      <c r="P111" s="287"/>
      <c r="Q111" s="285">
        <v>0</v>
      </c>
      <c r="R111" s="286"/>
      <c r="S111" s="286"/>
      <c r="T111" s="287"/>
      <c r="U111" s="288"/>
      <c r="V111" s="178"/>
      <c r="W111" s="178"/>
      <c r="X111" s="178"/>
      <c r="Y111" s="178"/>
      <c r="Z111" s="178"/>
      <c r="AA111" s="178"/>
      <c r="AB111" s="178"/>
      <c r="AC111" s="179"/>
    </row>
    <row r="112" spans="1:31" ht="15.75" customHeight="1" x14ac:dyDescent="0.15">
      <c r="A112" s="1"/>
      <c r="B112" s="288"/>
      <c r="C112" s="178"/>
      <c r="D112" s="178"/>
      <c r="E112" s="178"/>
      <c r="F112" s="178"/>
      <c r="G112" s="178"/>
      <c r="H112" s="289"/>
      <c r="I112" s="285">
        <v>0</v>
      </c>
      <c r="J112" s="286"/>
      <c r="K112" s="286"/>
      <c r="L112" s="287"/>
      <c r="M112" s="285">
        <v>0</v>
      </c>
      <c r="N112" s="286"/>
      <c r="O112" s="286"/>
      <c r="P112" s="287"/>
      <c r="Q112" s="285">
        <v>0</v>
      </c>
      <c r="R112" s="286"/>
      <c r="S112" s="286"/>
      <c r="T112" s="287"/>
      <c r="U112" s="288"/>
      <c r="V112" s="178"/>
      <c r="W112" s="178"/>
      <c r="X112" s="178"/>
      <c r="Y112" s="178"/>
      <c r="Z112" s="178"/>
      <c r="AA112" s="178"/>
      <c r="AB112" s="178"/>
      <c r="AC112" s="179"/>
    </row>
    <row r="113" spans="1:31" ht="15.75" customHeight="1" x14ac:dyDescent="0.15">
      <c r="A113" s="1"/>
      <c r="B113" s="288"/>
      <c r="C113" s="178"/>
      <c r="D113" s="178"/>
      <c r="E113" s="178"/>
      <c r="F113" s="178"/>
      <c r="G113" s="178"/>
      <c r="H113" s="289"/>
      <c r="I113" s="285">
        <v>0</v>
      </c>
      <c r="J113" s="286"/>
      <c r="K113" s="286"/>
      <c r="L113" s="287"/>
      <c r="M113" s="285">
        <v>0</v>
      </c>
      <c r="N113" s="286"/>
      <c r="O113" s="286"/>
      <c r="P113" s="287"/>
      <c r="Q113" s="285">
        <v>0</v>
      </c>
      <c r="R113" s="286"/>
      <c r="S113" s="286"/>
      <c r="T113" s="287"/>
      <c r="U113" s="288"/>
      <c r="V113" s="178"/>
      <c r="W113" s="178"/>
      <c r="X113" s="178"/>
      <c r="Y113" s="178"/>
      <c r="Z113" s="178"/>
      <c r="AA113" s="178"/>
      <c r="AB113" s="178"/>
      <c r="AC113" s="179"/>
    </row>
    <row r="114" spans="1:31" ht="15.75" customHeight="1" x14ac:dyDescent="0.15">
      <c r="A114" s="1"/>
      <c r="B114" s="288"/>
      <c r="C114" s="178"/>
      <c r="D114" s="178"/>
      <c r="E114" s="178"/>
      <c r="F114" s="178"/>
      <c r="G114" s="178"/>
      <c r="H114" s="289"/>
      <c r="I114" s="285">
        <v>0</v>
      </c>
      <c r="J114" s="286"/>
      <c r="K114" s="286"/>
      <c r="L114" s="287"/>
      <c r="M114" s="285">
        <v>0</v>
      </c>
      <c r="N114" s="286"/>
      <c r="O114" s="286"/>
      <c r="P114" s="287"/>
      <c r="Q114" s="285">
        <v>0</v>
      </c>
      <c r="R114" s="286"/>
      <c r="S114" s="286"/>
      <c r="T114" s="287"/>
      <c r="U114" s="288"/>
      <c r="V114" s="178"/>
      <c r="W114" s="178"/>
      <c r="X114" s="178"/>
      <c r="Y114" s="178"/>
      <c r="Z114" s="178"/>
      <c r="AA114" s="178"/>
      <c r="AB114" s="178"/>
      <c r="AC114" s="179"/>
    </row>
    <row r="115" spans="1:31" ht="15.75" customHeight="1" x14ac:dyDescent="0.15">
      <c r="A115" s="1"/>
      <c r="B115" s="302" t="s">
        <v>92</v>
      </c>
      <c r="C115" s="187"/>
      <c r="D115" s="187"/>
      <c r="E115" s="187"/>
      <c r="F115" s="187"/>
      <c r="G115" s="187"/>
      <c r="H115" s="188"/>
      <c r="I115" s="308">
        <f>SUM(I110:L114)</f>
        <v>0</v>
      </c>
      <c r="J115" s="309"/>
      <c r="K115" s="309"/>
      <c r="L115" s="310"/>
      <c r="M115" s="308">
        <f>SUM(M110:P114)</f>
        <v>0</v>
      </c>
      <c r="N115" s="309"/>
      <c r="O115" s="309"/>
      <c r="P115" s="310"/>
      <c r="Q115" s="308">
        <f>SUM(Q110:T114)</f>
        <v>0</v>
      </c>
      <c r="R115" s="309"/>
      <c r="S115" s="309"/>
      <c r="T115" s="310"/>
      <c r="U115" s="303"/>
      <c r="V115" s="187"/>
      <c r="W115" s="187"/>
      <c r="X115" s="187"/>
      <c r="Y115" s="187"/>
      <c r="Z115" s="187"/>
      <c r="AA115" s="187"/>
      <c r="AB115" s="187"/>
      <c r="AC115" s="188"/>
    </row>
    <row r="116" spans="1:31" ht="15.75" customHeight="1" x14ac:dyDescent="0.15">
      <c r="A116" s="1"/>
      <c r="B116" s="304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8"/>
      <c r="AD116" s="7"/>
      <c r="AE116" s="7"/>
    </row>
    <row r="117" spans="1:31" ht="13" x14ac:dyDescent="0.15">
      <c r="A117" s="1"/>
      <c r="B117" s="325" t="s">
        <v>93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4"/>
    </row>
    <row r="118" spans="1:31" s="96" customFormat="1" ht="19.5" customHeight="1" x14ac:dyDescent="0.15">
      <c r="A118" s="1"/>
      <c r="B118" s="305" t="s">
        <v>73</v>
      </c>
      <c r="C118" s="306"/>
      <c r="D118" s="307"/>
      <c r="E118" s="305" t="s">
        <v>72</v>
      </c>
      <c r="F118" s="306"/>
      <c r="G118" s="307"/>
      <c r="H118" s="305" t="s">
        <v>94</v>
      </c>
      <c r="I118" s="306"/>
      <c r="J118" s="307"/>
      <c r="K118" s="305" t="s">
        <v>95</v>
      </c>
      <c r="L118" s="306"/>
      <c r="M118" s="307"/>
      <c r="N118" s="305" t="s">
        <v>96</v>
      </c>
      <c r="O118" s="306"/>
      <c r="P118" s="307"/>
      <c r="Q118" s="305" t="s">
        <v>97</v>
      </c>
      <c r="R118" s="306"/>
      <c r="S118" s="307"/>
      <c r="T118" s="305" t="s">
        <v>98</v>
      </c>
      <c r="U118" s="307"/>
      <c r="V118" s="305" t="s">
        <v>99</v>
      </c>
      <c r="W118" s="306"/>
      <c r="X118" s="307"/>
      <c r="Y118" s="305" t="s">
        <v>100</v>
      </c>
      <c r="Z118" s="307"/>
      <c r="AA118" s="305" t="s">
        <v>101</v>
      </c>
      <c r="AB118" s="306"/>
      <c r="AC118" s="307"/>
      <c r="AD118" s="160"/>
      <c r="AE118" s="161"/>
    </row>
    <row r="119" spans="1:31" s="96" customFormat="1" ht="15.75" customHeight="1" x14ac:dyDescent="0.15">
      <c r="A119" s="1"/>
      <c r="B119" s="275"/>
      <c r="C119" s="276"/>
      <c r="D119" s="277"/>
      <c r="E119" s="278"/>
      <c r="F119" s="279"/>
      <c r="G119" s="280"/>
      <c r="H119" s="278"/>
      <c r="I119" s="279"/>
      <c r="J119" s="280"/>
      <c r="K119" s="281"/>
      <c r="L119" s="282"/>
      <c r="M119" s="283"/>
      <c r="N119" s="290"/>
      <c r="O119" s="291"/>
      <c r="P119" s="292"/>
      <c r="Q119" s="290"/>
      <c r="R119" s="291"/>
      <c r="S119" s="292"/>
      <c r="T119" s="294" t="e">
        <f t="shared" ref="T119:T138" si="5">Q119/N119</f>
        <v>#DIV/0!</v>
      </c>
      <c r="U119" s="295"/>
      <c r="V119" s="278"/>
      <c r="W119" s="279"/>
      <c r="X119" s="280"/>
      <c r="Y119" s="278"/>
      <c r="Z119" s="280"/>
      <c r="AA119" s="278"/>
      <c r="AB119" s="279"/>
      <c r="AC119" s="280"/>
    </row>
    <row r="120" spans="1:31" s="96" customFormat="1" ht="15.75" customHeight="1" x14ac:dyDescent="0.15">
      <c r="A120" s="1"/>
      <c r="B120" s="275"/>
      <c r="C120" s="276"/>
      <c r="D120" s="277"/>
      <c r="E120" s="278"/>
      <c r="F120" s="279"/>
      <c r="G120" s="280"/>
      <c r="H120" s="278"/>
      <c r="I120" s="279"/>
      <c r="J120" s="280"/>
      <c r="K120" s="281"/>
      <c r="L120" s="282"/>
      <c r="M120" s="283"/>
      <c r="N120" s="290"/>
      <c r="O120" s="291"/>
      <c r="P120" s="292"/>
      <c r="Q120" s="290"/>
      <c r="R120" s="291"/>
      <c r="S120" s="292"/>
      <c r="T120" s="294" t="e">
        <f t="shared" si="5"/>
        <v>#DIV/0!</v>
      </c>
      <c r="U120" s="295"/>
      <c r="V120" s="278"/>
      <c r="W120" s="279"/>
      <c r="X120" s="280"/>
      <c r="Y120" s="278"/>
      <c r="Z120" s="280"/>
      <c r="AA120" s="278"/>
      <c r="AB120" s="279"/>
      <c r="AC120" s="280"/>
    </row>
    <row r="121" spans="1:31" s="96" customFormat="1" ht="15.75" customHeight="1" x14ac:dyDescent="0.15">
      <c r="A121" s="1"/>
      <c r="B121" s="275"/>
      <c r="C121" s="276"/>
      <c r="D121" s="277"/>
      <c r="E121" s="278"/>
      <c r="F121" s="279"/>
      <c r="G121" s="280"/>
      <c r="H121" s="278"/>
      <c r="I121" s="279"/>
      <c r="J121" s="280"/>
      <c r="K121" s="281"/>
      <c r="L121" s="282"/>
      <c r="M121" s="283"/>
      <c r="N121" s="290"/>
      <c r="O121" s="291"/>
      <c r="P121" s="292"/>
      <c r="Q121" s="290"/>
      <c r="R121" s="291"/>
      <c r="S121" s="292"/>
      <c r="T121" s="294" t="e">
        <f t="shared" si="5"/>
        <v>#DIV/0!</v>
      </c>
      <c r="U121" s="295"/>
      <c r="V121" s="278"/>
      <c r="W121" s="279"/>
      <c r="X121" s="280"/>
      <c r="Y121" s="278"/>
      <c r="Z121" s="280"/>
      <c r="AA121" s="278"/>
      <c r="AB121" s="279"/>
      <c r="AC121" s="280"/>
    </row>
    <row r="122" spans="1:31" s="96" customFormat="1" ht="15.75" customHeight="1" x14ac:dyDescent="0.15">
      <c r="A122" s="1"/>
      <c r="B122" s="275"/>
      <c r="C122" s="276"/>
      <c r="D122" s="277"/>
      <c r="E122" s="278"/>
      <c r="F122" s="279"/>
      <c r="G122" s="280"/>
      <c r="H122" s="278"/>
      <c r="I122" s="279"/>
      <c r="J122" s="280"/>
      <c r="K122" s="281"/>
      <c r="L122" s="282"/>
      <c r="M122" s="283"/>
      <c r="N122" s="290"/>
      <c r="O122" s="291"/>
      <c r="P122" s="292"/>
      <c r="Q122" s="290"/>
      <c r="R122" s="291"/>
      <c r="S122" s="292"/>
      <c r="T122" s="294" t="e">
        <f t="shared" si="5"/>
        <v>#DIV/0!</v>
      </c>
      <c r="U122" s="295"/>
      <c r="V122" s="278"/>
      <c r="W122" s="279"/>
      <c r="X122" s="280"/>
      <c r="Y122" s="278"/>
      <c r="Z122" s="280"/>
      <c r="AA122" s="278"/>
      <c r="AB122" s="279"/>
      <c r="AC122" s="280"/>
    </row>
    <row r="123" spans="1:31" s="96" customFormat="1" ht="15.75" customHeight="1" x14ac:dyDescent="0.15">
      <c r="A123" s="1"/>
      <c r="B123" s="275"/>
      <c r="C123" s="276"/>
      <c r="D123" s="277"/>
      <c r="E123" s="278"/>
      <c r="F123" s="279"/>
      <c r="G123" s="280"/>
      <c r="H123" s="278"/>
      <c r="I123" s="279"/>
      <c r="J123" s="280"/>
      <c r="K123" s="281"/>
      <c r="L123" s="282"/>
      <c r="M123" s="283"/>
      <c r="N123" s="290"/>
      <c r="O123" s="291"/>
      <c r="P123" s="292"/>
      <c r="Q123" s="290"/>
      <c r="R123" s="291"/>
      <c r="S123" s="292"/>
      <c r="T123" s="294" t="e">
        <f t="shared" si="5"/>
        <v>#DIV/0!</v>
      </c>
      <c r="U123" s="295"/>
      <c r="V123" s="278"/>
      <c r="W123" s="279"/>
      <c r="X123" s="280"/>
      <c r="Y123" s="278"/>
      <c r="Z123" s="280"/>
      <c r="AA123" s="278"/>
      <c r="AB123" s="279"/>
      <c r="AC123" s="280"/>
    </row>
    <row r="124" spans="1:31" s="96" customFormat="1" ht="15.75" customHeight="1" x14ac:dyDescent="0.15">
      <c r="A124" s="1"/>
      <c r="B124" s="275"/>
      <c r="C124" s="276"/>
      <c r="D124" s="277"/>
      <c r="E124" s="278"/>
      <c r="F124" s="279"/>
      <c r="G124" s="280"/>
      <c r="H124" s="278"/>
      <c r="I124" s="279"/>
      <c r="J124" s="280"/>
      <c r="K124" s="281"/>
      <c r="L124" s="282"/>
      <c r="M124" s="283"/>
      <c r="N124" s="290"/>
      <c r="O124" s="291"/>
      <c r="P124" s="292"/>
      <c r="Q124" s="290"/>
      <c r="R124" s="291"/>
      <c r="S124" s="292"/>
      <c r="T124" s="294" t="e">
        <f t="shared" si="5"/>
        <v>#DIV/0!</v>
      </c>
      <c r="U124" s="295"/>
      <c r="V124" s="278"/>
      <c r="W124" s="279"/>
      <c r="X124" s="280"/>
      <c r="Y124" s="278"/>
      <c r="Z124" s="280"/>
      <c r="AA124" s="278"/>
      <c r="AB124" s="279"/>
      <c r="AC124" s="280"/>
    </row>
    <row r="125" spans="1:31" s="96" customFormat="1" ht="15.75" customHeight="1" x14ac:dyDescent="0.15">
      <c r="A125" s="1"/>
      <c r="B125" s="275"/>
      <c r="C125" s="276"/>
      <c r="D125" s="277"/>
      <c r="E125" s="278"/>
      <c r="F125" s="279"/>
      <c r="G125" s="280"/>
      <c r="H125" s="278"/>
      <c r="I125" s="279"/>
      <c r="J125" s="280"/>
      <c r="K125" s="281"/>
      <c r="L125" s="282"/>
      <c r="M125" s="283"/>
      <c r="N125" s="290"/>
      <c r="O125" s="291"/>
      <c r="P125" s="292"/>
      <c r="Q125" s="290"/>
      <c r="R125" s="291"/>
      <c r="S125" s="292"/>
      <c r="T125" s="294" t="e">
        <f t="shared" si="5"/>
        <v>#DIV/0!</v>
      </c>
      <c r="U125" s="295"/>
      <c r="V125" s="278"/>
      <c r="W125" s="279"/>
      <c r="X125" s="280"/>
      <c r="Y125" s="278"/>
      <c r="Z125" s="280"/>
      <c r="AA125" s="278"/>
      <c r="AB125" s="279"/>
      <c r="AC125" s="280"/>
    </row>
    <row r="126" spans="1:31" s="96" customFormat="1" ht="15.75" customHeight="1" x14ac:dyDescent="0.15">
      <c r="A126" s="1"/>
      <c r="B126" s="275"/>
      <c r="C126" s="276"/>
      <c r="D126" s="277"/>
      <c r="E126" s="278"/>
      <c r="F126" s="279"/>
      <c r="G126" s="280"/>
      <c r="H126" s="278"/>
      <c r="I126" s="279"/>
      <c r="J126" s="280"/>
      <c r="K126" s="281"/>
      <c r="L126" s="282"/>
      <c r="M126" s="283"/>
      <c r="N126" s="290"/>
      <c r="O126" s="291"/>
      <c r="P126" s="292"/>
      <c r="Q126" s="290"/>
      <c r="R126" s="291"/>
      <c r="S126" s="292"/>
      <c r="T126" s="294" t="e">
        <f t="shared" si="5"/>
        <v>#DIV/0!</v>
      </c>
      <c r="U126" s="295"/>
      <c r="V126" s="278"/>
      <c r="W126" s="279"/>
      <c r="X126" s="280"/>
      <c r="Y126" s="278"/>
      <c r="Z126" s="280"/>
      <c r="AA126" s="278"/>
      <c r="AB126" s="279"/>
      <c r="AC126" s="280"/>
    </row>
    <row r="127" spans="1:31" s="96" customFormat="1" ht="15.75" customHeight="1" x14ac:dyDescent="0.15">
      <c r="A127" s="1"/>
      <c r="B127" s="275"/>
      <c r="C127" s="276"/>
      <c r="D127" s="277"/>
      <c r="E127" s="278"/>
      <c r="F127" s="279"/>
      <c r="G127" s="280"/>
      <c r="H127" s="278"/>
      <c r="I127" s="279"/>
      <c r="J127" s="280"/>
      <c r="K127" s="281"/>
      <c r="L127" s="282"/>
      <c r="M127" s="283"/>
      <c r="N127" s="290"/>
      <c r="O127" s="291"/>
      <c r="P127" s="292"/>
      <c r="Q127" s="290"/>
      <c r="R127" s="291"/>
      <c r="S127" s="292"/>
      <c r="T127" s="294" t="e">
        <f t="shared" si="5"/>
        <v>#DIV/0!</v>
      </c>
      <c r="U127" s="295"/>
      <c r="V127" s="278"/>
      <c r="W127" s="279"/>
      <c r="X127" s="280"/>
      <c r="Y127" s="278"/>
      <c r="Z127" s="280"/>
      <c r="AA127" s="278"/>
      <c r="AB127" s="279"/>
      <c r="AC127" s="280"/>
      <c r="AD127" s="160"/>
      <c r="AE127" s="161"/>
    </row>
    <row r="128" spans="1:31" s="96" customFormat="1" ht="15.75" customHeight="1" x14ac:dyDescent="0.15">
      <c r="A128" s="1"/>
      <c r="B128" s="275"/>
      <c r="C128" s="276"/>
      <c r="D128" s="277"/>
      <c r="E128" s="278"/>
      <c r="F128" s="279"/>
      <c r="G128" s="280"/>
      <c r="H128" s="278"/>
      <c r="I128" s="279"/>
      <c r="J128" s="280"/>
      <c r="K128" s="281"/>
      <c r="L128" s="282"/>
      <c r="M128" s="283"/>
      <c r="N128" s="290"/>
      <c r="O128" s="291"/>
      <c r="P128" s="292"/>
      <c r="Q128" s="290"/>
      <c r="R128" s="291"/>
      <c r="S128" s="292"/>
      <c r="T128" s="294" t="e">
        <f t="shared" si="5"/>
        <v>#DIV/0!</v>
      </c>
      <c r="U128" s="295"/>
      <c r="V128" s="278"/>
      <c r="W128" s="279"/>
      <c r="X128" s="280"/>
      <c r="Y128" s="278"/>
      <c r="Z128" s="280"/>
      <c r="AA128" s="278"/>
      <c r="AB128" s="279"/>
      <c r="AC128" s="280"/>
      <c r="AD128" s="160"/>
      <c r="AE128" s="161"/>
    </row>
    <row r="129" spans="1:31" s="96" customFormat="1" ht="15.75" customHeight="1" x14ac:dyDescent="0.15">
      <c r="A129" s="1"/>
      <c r="B129" s="275"/>
      <c r="C129" s="276"/>
      <c r="D129" s="277"/>
      <c r="E129" s="278"/>
      <c r="F129" s="279"/>
      <c r="G129" s="280"/>
      <c r="H129" s="278"/>
      <c r="I129" s="279"/>
      <c r="J129" s="280"/>
      <c r="K129" s="281"/>
      <c r="L129" s="282"/>
      <c r="M129" s="283"/>
      <c r="N129" s="290"/>
      <c r="O129" s="291"/>
      <c r="P129" s="292"/>
      <c r="Q129" s="290"/>
      <c r="R129" s="291"/>
      <c r="S129" s="292"/>
      <c r="T129" s="294" t="e">
        <f t="shared" si="5"/>
        <v>#DIV/0!</v>
      </c>
      <c r="U129" s="295"/>
      <c r="V129" s="278"/>
      <c r="W129" s="279"/>
      <c r="X129" s="280"/>
      <c r="Y129" s="278"/>
      <c r="Z129" s="280"/>
      <c r="AA129" s="278"/>
      <c r="AB129" s="279"/>
      <c r="AC129" s="280"/>
      <c r="AD129" s="160"/>
      <c r="AE129" s="161"/>
    </row>
    <row r="130" spans="1:31" s="96" customFormat="1" ht="15.75" customHeight="1" x14ac:dyDescent="0.15">
      <c r="A130" s="1"/>
      <c r="B130" s="275"/>
      <c r="C130" s="276"/>
      <c r="D130" s="277"/>
      <c r="E130" s="278"/>
      <c r="F130" s="279"/>
      <c r="G130" s="280"/>
      <c r="H130" s="278"/>
      <c r="I130" s="279"/>
      <c r="J130" s="280"/>
      <c r="K130" s="281"/>
      <c r="L130" s="282"/>
      <c r="M130" s="283"/>
      <c r="N130" s="290"/>
      <c r="O130" s="291"/>
      <c r="P130" s="292"/>
      <c r="Q130" s="290"/>
      <c r="R130" s="291"/>
      <c r="S130" s="292"/>
      <c r="T130" s="294" t="e">
        <f t="shared" si="5"/>
        <v>#DIV/0!</v>
      </c>
      <c r="U130" s="295"/>
      <c r="V130" s="278"/>
      <c r="W130" s="279"/>
      <c r="X130" s="280"/>
      <c r="Y130" s="278"/>
      <c r="Z130" s="280"/>
      <c r="AA130" s="278"/>
      <c r="AB130" s="279"/>
      <c r="AC130" s="280"/>
      <c r="AD130" s="160"/>
      <c r="AE130" s="161"/>
    </row>
    <row r="131" spans="1:31" s="96" customFormat="1" ht="15.75" customHeight="1" x14ac:dyDescent="0.15">
      <c r="A131" s="1"/>
      <c r="B131" s="275"/>
      <c r="C131" s="276"/>
      <c r="D131" s="277"/>
      <c r="E131" s="278"/>
      <c r="F131" s="279"/>
      <c r="G131" s="280"/>
      <c r="H131" s="278"/>
      <c r="I131" s="279"/>
      <c r="J131" s="280"/>
      <c r="K131" s="281"/>
      <c r="L131" s="282"/>
      <c r="M131" s="283"/>
      <c r="N131" s="290"/>
      <c r="O131" s="291"/>
      <c r="P131" s="292"/>
      <c r="Q131" s="290"/>
      <c r="R131" s="291"/>
      <c r="S131" s="292"/>
      <c r="T131" s="294" t="e">
        <f t="shared" si="5"/>
        <v>#DIV/0!</v>
      </c>
      <c r="U131" s="295"/>
      <c r="V131" s="278"/>
      <c r="W131" s="279"/>
      <c r="X131" s="280"/>
      <c r="Y131" s="278"/>
      <c r="Z131" s="280"/>
      <c r="AA131" s="278"/>
      <c r="AB131" s="279"/>
      <c r="AC131" s="280"/>
      <c r="AD131" s="160"/>
      <c r="AE131" s="161"/>
    </row>
    <row r="132" spans="1:31" s="96" customFormat="1" ht="15.75" customHeight="1" x14ac:dyDescent="0.15">
      <c r="A132" s="1"/>
      <c r="B132" s="275"/>
      <c r="C132" s="276"/>
      <c r="D132" s="277"/>
      <c r="E132" s="278"/>
      <c r="F132" s="279"/>
      <c r="G132" s="280"/>
      <c r="H132" s="278"/>
      <c r="I132" s="279"/>
      <c r="J132" s="280"/>
      <c r="K132" s="281"/>
      <c r="L132" s="282"/>
      <c r="M132" s="283"/>
      <c r="N132" s="290"/>
      <c r="O132" s="291"/>
      <c r="P132" s="292"/>
      <c r="Q132" s="290"/>
      <c r="R132" s="291"/>
      <c r="S132" s="292"/>
      <c r="T132" s="294" t="e">
        <f t="shared" si="5"/>
        <v>#DIV/0!</v>
      </c>
      <c r="U132" s="295"/>
      <c r="V132" s="278"/>
      <c r="W132" s="279"/>
      <c r="X132" s="280"/>
      <c r="Y132" s="278"/>
      <c r="Z132" s="280"/>
      <c r="AA132" s="278"/>
      <c r="AB132" s="279"/>
      <c r="AC132" s="280"/>
      <c r="AD132" s="160"/>
      <c r="AE132" s="161"/>
    </row>
    <row r="133" spans="1:31" s="96" customFormat="1" ht="15.75" customHeight="1" x14ac:dyDescent="0.15">
      <c r="A133" s="1"/>
      <c r="B133" s="275"/>
      <c r="C133" s="276"/>
      <c r="D133" s="277"/>
      <c r="E133" s="278"/>
      <c r="F133" s="279"/>
      <c r="G133" s="280"/>
      <c r="H133" s="278"/>
      <c r="I133" s="279"/>
      <c r="J133" s="280"/>
      <c r="K133" s="281"/>
      <c r="L133" s="282"/>
      <c r="M133" s="283"/>
      <c r="N133" s="290"/>
      <c r="O133" s="291"/>
      <c r="P133" s="292"/>
      <c r="Q133" s="290"/>
      <c r="R133" s="291"/>
      <c r="S133" s="292"/>
      <c r="T133" s="294" t="e">
        <f t="shared" si="5"/>
        <v>#DIV/0!</v>
      </c>
      <c r="U133" s="295"/>
      <c r="V133" s="278"/>
      <c r="W133" s="279"/>
      <c r="X133" s="280"/>
      <c r="Y133" s="278"/>
      <c r="Z133" s="280"/>
      <c r="AA133" s="278"/>
      <c r="AB133" s="279"/>
      <c r="AC133" s="280"/>
      <c r="AD133" s="160"/>
      <c r="AE133" s="161"/>
    </row>
    <row r="134" spans="1:31" s="96" customFormat="1" ht="15.75" customHeight="1" x14ac:dyDescent="0.15">
      <c r="A134" s="1"/>
      <c r="B134" s="275"/>
      <c r="C134" s="276"/>
      <c r="D134" s="277"/>
      <c r="E134" s="278"/>
      <c r="F134" s="279"/>
      <c r="G134" s="280"/>
      <c r="H134" s="278"/>
      <c r="I134" s="279"/>
      <c r="J134" s="280"/>
      <c r="K134" s="281"/>
      <c r="L134" s="282"/>
      <c r="M134" s="283"/>
      <c r="N134" s="290"/>
      <c r="O134" s="291"/>
      <c r="P134" s="292"/>
      <c r="Q134" s="290"/>
      <c r="R134" s="291"/>
      <c r="S134" s="292"/>
      <c r="T134" s="294" t="e">
        <f t="shared" si="5"/>
        <v>#DIV/0!</v>
      </c>
      <c r="U134" s="295"/>
      <c r="V134" s="278"/>
      <c r="W134" s="279"/>
      <c r="X134" s="280"/>
      <c r="Y134" s="278"/>
      <c r="Z134" s="280"/>
      <c r="AA134" s="278"/>
      <c r="AB134" s="279"/>
      <c r="AC134" s="280"/>
      <c r="AD134" s="160"/>
      <c r="AE134" s="161"/>
    </row>
    <row r="135" spans="1:31" s="96" customFormat="1" ht="15.75" customHeight="1" x14ac:dyDescent="0.15">
      <c r="A135" s="1"/>
      <c r="B135" s="275"/>
      <c r="C135" s="276"/>
      <c r="D135" s="277"/>
      <c r="E135" s="278"/>
      <c r="F135" s="279"/>
      <c r="G135" s="280"/>
      <c r="H135" s="278"/>
      <c r="I135" s="279"/>
      <c r="J135" s="280"/>
      <c r="K135" s="281"/>
      <c r="L135" s="282"/>
      <c r="M135" s="283"/>
      <c r="N135" s="290"/>
      <c r="O135" s="291"/>
      <c r="P135" s="292"/>
      <c r="Q135" s="290"/>
      <c r="R135" s="291"/>
      <c r="S135" s="292"/>
      <c r="T135" s="294" t="e">
        <f t="shared" si="5"/>
        <v>#DIV/0!</v>
      </c>
      <c r="U135" s="295"/>
      <c r="V135" s="278"/>
      <c r="W135" s="279"/>
      <c r="X135" s="280"/>
      <c r="Y135" s="278"/>
      <c r="Z135" s="280"/>
      <c r="AA135" s="278"/>
      <c r="AB135" s="279"/>
      <c r="AC135" s="280"/>
      <c r="AD135" s="160"/>
      <c r="AE135" s="161"/>
    </row>
    <row r="136" spans="1:31" s="96" customFormat="1" ht="15.75" customHeight="1" x14ac:dyDescent="0.15">
      <c r="A136" s="1"/>
      <c r="B136" s="275"/>
      <c r="C136" s="276"/>
      <c r="D136" s="277"/>
      <c r="E136" s="278"/>
      <c r="F136" s="279"/>
      <c r="G136" s="280"/>
      <c r="H136" s="278"/>
      <c r="I136" s="279"/>
      <c r="J136" s="280"/>
      <c r="K136" s="281"/>
      <c r="L136" s="282"/>
      <c r="M136" s="283"/>
      <c r="N136" s="290"/>
      <c r="O136" s="291"/>
      <c r="P136" s="292"/>
      <c r="Q136" s="290"/>
      <c r="R136" s="291"/>
      <c r="S136" s="292"/>
      <c r="T136" s="294" t="e">
        <f t="shared" si="5"/>
        <v>#DIV/0!</v>
      </c>
      <c r="U136" s="295"/>
      <c r="V136" s="278"/>
      <c r="W136" s="279"/>
      <c r="X136" s="280"/>
      <c r="Y136" s="278"/>
      <c r="Z136" s="280"/>
      <c r="AA136" s="278"/>
      <c r="AB136" s="279"/>
      <c r="AC136" s="280"/>
      <c r="AD136" s="160"/>
      <c r="AE136" s="161"/>
    </row>
    <row r="137" spans="1:31" s="96" customFormat="1" ht="15.75" customHeight="1" x14ac:dyDescent="0.15">
      <c r="A137" s="1"/>
      <c r="B137" s="275"/>
      <c r="C137" s="276"/>
      <c r="D137" s="277"/>
      <c r="E137" s="278"/>
      <c r="F137" s="279"/>
      <c r="G137" s="280"/>
      <c r="H137" s="278"/>
      <c r="I137" s="279"/>
      <c r="J137" s="280"/>
      <c r="K137" s="281"/>
      <c r="L137" s="282"/>
      <c r="M137" s="283"/>
      <c r="N137" s="290"/>
      <c r="O137" s="291"/>
      <c r="P137" s="292"/>
      <c r="Q137" s="290"/>
      <c r="R137" s="291"/>
      <c r="S137" s="292"/>
      <c r="T137" s="294" t="e">
        <f t="shared" si="5"/>
        <v>#DIV/0!</v>
      </c>
      <c r="U137" s="295"/>
      <c r="V137" s="278"/>
      <c r="W137" s="279"/>
      <c r="X137" s="280"/>
      <c r="Y137" s="278"/>
      <c r="Z137" s="280"/>
      <c r="AA137" s="278"/>
      <c r="AB137" s="279"/>
      <c r="AC137" s="280"/>
      <c r="AD137" s="160"/>
      <c r="AE137" s="161"/>
    </row>
    <row r="138" spans="1:31" s="96" customFormat="1" ht="15.75" customHeight="1" x14ac:dyDescent="0.15">
      <c r="A138" s="1"/>
      <c r="B138" s="275"/>
      <c r="C138" s="276"/>
      <c r="D138" s="277"/>
      <c r="E138" s="278"/>
      <c r="F138" s="279"/>
      <c r="G138" s="280"/>
      <c r="H138" s="278"/>
      <c r="I138" s="279"/>
      <c r="J138" s="280"/>
      <c r="K138" s="281"/>
      <c r="L138" s="282"/>
      <c r="M138" s="283"/>
      <c r="N138" s="290"/>
      <c r="O138" s="291"/>
      <c r="P138" s="292"/>
      <c r="Q138" s="290"/>
      <c r="R138" s="291"/>
      <c r="S138" s="292"/>
      <c r="T138" s="294" t="e">
        <f t="shared" si="5"/>
        <v>#DIV/0!</v>
      </c>
      <c r="U138" s="295"/>
      <c r="V138" s="278"/>
      <c r="W138" s="279"/>
      <c r="X138" s="280"/>
      <c r="Y138" s="278"/>
      <c r="Z138" s="280"/>
      <c r="AA138" s="278"/>
      <c r="AB138" s="279"/>
      <c r="AC138" s="280"/>
      <c r="AD138" s="160"/>
      <c r="AE138" s="161"/>
    </row>
    <row r="139" spans="1:31" s="96" customFormat="1" ht="15.75" customHeight="1" x14ac:dyDescent="0.15">
      <c r="A139" s="1"/>
      <c r="B139" s="352" t="s">
        <v>92</v>
      </c>
      <c r="C139" s="353"/>
      <c r="D139" s="353"/>
      <c r="E139" s="353"/>
      <c r="F139" s="353"/>
      <c r="G139" s="353"/>
      <c r="H139" s="353"/>
      <c r="I139" s="353"/>
      <c r="J139" s="353"/>
      <c r="K139" s="353"/>
      <c r="L139" s="353"/>
      <c r="M139" s="295"/>
      <c r="N139" s="354">
        <f>SUM(N119:P138)</f>
        <v>0</v>
      </c>
      <c r="O139" s="355"/>
      <c r="P139" s="356"/>
      <c r="Q139" s="354">
        <f>SUM(Q119:S138)</f>
        <v>0</v>
      </c>
      <c r="R139" s="355"/>
      <c r="S139" s="356"/>
      <c r="T139" s="294" t="e">
        <f t="shared" ref="T139" si="6">Q139/N139</f>
        <v>#DIV/0!</v>
      </c>
      <c r="U139" s="295"/>
      <c r="V139" s="304"/>
      <c r="W139" s="349"/>
      <c r="X139" s="349"/>
      <c r="Y139" s="349"/>
      <c r="Z139" s="349"/>
      <c r="AA139" s="349"/>
      <c r="AB139" s="349"/>
      <c r="AC139" s="350"/>
      <c r="AD139" s="160"/>
      <c r="AE139" s="160"/>
    </row>
    <row r="140" spans="1:31" ht="15.75" customHeight="1" x14ac:dyDescent="0.15">
      <c r="A140" s="1"/>
      <c r="B140" s="304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8"/>
      <c r="AD140" s="7"/>
      <c r="AE140" s="7"/>
    </row>
    <row r="141" spans="1:31" ht="15.75" customHeight="1" x14ac:dyDescent="0.15">
      <c r="A141" s="1"/>
      <c r="B141" s="225" t="s">
        <v>102</v>
      </c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8"/>
      <c r="AD141" s="7"/>
      <c r="AE141" s="7"/>
    </row>
    <row r="142" spans="1:31" ht="54.75" customHeight="1" x14ac:dyDescent="0.15">
      <c r="A142" s="1"/>
      <c r="B142" s="145" t="s">
        <v>45</v>
      </c>
      <c r="C142" s="324" t="s">
        <v>103</v>
      </c>
      <c r="D142" s="238"/>
      <c r="E142" s="239"/>
      <c r="F142" s="324" t="s">
        <v>104</v>
      </c>
      <c r="G142" s="238"/>
      <c r="H142" s="238"/>
      <c r="I142" s="239"/>
      <c r="J142" s="321" t="s">
        <v>105</v>
      </c>
      <c r="K142" s="322"/>
      <c r="L142" s="321" t="s">
        <v>106</v>
      </c>
      <c r="M142" s="323"/>
      <c r="N142" s="324" t="s">
        <v>107</v>
      </c>
      <c r="O142" s="238"/>
      <c r="P142" s="238"/>
      <c r="Q142" s="324" t="s">
        <v>108</v>
      </c>
      <c r="R142" s="238"/>
      <c r="S142" s="238"/>
      <c r="T142" s="321" t="s">
        <v>109</v>
      </c>
      <c r="U142" s="322"/>
      <c r="V142" s="322"/>
      <c r="W142" s="182" t="s">
        <v>110</v>
      </c>
      <c r="X142" s="175"/>
      <c r="Y142" s="176"/>
      <c r="Z142" s="182" t="s">
        <v>111</v>
      </c>
      <c r="AA142" s="175"/>
      <c r="AB142" s="175"/>
      <c r="AC142" s="176"/>
      <c r="AD142" s="26"/>
    </row>
    <row r="143" spans="1:31" ht="21.75" customHeight="1" x14ac:dyDescent="0.15">
      <c r="A143" s="1"/>
      <c r="B143" s="25">
        <v>1</v>
      </c>
      <c r="C143" s="351"/>
      <c r="D143" s="343"/>
      <c r="E143" s="344"/>
      <c r="F143" s="351"/>
      <c r="G143" s="343"/>
      <c r="H143" s="343"/>
      <c r="I143" s="344"/>
      <c r="J143" s="357"/>
      <c r="K143" s="346"/>
      <c r="L143" s="357"/>
      <c r="M143" s="346"/>
      <c r="N143" s="315"/>
      <c r="O143" s="316"/>
      <c r="P143" s="316"/>
      <c r="Q143" s="315"/>
      <c r="R143" s="316"/>
      <c r="S143" s="316"/>
      <c r="T143" s="315"/>
      <c r="U143" s="316"/>
      <c r="V143" s="316"/>
      <c r="W143" s="317"/>
      <c r="X143" s="318"/>
      <c r="Y143" s="319"/>
      <c r="Z143" s="320"/>
      <c r="AA143" s="318"/>
      <c r="AB143" s="318"/>
      <c r="AC143" s="319"/>
      <c r="AD143" s="26"/>
    </row>
    <row r="144" spans="1:31" ht="21" customHeight="1" x14ac:dyDescent="0.15">
      <c r="A144" s="1"/>
      <c r="B144" s="25">
        <v>2</v>
      </c>
      <c r="C144" s="342"/>
      <c r="D144" s="343"/>
      <c r="E144" s="344"/>
      <c r="F144" s="342"/>
      <c r="G144" s="343"/>
      <c r="H144" s="343"/>
      <c r="I144" s="344"/>
      <c r="J144" s="345"/>
      <c r="K144" s="346"/>
      <c r="L144" s="345"/>
      <c r="M144" s="347"/>
      <c r="N144" s="348"/>
      <c r="O144" s="316"/>
      <c r="P144" s="316"/>
      <c r="Q144" s="348"/>
      <c r="R144" s="316"/>
      <c r="S144" s="316"/>
      <c r="T144" s="348"/>
      <c r="U144" s="316"/>
      <c r="V144" s="316"/>
      <c r="W144" s="317"/>
      <c r="X144" s="318"/>
      <c r="Y144" s="319"/>
      <c r="Z144" s="320"/>
      <c r="AA144" s="318"/>
      <c r="AB144" s="318"/>
      <c r="AC144" s="319"/>
      <c r="AD144" s="26"/>
    </row>
    <row r="145" spans="1:31" ht="21" customHeight="1" x14ac:dyDescent="0.15">
      <c r="A145" s="1"/>
      <c r="B145" s="25">
        <v>3</v>
      </c>
      <c r="C145" s="342"/>
      <c r="D145" s="343"/>
      <c r="E145" s="344"/>
      <c r="F145" s="342"/>
      <c r="G145" s="343"/>
      <c r="H145" s="343"/>
      <c r="I145" s="344"/>
      <c r="J145" s="345"/>
      <c r="K145" s="346"/>
      <c r="L145" s="345"/>
      <c r="M145" s="347"/>
      <c r="N145" s="348"/>
      <c r="O145" s="316"/>
      <c r="P145" s="316"/>
      <c r="Q145" s="348"/>
      <c r="R145" s="316"/>
      <c r="S145" s="316"/>
      <c r="T145" s="348"/>
      <c r="U145" s="316"/>
      <c r="V145" s="316"/>
      <c r="W145" s="317"/>
      <c r="X145" s="318"/>
      <c r="Y145" s="319"/>
      <c r="Z145" s="320"/>
      <c r="AA145" s="318"/>
      <c r="AB145" s="318"/>
      <c r="AC145" s="319"/>
      <c r="AD145" s="26"/>
    </row>
    <row r="146" spans="1:31" ht="21" customHeight="1" x14ac:dyDescent="0.15">
      <c r="A146" s="1"/>
      <c r="B146" s="25">
        <v>4</v>
      </c>
      <c r="C146" s="342"/>
      <c r="D146" s="343"/>
      <c r="E146" s="344"/>
      <c r="F146" s="342"/>
      <c r="G146" s="343"/>
      <c r="H146" s="343"/>
      <c r="I146" s="344"/>
      <c r="J146" s="345"/>
      <c r="K146" s="346"/>
      <c r="L146" s="345"/>
      <c r="M146" s="347"/>
      <c r="N146" s="348"/>
      <c r="O146" s="316"/>
      <c r="P146" s="316"/>
      <c r="Q146" s="348"/>
      <c r="R146" s="316"/>
      <c r="S146" s="316"/>
      <c r="T146" s="348"/>
      <c r="U146" s="316"/>
      <c r="V146" s="316"/>
      <c r="W146" s="317"/>
      <c r="X146" s="318"/>
      <c r="Y146" s="319"/>
      <c r="Z146" s="320"/>
      <c r="AA146" s="318"/>
      <c r="AB146" s="318"/>
      <c r="AC146" s="319"/>
      <c r="AD146" s="26"/>
    </row>
    <row r="147" spans="1:31" ht="21" customHeight="1" x14ac:dyDescent="0.15">
      <c r="A147" s="1"/>
      <c r="B147" s="25">
        <v>5</v>
      </c>
      <c r="C147" s="342"/>
      <c r="D147" s="343"/>
      <c r="E147" s="344"/>
      <c r="F147" s="342"/>
      <c r="G147" s="343"/>
      <c r="H147" s="343"/>
      <c r="I147" s="344"/>
      <c r="J147" s="345"/>
      <c r="K147" s="346"/>
      <c r="L147" s="345"/>
      <c r="M147" s="347"/>
      <c r="N147" s="348"/>
      <c r="O147" s="316"/>
      <c r="P147" s="316"/>
      <c r="Q147" s="348"/>
      <c r="R147" s="316"/>
      <c r="S147" s="316"/>
      <c r="T147" s="348"/>
      <c r="U147" s="316"/>
      <c r="V147" s="316"/>
      <c r="W147" s="317"/>
      <c r="X147" s="318"/>
      <c r="Y147" s="319"/>
      <c r="Z147" s="320"/>
      <c r="AA147" s="318"/>
      <c r="AB147" s="318"/>
      <c r="AC147" s="319"/>
      <c r="AD147" s="26"/>
    </row>
    <row r="148" spans="1:31" ht="21" customHeight="1" x14ac:dyDescent="0.15">
      <c r="A148" s="1"/>
      <c r="B148" s="25">
        <v>6</v>
      </c>
      <c r="C148" s="342"/>
      <c r="D148" s="343"/>
      <c r="E148" s="344"/>
      <c r="F148" s="342"/>
      <c r="G148" s="343"/>
      <c r="H148" s="343"/>
      <c r="I148" s="344"/>
      <c r="J148" s="345"/>
      <c r="K148" s="346"/>
      <c r="L148" s="345"/>
      <c r="M148" s="347"/>
      <c r="N148" s="348"/>
      <c r="O148" s="316"/>
      <c r="P148" s="316"/>
      <c r="Q148" s="348"/>
      <c r="R148" s="316"/>
      <c r="S148" s="316"/>
      <c r="T148" s="348"/>
      <c r="U148" s="316"/>
      <c r="V148" s="316"/>
      <c r="W148" s="317"/>
      <c r="X148" s="318"/>
      <c r="Y148" s="319"/>
      <c r="Z148" s="320"/>
      <c r="AA148" s="318"/>
      <c r="AB148" s="318"/>
      <c r="AC148" s="319"/>
      <c r="AD148" s="26"/>
    </row>
    <row r="149" spans="1:31" ht="21" customHeight="1" x14ac:dyDescent="0.15">
      <c r="A149" s="1"/>
      <c r="B149" s="25">
        <v>7</v>
      </c>
      <c r="C149" s="342"/>
      <c r="D149" s="343"/>
      <c r="E149" s="344"/>
      <c r="F149" s="342"/>
      <c r="G149" s="343"/>
      <c r="H149" s="343"/>
      <c r="I149" s="344"/>
      <c r="J149" s="345"/>
      <c r="K149" s="346"/>
      <c r="L149" s="345"/>
      <c r="M149" s="347"/>
      <c r="N149" s="348"/>
      <c r="O149" s="316"/>
      <c r="P149" s="316"/>
      <c r="Q149" s="348"/>
      <c r="R149" s="316"/>
      <c r="S149" s="316"/>
      <c r="T149" s="348"/>
      <c r="U149" s="316"/>
      <c r="V149" s="316"/>
      <c r="W149" s="317"/>
      <c r="X149" s="318"/>
      <c r="Y149" s="319"/>
      <c r="Z149" s="320"/>
      <c r="AA149" s="318"/>
      <c r="AB149" s="318"/>
      <c r="AC149" s="319"/>
      <c r="AD149" s="26"/>
    </row>
    <row r="150" spans="1:31" ht="21" customHeight="1" x14ac:dyDescent="0.15">
      <c r="A150" s="1"/>
      <c r="B150" s="25">
        <v>8</v>
      </c>
      <c r="C150" s="342"/>
      <c r="D150" s="343"/>
      <c r="E150" s="344"/>
      <c r="F150" s="342"/>
      <c r="G150" s="343"/>
      <c r="H150" s="343"/>
      <c r="I150" s="344"/>
      <c r="J150" s="345"/>
      <c r="K150" s="346"/>
      <c r="L150" s="345"/>
      <c r="M150" s="347"/>
      <c r="N150" s="348"/>
      <c r="O150" s="316"/>
      <c r="P150" s="316"/>
      <c r="Q150" s="348"/>
      <c r="R150" s="316"/>
      <c r="S150" s="316"/>
      <c r="T150" s="348"/>
      <c r="U150" s="316"/>
      <c r="V150" s="316"/>
      <c r="W150" s="317"/>
      <c r="X150" s="318"/>
      <c r="Y150" s="319"/>
      <c r="Z150" s="320"/>
      <c r="AA150" s="318"/>
      <c r="AB150" s="318"/>
      <c r="AC150" s="319"/>
      <c r="AD150" s="26"/>
    </row>
    <row r="151" spans="1:31" ht="21" customHeight="1" x14ac:dyDescent="0.15">
      <c r="A151" s="1"/>
      <c r="B151" s="25">
        <v>9</v>
      </c>
      <c r="C151" s="342"/>
      <c r="D151" s="343"/>
      <c r="E151" s="344"/>
      <c r="F151" s="342"/>
      <c r="G151" s="343"/>
      <c r="H151" s="343"/>
      <c r="I151" s="344"/>
      <c r="J151" s="345"/>
      <c r="K151" s="346"/>
      <c r="L151" s="345"/>
      <c r="M151" s="347"/>
      <c r="N151" s="348"/>
      <c r="O151" s="316"/>
      <c r="P151" s="316"/>
      <c r="Q151" s="348"/>
      <c r="R151" s="316"/>
      <c r="S151" s="316"/>
      <c r="T151" s="348"/>
      <c r="U151" s="316"/>
      <c r="V151" s="316"/>
      <c r="W151" s="317"/>
      <c r="X151" s="318"/>
      <c r="Y151" s="319"/>
      <c r="Z151" s="320"/>
      <c r="AA151" s="318"/>
      <c r="AB151" s="318"/>
      <c r="AC151" s="319"/>
      <c r="AD151" s="26"/>
    </row>
    <row r="152" spans="1:31" ht="21" customHeight="1" x14ac:dyDescent="0.15">
      <c r="A152" s="1"/>
      <c r="B152" s="25">
        <v>10</v>
      </c>
      <c r="C152" s="342"/>
      <c r="D152" s="343"/>
      <c r="E152" s="344"/>
      <c r="F152" s="342"/>
      <c r="G152" s="343"/>
      <c r="H152" s="343"/>
      <c r="I152" s="344"/>
      <c r="J152" s="345"/>
      <c r="K152" s="346"/>
      <c r="L152" s="345"/>
      <c r="M152" s="347"/>
      <c r="N152" s="348"/>
      <c r="O152" s="316"/>
      <c r="P152" s="316"/>
      <c r="Q152" s="348"/>
      <c r="R152" s="316"/>
      <c r="S152" s="316"/>
      <c r="T152" s="348"/>
      <c r="U152" s="316"/>
      <c r="V152" s="316"/>
      <c r="W152" s="317"/>
      <c r="X152" s="318"/>
      <c r="Y152" s="319"/>
      <c r="Z152" s="320"/>
      <c r="AA152" s="318"/>
      <c r="AB152" s="318"/>
      <c r="AC152" s="319"/>
      <c r="AD152" s="26"/>
    </row>
    <row r="153" spans="1:31" ht="15.75" customHeight="1" x14ac:dyDescent="0.15">
      <c r="A153" s="1"/>
      <c r="B153" s="216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8"/>
    </row>
    <row r="154" spans="1:31" ht="15.75" customHeight="1" x14ac:dyDescent="0.15">
      <c r="A154" s="1"/>
      <c r="B154" s="335" t="s">
        <v>112</v>
      </c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336"/>
    </row>
    <row r="155" spans="1:31" ht="15.75" customHeight="1" x14ac:dyDescent="0.15">
      <c r="A155" s="1"/>
      <c r="B155" s="337" t="s">
        <v>113</v>
      </c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</row>
    <row r="156" spans="1:31" ht="25.5" customHeight="1" x14ac:dyDescent="0.15">
      <c r="A156" s="1"/>
      <c r="B156" s="148" t="s">
        <v>45</v>
      </c>
      <c r="C156" s="173" t="s">
        <v>410</v>
      </c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 t="s">
        <v>114</v>
      </c>
      <c r="O156" s="173"/>
      <c r="P156" s="173"/>
      <c r="Q156" s="173"/>
      <c r="R156" s="173"/>
      <c r="S156" s="173"/>
      <c r="T156" s="173"/>
      <c r="U156" s="173"/>
      <c r="V156" s="165" t="s">
        <v>406</v>
      </c>
      <c r="W156" s="165"/>
      <c r="X156" s="339" t="s">
        <v>36</v>
      </c>
      <c r="Y156" s="339"/>
      <c r="Z156" s="339"/>
      <c r="AA156" s="339"/>
      <c r="AB156" s="339"/>
      <c r="AC156" s="339"/>
      <c r="AD156" s="7"/>
      <c r="AE156" s="134"/>
    </row>
    <row r="157" spans="1:31" ht="27.75" customHeight="1" x14ac:dyDescent="0.15">
      <c r="A157" s="1"/>
      <c r="B157" s="149">
        <v>1</v>
      </c>
      <c r="C157" s="341" t="s">
        <v>409</v>
      </c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164" t="s">
        <v>115</v>
      </c>
      <c r="O157" s="164"/>
      <c r="P157" s="164"/>
      <c r="Q157" s="164"/>
      <c r="R157" s="164"/>
      <c r="S157" s="164"/>
      <c r="T157" s="164"/>
      <c r="U157" s="164"/>
      <c r="V157" s="166">
        <f>PORC_EJECRecursosPropios</f>
        <v>0</v>
      </c>
      <c r="W157" s="166"/>
      <c r="X157" s="340"/>
      <c r="Y157" s="340"/>
      <c r="Z157" s="340"/>
      <c r="AA157" s="340"/>
      <c r="AB157" s="340"/>
      <c r="AC157" s="340"/>
      <c r="AD157" s="7"/>
      <c r="AE157" s="134"/>
    </row>
    <row r="158" spans="1:31" ht="27.75" customHeight="1" x14ac:dyDescent="0.15">
      <c r="A158" s="1"/>
      <c r="B158" s="149">
        <v>2</v>
      </c>
      <c r="C158" s="341" t="s">
        <v>408</v>
      </c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164" t="s">
        <v>116</v>
      </c>
      <c r="O158" s="164"/>
      <c r="P158" s="164"/>
      <c r="Q158" s="164"/>
      <c r="R158" s="164"/>
      <c r="S158" s="164"/>
      <c r="T158" s="164"/>
      <c r="U158" s="164"/>
      <c r="V158" s="166" t="e">
        <f>PORC_AvanceTiempo</f>
        <v>#DIV/0!</v>
      </c>
      <c r="W158" s="166"/>
      <c r="X158" s="340"/>
      <c r="Y158" s="340"/>
      <c r="Z158" s="340"/>
      <c r="AA158" s="340"/>
      <c r="AB158" s="340"/>
      <c r="AC158" s="340"/>
      <c r="AD158" s="7"/>
      <c r="AE158" s="134"/>
    </row>
    <row r="159" spans="1:31" ht="27.75" customHeight="1" x14ac:dyDescent="0.15">
      <c r="A159" s="1"/>
      <c r="B159" s="149">
        <v>3</v>
      </c>
      <c r="C159" s="341" t="s">
        <v>129</v>
      </c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164" t="s">
        <v>407</v>
      </c>
      <c r="O159" s="164"/>
      <c r="P159" s="164"/>
      <c r="Q159" s="164"/>
      <c r="R159" s="164"/>
      <c r="S159" s="164"/>
      <c r="T159" s="164"/>
      <c r="U159" s="164"/>
      <c r="V159" s="166">
        <f>AvanceTecnico</f>
        <v>0</v>
      </c>
      <c r="W159" s="166"/>
      <c r="X159" s="340"/>
      <c r="Y159" s="340"/>
      <c r="Z159" s="340"/>
      <c r="AA159" s="340"/>
      <c r="AB159" s="340"/>
      <c r="AC159" s="340"/>
      <c r="AD159" s="7"/>
      <c r="AE159" s="134"/>
    </row>
    <row r="160" spans="1:31" ht="19.5" customHeight="1" x14ac:dyDescent="0.15">
      <c r="A160" s="1"/>
      <c r="B160" s="325" t="s">
        <v>117</v>
      </c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4"/>
      <c r="AE160" s="136"/>
    </row>
    <row r="161" spans="1:31" ht="25.5" customHeight="1" x14ac:dyDescent="0.15">
      <c r="A161" s="1"/>
      <c r="B161" s="147" t="s">
        <v>45</v>
      </c>
      <c r="C161" s="328" t="s">
        <v>411</v>
      </c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167" t="s">
        <v>118</v>
      </c>
      <c r="O161" s="235"/>
      <c r="P161" s="235"/>
      <c r="Q161" s="327"/>
      <c r="R161" s="167" t="s">
        <v>119</v>
      </c>
      <c r="S161" s="235"/>
      <c r="T161" s="235"/>
      <c r="U161" s="327"/>
      <c r="V161" s="170" t="s">
        <v>406</v>
      </c>
      <c r="W161" s="170"/>
      <c r="X161" s="167" t="s">
        <v>36</v>
      </c>
      <c r="Y161" s="168"/>
      <c r="Z161" s="168"/>
      <c r="AA161" s="168"/>
      <c r="AB161" s="168"/>
      <c r="AC161" s="169"/>
      <c r="AE161" s="136"/>
    </row>
    <row r="162" spans="1:31" ht="21.75" customHeight="1" x14ac:dyDescent="0.15">
      <c r="A162" s="1"/>
      <c r="B162" s="149">
        <v>4</v>
      </c>
      <c r="C162" s="329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1"/>
      <c r="O162" s="330"/>
      <c r="P162" s="330"/>
      <c r="Q162" s="330"/>
      <c r="R162" s="172"/>
      <c r="S162" s="172"/>
      <c r="T162" s="172"/>
      <c r="U162" s="172"/>
      <c r="V162" s="171"/>
      <c r="W162" s="171"/>
      <c r="X162" s="163"/>
      <c r="Y162" s="163"/>
      <c r="Z162" s="163"/>
      <c r="AA162" s="163"/>
      <c r="AB162" s="163"/>
      <c r="AC162" s="163"/>
      <c r="AE162" s="136"/>
    </row>
    <row r="163" spans="1:31" ht="21.75" customHeight="1" x14ac:dyDescent="0.15">
      <c r="A163" s="1"/>
      <c r="B163" s="149">
        <v>5</v>
      </c>
      <c r="C163" s="332"/>
      <c r="D163" s="333"/>
      <c r="E163" s="333"/>
      <c r="F163" s="333"/>
      <c r="G163" s="333"/>
      <c r="H163" s="333"/>
      <c r="I163" s="333"/>
      <c r="J163" s="333"/>
      <c r="K163" s="333"/>
      <c r="L163" s="333"/>
      <c r="M163" s="333"/>
      <c r="N163" s="334"/>
      <c r="O163" s="333"/>
      <c r="P163" s="333"/>
      <c r="Q163" s="333"/>
      <c r="R163" s="172"/>
      <c r="S163" s="172"/>
      <c r="T163" s="172"/>
      <c r="U163" s="172"/>
      <c r="V163" s="162"/>
      <c r="W163" s="162"/>
      <c r="X163" s="163"/>
      <c r="Y163" s="163"/>
      <c r="Z163" s="163"/>
      <c r="AA163" s="163"/>
      <c r="AB163" s="163"/>
      <c r="AC163" s="163"/>
    </row>
    <row r="164" spans="1:31" ht="21.75" customHeight="1" x14ac:dyDescent="0.15">
      <c r="A164" s="1"/>
      <c r="B164" s="149">
        <v>6</v>
      </c>
      <c r="C164" s="332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4"/>
      <c r="O164" s="333"/>
      <c r="P164" s="333"/>
      <c r="Q164" s="333"/>
      <c r="R164" s="172"/>
      <c r="S164" s="172"/>
      <c r="T164" s="172"/>
      <c r="U164" s="172"/>
      <c r="V164" s="162"/>
      <c r="W164" s="162"/>
      <c r="X164" s="163"/>
      <c r="Y164" s="163"/>
      <c r="Z164" s="163"/>
      <c r="AA164" s="163"/>
      <c r="AB164" s="163"/>
      <c r="AC164" s="163"/>
    </row>
    <row r="165" spans="1:31" ht="15.75" customHeight="1" x14ac:dyDescent="0.15">
      <c r="A165" s="1"/>
      <c r="B165" s="326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4"/>
    </row>
    <row r="166" spans="1:31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3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31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31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31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31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31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31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31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31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31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31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</sheetData>
  <sheetProtection algorithmName="SHA-512" hashValue="HS++MzlfFeM3kkQWCJZpQtKbg0hgmLxZCl6WG1kMoMxfzAzFA3ozRYucyOs/VFWrRHkX4AjkUcrOnAIgDBgeDg==" saltValue="cETQ1lrcjFttyJdGXmQ+zA==" spinCount="100000" sheet="1" objects="1" scenarios="1"/>
  <mergeCells count="829">
    <mergeCell ref="C150:E150"/>
    <mergeCell ref="F150:I150"/>
    <mergeCell ref="Q150:S150"/>
    <mergeCell ref="T150:V150"/>
    <mergeCell ref="W150:Y150"/>
    <mergeCell ref="Z150:AC150"/>
    <mergeCell ref="J150:K150"/>
    <mergeCell ref="L150:M150"/>
    <mergeCell ref="N150:P150"/>
    <mergeCell ref="C149:E149"/>
    <mergeCell ref="F149:I149"/>
    <mergeCell ref="Q149:S149"/>
    <mergeCell ref="T149:V149"/>
    <mergeCell ref="W149:Y149"/>
    <mergeCell ref="Z149:AC149"/>
    <mergeCell ref="J149:K149"/>
    <mergeCell ref="L149:M149"/>
    <mergeCell ref="N149:P149"/>
    <mergeCell ref="C148:E148"/>
    <mergeCell ref="F148:I148"/>
    <mergeCell ref="Q148:S148"/>
    <mergeCell ref="T148:V148"/>
    <mergeCell ref="W148:Y148"/>
    <mergeCell ref="Z148:AC148"/>
    <mergeCell ref="J148:K148"/>
    <mergeCell ref="L148:M148"/>
    <mergeCell ref="N148:P148"/>
    <mergeCell ref="Z146:AC146"/>
    <mergeCell ref="J146:K146"/>
    <mergeCell ref="C147:E147"/>
    <mergeCell ref="F147:I147"/>
    <mergeCell ref="Q147:S147"/>
    <mergeCell ref="T147:V147"/>
    <mergeCell ref="W147:Y147"/>
    <mergeCell ref="Z147:AC147"/>
    <mergeCell ref="J147:K147"/>
    <mergeCell ref="L147:M147"/>
    <mergeCell ref="N147:P147"/>
    <mergeCell ref="L146:M146"/>
    <mergeCell ref="N146:P146"/>
    <mergeCell ref="C146:E146"/>
    <mergeCell ref="F146:I146"/>
    <mergeCell ref="Q146:S146"/>
    <mergeCell ref="T146:V146"/>
    <mergeCell ref="W146:Y146"/>
    <mergeCell ref="C145:E145"/>
    <mergeCell ref="F145:I145"/>
    <mergeCell ref="C144:E144"/>
    <mergeCell ref="F144:I144"/>
    <mergeCell ref="Q145:S145"/>
    <mergeCell ref="T145:V145"/>
    <mergeCell ref="W145:Y145"/>
    <mergeCell ref="Z145:AC145"/>
    <mergeCell ref="J145:K145"/>
    <mergeCell ref="L145:M145"/>
    <mergeCell ref="N145:P145"/>
    <mergeCell ref="C143:E143"/>
    <mergeCell ref="F143:I143"/>
    <mergeCell ref="Q144:S144"/>
    <mergeCell ref="B139:M139"/>
    <mergeCell ref="N139:P139"/>
    <mergeCell ref="Q139:S139"/>
    <mergeCell ref="B141:AC141"/>
    <mergeCell ref="C142:E142"/>
    <mergeCell ref="F142:I142"/>
    <mergeCell ref="N144:P144"/>
    <mergeCell ref="J144:K144"/>
    <mergeCell ref="L144:M144"/>
    <mergeCell ref="Q143:S143"/>
    <mergeCell ref="J143:K143"/>
    <mergeCell ref="L143:M143"/>
    <mergeCell ref="B137:D137"/>
    <mergeCell ref="E137:G137"/>
    <mergeCell ref="T137:U137"/>
    <mergeCell ref="H137:J137"/>
    <mergeCell ref="K137:M137"/>
    <mergeCell ref="V138:X138"/>
    <mergeCell ref="Y138:Z138"/>
    <mergeCell ref="AA138:AC138"/>
    <mergeCell ref="B138:D138"/>
    <mergeCell ref="E138:G138"/>
    <mergeCell ref="T138:U138"/>
    <mergeCell ref="H138:J138"/>
    <mergeCell ref="K138:M138"/>
    <mergeCell ref="T133:U133"/>
    <mergeCell ref="T134:U134"/>
    <mergeCell ref="Q134:S134"/>
    <mergeCell ref="Q135:S135"/>
    <mergeCell ref="V135:X135"/>
    <mergeCell ref="Y135:Z135"/>
    <mergeCell ref="AA135:AC135"/>
    <mergeCell ref="T135:U135"/>
    <mergeCell ref="Q137:S137"/>
    <mergeCell ref="V137:X137"/>
    <mergeCell ref="Y137:Z137"/>
    <mergeCell ref="AA137:AC137"/>
    <mergeCell ref="V133:X133"/>
    <mergeCell ref="Y133:Z133"/>
    <mergeCell ref="AA133:AC133"/>
    <mergeCell ref="V136:X136"/>
    <mergeCell ref="Y136:Z136"/>
    <mergeCell ref="AA136:AC136"/>
    <mergeCell ref="T136:U136"/>
    <mergeCell ref="N152:P152"/>
    <mergeCell ref="C152:E152"/>
    <mergeCell ref="F152:I152"/>
    <mergeCell ref="Q151:S151"/>
    <mergeCell ref="T151:V151"/>
    <mergeCell ref="Q152:S152"/>
    <mergeCell ref="T152:V152"/>
    <mergeCell ref="Y134:Z134"/>
    <mergeCell ref="AA134:AC134"/>
    <mergeCell ref="Q142:S142"/>
    <mergeCell ref="T142:V142"/>
    <mergeCell ref="W142:Y142"/>
    <mergeCell ref="Z142:AC142"/>
    <mergeCell ref="V139:AC139"/>
    <mergeCell ref="B140:AC140"/>
    <mergeCell ref="H135:J135"/>
    <mergeCell ref="K135:M135"/>
    <mergeCell ref="B136:D136"/>
    <mergeCell ref="E136:G136"/>
    <mergeCell ref="H136:J136"/>
    <mergeCell ref="K136:M136"/>
    <mergeCell ref="B134:D134"/>
    <mergeCell ref="E134:G134"/>
    <mergeCell ref="B135:D135"/>
    <mergeCell ref="V122:X122"/>
    <mergeCell ref="Y122:Z122"/>
    <mergeCell ref="AA122:AC122"/>
    <mergeCell ref="W152:Y152"/>
    <mergeCell ref="W151:Y151"/>
    <mergeCell ref="C151:E151"/>
    <mergeCell ref="F151:I151"/>
    <mergeCell ref="Z152:AC152"/>
    <mergeCell ref="J152:K152"/>
    <mergeCell ref="K134:M134"/>
    <mergeCell ref="N134:P134"/>
    <mergeCell ref="H133:J133"/>
    <mergeCell ref="K133:M133"/>
    <mergeCell ref="V134:X134"/>
    <mergeCell ref="Z151:AC151"/>
    <mergeCell ref="L151:M151"/>
    <mergeCell ref="N151:P151"/>
    <mergeCell ref="T144:V144"/>
    <mergeCell ref="W144:Y144"/>
    <mergeCell ref="Z144:AC144"/>
    <mergeCell ref="J151:K151"/>
    <mergeCell ref="B133:D133"/>
    <mergeCell ref="E133:G133"/>
    <mergeCell ref="L152:M152"/>
    <mergeCell ref="V130:X130"/>
    <mergeCell ref="Y130:Z130"/>
    <mergeCell ref="AA130:AC130"/>
    <mergeCell ref="AA131:AC131"/>
    <mergeCell ref="B131:D131"/>
    <mergeCell ref="E131:G131"/>
    <mergeCell ref="H131:J131"/>
    <mergeCell ref="V119:X119"/>
    <mergeCell ref="Y119:Z119"/>
    <mergeCell ref="AA119:AC119"/>
    <mergeCell ref="Y128:Z128"/>
    <mergeCell ref="AA128:AC128"/>
    <mergeCell ref="V128:X128"/>
    <mergeCell ref="V129:X129"/>
    <mergeCell ref="Y129:Z129"/>
    <mergeCell ref="AA129:AC129"/>
    <mergeCell ref="V126:X126"/>
    <mergeCell ref="Y126:Z126"/>
    <mergeCell ref="AA126:AC126"/>
    <mergeCell ref="AA125:AC125"/>
    <mergeCell ref="V124:X124"/>
    <mergeCell ref="Y124:Z124"/>
    <mergeCell ref="AA124:AC124"/>
    <mergeCell ref="AA123:AC123"/>
    <mergeCell ref="B153:AC153"/>
    <mergeCell ref="B165:AC165"/>
    <mergeCell ref="N161:Q161"/>
    <mergeCell ref="C161:M161"/>
    <mergeCell ref="C162:M162"/>
    <mergeCell ref="N162:Q162"/>
    <mergeCell ref="B160:AC160"/>
    <mergeCell ref="R161:U161"/>
    <mergeCell ref="C163:M163"/>
    <mergeCell ref="N163:Q163"/>
    <mergeCell ref="R163:U163"/>
    <mergeCell ref="N164:Q164"/>
    <mergeCell ref="R164:U164"/>
    <mergeCell ref="C164:M164"/>
    <mergeCell ref="B154:AC154"/>
    <mergeCell ref="B155:AC155"/>
    <mergeCell ref="X156:AC156"/>
    <mergeCell ref="X157:AC157"/>
    <mergeCell ref="X158:AC158"/>
    <mergeCell ref="X159:AC159"/>
    <mergeCell ref="C156:M156"/>
    <mergeCell ref="C157:M157"/>
    <mergeCell ref="C158:M158"/>
    <mergeCell ref="C159:M159"/>
    <mergeCell ref="Q121:S121"/>
    <mergeCell ref="T121:U121"/>
    <mergeCell ref="V121:X121"/>
    <mergeCell ref="Y121:Z121"/>
    <mergeCell ref="AA121:AC121"/>
    <mergeCell ref="B130:D130"/>
    <mergeCell ref="E130:G130"/>
    <mergeCell ref="H130:J130"/>
    <mergeCell ref="K130:M130"/>
    <mergeCell ref="N130:P130"/>
    <mergeCell ref="Q130:S130"/>
    <mergeCell ref="T129:U129"/>
    <mergeCell ref="T130:U130"/>
    <mergeCell ref="V127:X127"/>
    <mergeCell ref="Y127:Z127"/>
    <mergeCell ref="AA127:AC127"/>
    <mergeCell ref="B127:D127"/>
    <mergeCell ref="E127:G127"/>
    <mergeCell ref="H127:J127"/>
    <mergeCell ref="K127:M127"/>
    <mergeCell ref="N127:P127"/>
    <mergeCell ref="Q127:S127"/>
    <mergeCell ref="B129:D129"/>
    <mergeCell ref="E129:G129"/>
    <mergeCell ref="T127:U127"/>
    <mergeCell ref="B128:D128"/>
    <mergeCell ref="Q114:T114"/>
    <mergeCell ref="U114:AC114"/>
    <mergeCell ref="I115:L115"/>
    <mergeCell ref="B117:AC117"/>
    <mergeCell ref="E118:G118"/>
    <mergeCell ref="H118:J118"/>
    <mergeCell ref="K118:M118"/>
    <mergeCell ref="N118:P118"/>
    <mergeCell ref="AA118:AC118"/>
    <mergeCell ref="V118:X118"/>
    <mergeCell ref="Y118:Z118"/>
    <mergeCell ref="T128:U128"/>
    <mergeCell ref="Q128:S128"/>
    <mergeCell ref="E128:G128"/>
    <mergeCell ref="H128:J128"/>
    <mergeCell ref="B126:D126"/>
    <mergeCell ref="E126:G126"/>
    <mergeCell ref="H126:J126"/>
    <mergeCell ref="K126:M126"/>
    <mergeCell ref="N126:P126"/>
    <mergeCell ref="Q126:S126"/>
    <mergeCell ref="T126:U126"/>
    <mergeCell ref="T131:U131"/>
    <mergeCell ref="T132:U132"/>
    <mergeCell ref="T139:U139"/>
    <mergeCell ref="T143:V143"/>
    <mergeCell ref="W143:Y143"/>
    <mergeCell ref="Z143:AC143"/>
    <mergeCell ref="K131:M131"/>
    <mergeCell ref="N132:P132"/>
    <mergeCell ref="Q132:S132"/>
    <mergeCell ref="N131:P131"/>
    <mergeCell ref="Q131:S131"/>
    <mergeCell ref="V132:X132"/>
    <mergeCell ref="Y132:Z132"/>
    <mergeCell ref="AA132:AC132"/>
    <mergeCell ref="N135:P135"/>
    <mergeCell ref="N137:P137"/>
    <mergeCell ref="J142:K142"/>
    <mergeCell ref="L142:M142"/>
    <mergeCell ref="N142:P142"/>
    <mergeCell ref="N143:P143"/>
    <mergeCell ref="V131:X131"/>
    <mergeCell ref="Y131:Z131"/>
    <mergeCell ref="N138:P138"/>
    <mergeCell ref="Q138:S138"/>
    <mergeCell ref="B132:D132"/>
    <mergeCell ref="E132:G132"/>
    <mergeCell ref="N133:P133"/>
    <mergeCell ref="Q133:S133"/>
    <mergeCell ref="H132:J132"/>
    <mergeCell ref="K132:M132"/>
    <mergeCell ref="N136:P136"/>
    <mergeCell ref="Q136:S136"/>
    <mergeCell ref="K128:M128"/>
    <mergeCell ref="N128:P128"/>
    <mergeCell ref="H134:J134"/>
    <mergeCell ref="H129:J129"/>
    <mergeCell ref="K129:M129"/>
    <mergeCell ref="N129:P129"/>
    <mergeCell ref="Q129:S129"/>
    <mergeCell ref="E135:G135"/>
    <mergeCell ref="Q109:T109"/>
    <mergeCell ref="Q111:T111"/>
    <mergeCell ref="U111:AC111"/>
    <mergeCell ref="B109:H109"/>
    <mergeCell ref="B110:H110"/>
    <mergeCell ref="I110:L110"/>
    <mergeCell ref="M110:P110"/>
    <mergeCell ref="Q110:T110"/>
    <mergeCell ref="B111:H111"/>
    <mergeCell ref="I111:L111"/>
    <mergeCell ref="X102:AC102"/>
    <mergeCell ref="B104:AC104"/>
    <mergeCell ref="H105:M105"/>
    <mergeCell ref="N105:P107"/>
    <mergeCell ref="Q107:V107"/>
    <mergeCell ref="B107:G107"/>
    <mergeCell ref="H107:M107"/>
    <mergeCell ref="B108:G108"/>
    <mergeCell ref="H108:M108"/>
    <mergeCell ref="V125:X125"/>
    <mergeCell ref="Y125:Z125"/>
    <mergeCell ref="B125:D125"/>
    <mergeCell ref="E125:G125"/>
    <mergeCell ref="H125:J125"/>
    <mergeCell ref="K125:M125"/>
    <mergeCell ref="N125:P125"/>
    <mergeCell ref="Q125:S125"/>
    <mergeCell ref="T125:U125"/>
    <mergeCell ref="B124:D124"/>
    <mergeCell ref="E124:G124"/>
    <mergeCell ref="H124:J124"/>
    <mergeCell ref="K124:M124"/>
    <mergeCell ref="N124:P124"/>
    <mergeCell ref="Q124:S124"/>
    <mergeCell ref="T124:U124"/>
    <mergeCell ref="V123:X123"/>
    <mergeCell ref="Y123:Z123"/>
    <mergeCell ref="B123:D123"/>
    <mergeCell ref="E123:G123"/>
    <mergeCell ref="H123:J123"/>
    <mergeCell ref="K123:M123"/>
    <mergeCell ref="N123:P123"/>
    <mergeCell ref="Q123:S123"/>
    <mergeCell ref="T123:U123"/>
    <mergeCell ref="B122:D122"/>
    <mergeCell ref="E122:G122"/>
    <mergeCell ref="H122:J122"/>
    <mergeCell ref="K122:M122"/>
    <mergeCell ref="N122:P122"/>
    <mergeCell ref="Q122:S122"/>
    <mergeCell ref="T122:U122"/>
    <mergeCell ref="N121:P121"/>
    <mergeCell ref="B115:H115"/>
    <mergeCell ref="U115:AC115"/>
    <mergeCell ref="B116:AC116"/>
    <mergeCell ref="B118:D118"/>
    <mergeCell ref="B119:D119"/>
    <mergeCell ref="E119:G119"/>
    <mergeCell ref="H119:J119"/>
    <mergeCell ref="K119:M119"/>
    <mergeCell ref="N119:P119"/>
    <mergeCell ref="B120:D120"/>
    <mergeCell ref="M115:P115"/>
    <mergeCell ref="Q115:T115"/>
    <mergeCell ref="Q118:S118"/>
    <mergeCell ref="T118:U118"/>
    <mergeCell ref="Q119:S119"/>
    <mergeCell ref="T119:U119"/>
    <mergeCell ref="Q120:S120"/>
    <mergeCell ref="T120:U120"/>
    <mergeCell ref="V120:X120"/>
    <mergeCell ref="Y120:Z120"/>
    <mergeCell ref="AA120:AC120"/>
    <mergeCell ref="B102:G102"/>
    <mergeCell ref="H102:L102"/>
    <mergeCell ref="B105:G105"/>
    <mergeCell ref="B106:G106"/>
    <mergeCell ref="E120:G120"/>
    <mergeCell ref="H120:J120"/>
    <mergeCell ref="Q113:T113"/>
    <mergeCell ref="Q112:T112"/>
    <mergeCell ref="U112:AC112"/>
    <mergeCell ref="U113:AC113"/>
    <mergeCell ref="Q106:V106"/>
    <mergeCell ref="W106:AB106"/>
    <mergeCell ref="AC106:AC107"/>
    <mergeCell ref="W107:AB107"/>
    <mergeCell ref="U109:AC109"/>
    <mergeCell ref="U110:AC110"/>
    <mergeCell ref="M102:P102"/>
    <mergeCell ref="Q102:T102"/>
    <mergeCell ref="U102:W102"/>
    <mergeCell ref="B121:D121"/>
    <mergeCell ref="E121:G121"/>
    <mergeCell ref="H121:J121"/>
    <mergeCell ref="K121:M121"/>
    <mergeCell ref="H106:M106"/>
    <mergeCell ref="M111:P111"/>
    <mergeCell ref="B113:H113"/>
    <mergeCell ref="B114:H114"/>
    <mergeCell ref="I114:L114"/>
    <mergeCell ref="M114:P114"/>
    <mergeCell ref="M113:P113"/>
    <mergeCell ref="B112:H112"/>
    <mergeCell ref="I112:L112"/>
    <mergeCell ref="M112:P112"/>
    <mergeCell ref="I113:L113"/>
    <mergeCell ref="K120:M120"/>
    <mergeCell ref="N120:P120"/>
    <mergeCell ref="I109:L109"/>
    <mergeCell ref="M109:P109"/>
    <mergeCell ref="Q100:T100"/>
    <mergeCell ref="U100:W100"/>
    <mergeCell ref="Q101:T101"/>
    <mergeCell ref="U101:W101"/>
    <mergeCell ref="X101:AC101"/>
    <mergeCell ref="B99:G99"/>
    <mergeCell ref="H99:L99"/>
    <mergeCell ref="M99:P99"/>
    <mergeCell ref="Q99:T99"/>
    <mergeCell ref="U99:W99"/>
    <mergeCell ref="X99:AC99"/>
    <mergeCell ref="B100:G100"/>
    <mergeCell ref="X100:AC100"/>
    <mergeCell ref="H100:L100"/>
    <mergeCell ref="M100:P100"/>
    <mergeCell ref="B101:G101"/>
    <mergeCell ref="H101:L101"/>
    <mergeCell ref="M101:P101"/>
    <mergeCell ref="H97:L97"/>
    <mergeCell ref="M97:P97"/>
    <mergeCell ref="Q97:T97"/>
    <mergeCell ref="U97:W97"/>
    <mergeCell ref="X97:AC97"/>
    <mergeCell ref="B97:G97"/>
    <mergeCell ref="B98:G98"/>
    <mergeCell ref="H98:L98"/>
    <mergeCell ref="M98:P98"/>
    <mergeCell ref="Q98:T98"/>
    <mergeCell ref="U98:W98"/>
    <mergeCell ref="X98:AC98"/>
    <mergeCell ref="I33:O33"/>
    <mergeCell ref="P33:V33"/>
    <mergeCell ref="W33:AC33"/>
    <mergeCell ref="I34:O34"/>
    <mergeCell ref="P37:V37"/>
    <mergeCell ref="W37:AC37"/>
    <mergeCell ref="I35:O35"/>
    <mergeCell ref="P35:V35"/>
    <mergeCell ref="W35:AC35"/>
    <mergeCell ref="I36:O36"/>
    <mergeCell ref="P36:V36"/>
    <mergeCell ref="W36:AC36"/>
    <mergeCell ref="I37:O37"/>
    <mergeCell ref="W75:X75"/>
    <mergeCell ref="Y75:Z75"/>
    <mergeCell ref="AB75:AC75"/>
    <mergeCell ref="C75:E75"/>
    <mergeCell ref="F75:I75"/>
    <mergeCell ref="J75:M75"/>
    <mergeCell ref="N75:P75"/>
    <mergeCell ref="Q75:R75"/>
    <mergeCell ref="S75:T75"/>
    <mergeCell ref="U75:V75"/>
    <mergeCell ref="W74:X74"/>
    <mergeCell ref="Y74:Z74"/>
    <mergeCell ref="AB74:AC74"/>
    <mergeCell ref="C74:E74"/>
    <mergeCell ref="F74:I74"/>
    <mergeCell ref="J74:M74"/>
    <mergeCell ref="N74:P74"/>
    <mergeCell ref="Q74:R74"/>
    <mergeCell ref="S74:T74"/>
    <mergeCell ref="U74:V74"/>
    <mergeCell ref="W73:X73"/>
    <mergeCell ref="Y73:Z73"/>
    <mergeCell ref="AB73:AC73"/>
    <mergeCell ref="C73:E73"/>
    <mergeCell ref="F73:I73"/>
    <mergeCell ref="J73:M73"/>
    <mergeCell ref="N73:P73"/>
    <mergeCell ref="Q73:R73"/>
    <mergeCell ref="S73:T73"/>
    <mergeCell ref="U73:V73"/>
    <mergeCell ref="B39:AC39"/>
    <mergeCell ref="B40:O40"/>
    <mergeCell ref="P40:AC40"/>
    <mergeCell ref="B45:AC45"/>
    <mergeCell ref="B46:AC46"/>
    <mergeCell ref="Q47:T47"/>
    <mergeCell ref="U47:AC49"/>
    <mergeCell ref="Q48:T48"/>
    <mergeCell ref="W72:X72"/>
    <mergeCell ref="Y72:Z72"/>
    <mergeCell ref="AB72:AC72"/>
    <mergeCell ref="C72:E72"/>
    <mergeCell ref="F72:I72"/>
    <mergeCell ref="J72:M72"/>
    <mergeCell ref="N72:P72"/>
    <mergeCell ref="Q72:R72"/>
    <mergeCell ref="S72:T72"/>
    <mergeCell ref="U72:V72"/>
    <mergeCell ref="K50:P50"/>
    <mergeCell ref="Q50:AC50"/>
    <mergeCell ref="Q51:R51"/>
    <mergeCell ref="S51:T51"/>
    <mergeCell ref="U51:V51"/>
    <mergeCell ref="W51:X51"/>
    <mergeCell ref="B89:H89"/>
    <mergeCell ref="I89:O89"/>
    <mergeCell ref="P89:V89"/>
    <mergeCell ref="W89:AC89"/>
    <mergeCell ref="B90:H90"/>
    <mergeCell ref="I90:O90"/>
    <mergeCell ref="P90:V90"/>
    <mergeCell ref="Q96:T96"/>
    <mergeCell ref="U96:W96"/>
    <mergeCell ref="X96:AC96"/>
    <mergeCell ref="B95:G95"/>
    <mergeCell ref="H95:L95"/>
    <mergeCell ref="M95:P95"/>
    <mergeCell ref="Q95:T95"/>
    <mergeCell ref="U95:W95"/>
    <mergeCell ref="X95:AC95"/>
    <mergeCell ref="B96:G96"/>
    <mergeCell ref="H96:L96"/>
    <mergeCell ref="M96:P96"/>
    <mergeCell ref="W90:AC90"/>
    <mergeCell ref="B92:AC92"/>
    <mergeCell ref="H93:L93"/>
    <mergeCell ref="M93:P93"/>
    <mergeCell ref="Q93:T93"/>
    <mergeCell ref="P88:V88"/>
    <mergeCell ref="W88:AC88"/>
    <mergeCell ref="B83:AC83"/>
    <mergeCell ref="B84:H84"/>
    <mergeCell ref="I84:O84"/>
    <mergeCell ref="P84:V84"/>
    <mergeCell ref="W84:AC84"/>
    <mergeCell ref="B88:H88"/>
    <mergeCell ref="I88:O88"/>
    <mergeCell ref="B85:H85"/>
    <mergeCell ref="I85:O85"/>
    <mergeCell ref="P85:V85"/>
    <mergeCell ref="W85:AC85"/>
    <mergeCell ref="B86:H86"/>
    <mergeCell ref="I86:O86"/>
    <mergeCell ref="P86:V86"/>
    <mergeCell ref="W86:AC86"/>
    <mergeCell ref="B87:H87"/>
    <mergeCell ref="I87:O87"/>
    <mergeCell ref="P87:V87"/>
    <mergeCell ref="W87:AC87"/>
    <mergeCell ref="B81:G81"/>
    <mergeCell ref="H81:V81"/>
    <mergeCell ref="B82:G82"/>
    <mergeCell ref="H82:V82"/>
    <mergeCell ref="B77:AC77"/>
    <mergeCell ref="B78:AC78"/>
    <mergeCell ref="B79:G79"/>
    <mergeCell ref="H79:V79"/>
    <mergeCell ref="B80:G80"/>
    <mergeCell ref="H80:V80"/>
    <mergeCell ref="W79:AC82"/>
    <mergeCell ref="U93:W93"/>
    <mergeCell ref="X93:AC93"/>
    <mergeCell ref="B93:G93"/>
    <mergeCell ref="B94:G94"/>
    <mergeCell ref="H94:L94"/>
    <mergeCell ref="M94:P94"/>
    <mergeCell ref="Q94:T94"/>
    <mergeCell ref="U94:W94"/>
    <mergeCell ref="X94:AC94"/>
    <mergeCell ref="W71:X71"/>
    <mergeCell ref="Y71:Z71"/>
    <mergeCell ref="AB71:AC71"/>
    <mergeCell ref="C71:E71"/>
    <mergeCell ref="F71:I71"/>
    <mergeCell ref="J71:M71"/>
    <mergeCell ref="N71:P71"/>
    <mergeCell ref="Q71:R71"/>
    <mergeCell ref="S71:T71"/>
    <mergeCell ref="U71:V71"/>
    <mergeCell ref="W70:X70"/>
    <mergeCell ref="Y70:Z70"/>
    <mergeCell ref="AB70:AC70"/>
    <mergeCell ref="C70:E70"/>
    <mergeCell ref="F70:I70"/>
    <mergeCell ref="J70:M70"/>
    <mergeCell ref="N70:P70"/>
    <mergeCell ref="Q70:R70"/>
    <mergeCell ref="S70:T70"/>
    <mergeCell ref="U70:V70"/>
    <mergeCell ref="W69:X69"/>
    <mergeCell ref="Y69:Z69"/>
    <mergeCell ref="AB69:AC69"/>
    <mergeCell ref="C69:E69"/>
    <mergeCell ref="F69:I69"/>
    <mergeCell ref="J69:M69"/>
    <mergeCell ref="N69:P69"/>
    <mergeCell ref="Q69:R69"/>
    <mergeCell ref="S69:T69"/>
    <mergeCell ref="U69:V69"/>
    <mergeCell ref="W68:X68"/>
    <mergeCell ref="Y68:Z68"/>
    <mergeCell ref="AB68:AC68"/>
    <mergeCell ref="C68:E68"/>
    <mergeCell ref="F68:I68"/>
    <mergeCell ref="J68:M68"/>
    <mergeCell ref="N68:P68"/>
    <mergeCell ref="Q68:R68"/>
    <mergeCell ref="S68:T68"/>
    <mergeCell ref="U68:V68"/>
    <mergeCell ref="W67:X67"/>
    <mergeCell ref="Y67:Z67"/>
    <mergeCell ref="AB67:AC67"/>
    <mergeCell ref="C67:E67"/>
    <mergeCell ref="F67:I67"/>
    <mergeCell ref="J67:M67"/>
    <mergeCell ref="N67:P67"/>
    <mergeCell ref="Q67:R67"/>
    <mergeCell ref="S67:T67"/>
    <mergeCell ref="U67:V67"/>
    <mergeCell ref="S66:T66"/>
    <mergeCell ref="U66:V66"/>
    <mergeCell ref="W66:X66"/>
    <mergeCell ref="Y66:Z66"/>
    <mergeCell ref="AB66:AC66"/>
    <mergeCell ref="S65:T65"/>
    <mergeCell ref="U65:V65"/>
    <mergeCell ref="C66:E66"/>
    <mergeCell ref="F66:I66"/>
    <mergeCell ref="J66:M66"/>
    <mergeCell ref="N66:P66"/>
    <mergeCell ref="Q66:R66"/>
    <mergeCell ref="B62:H62"/>
    <mergeCell ref="I62:J62"/>
    <mergeCell ref="K62:R62"/>
    <mergeCell ref="S62:T62"/>
    <mergeCell ref="U62:AC62"/>
    <mergeCell ref="B63:AC63"/>
    <mergeCell ref="N65:P65"/>
    <mergeCell ref="Q65:R65"/>
    <mergeCell ref="W65:X65"/>
    <mergeCell ref="Y65:Z65"/>
    <mergeCell ref="B64:B65"/>
    <mergeCell ref="C64:E65"/>
    <mergeCell ref="F64:P64"/>
    <mergeCell ref="Q64:V64"/>
    <mergeCell ref="W64:AC64"/>
    <mergeCell ref="F65:I65"/>
    <mergeCell ref="J65:M65"/>
    <mergeCell ref="AB65:AC65"/>
    <mergeCell ref="Y61:AC61"/>
    <mergeCell ref="C61:H61"/>
    <mergeCell ref="I61:J61"/>
    <mergeCell ref="K61:M61"/>
    <mergeCell ref="N61:P61"/>
    <mergeCell ref="Q61:R61"/>
    <mergeCell ref="S61:T61"/>
    <mergeCell ref="U61:V61"/>
    <mergeCell ref="Y60:AC60"/>
    <mergeCell ref="C60:H60"/>
    <mergeCell ref="I60:J60"/>
    <mergeCell ref="K60:M60"/>
    <mergeCell ref="N60:P60"/>
    <mergeCell ref="Q60:R60"/>
    <mergeCell ref="S60:T60"/>
    <mergeCell ref="U60:V60"/>
    <mergeCell ref="W60:X60"/>
    <mergeCell ref="W61:X61"/>
    <mergeCell ref="Y59:AC59"/>
    <mergeCell ref="C59:H59"/>
    <mergeCell ref="I59:J59"/>
    <mergeCell ref="K59:M59"/>
    <mergeCell ref="N59:P59"/>
    <mergeCell ref="Q59:R59"/>
    <mergeCell ref="S59:T59"/>
    <mergeCell ref="U59:V59"/>
    <mergeCell ref="Y58:AC58"/>
    <mergeCell ref="C58:H58"/>
    <mergeCell ref="I58:J58"/>
    <mergeCell ref="K58:M58"/>
    <mergeCell ref="N58:P58"/>
    <mergeCell ref="Q58:R58"/>
    <mergeCell ref="S58:T58"/>
    <mergeCell ref="U58:V58"/>
    <mergeCell ref="W58:X58"/>
    <mergeCell ref="W59:X59"/>
    <mergeCell ref="Y57:AC57"/>
    <mergeCell ref="C57:H57"/>
    <mergeCell ref="I57:J57"/>
    <mergeCell ref="K57:M57"/>
    <mergeCell ref="N57:P57"/>
    <mergeCell ref="Q57:R57"/>
    <mergeCell ref="S57:T57"/>
    <mergeCell ref="U57:V57"/>
    <mergeCell ref="Y56:AC56"/>
    <mergeCell ref="C56:H56"/>
    <mergeCell ref="I56:J56"/>
    <mergeCell ref="K56:M56"/>
    <mergeCell ref="N56:P56"/>
    <mergeCell ref="Q56:R56"/>
    <mergeCell ref="S56:T56"/>
    <mergeCell ref="U56:V56"/>
    <mergeCell ref="W56:X56"/>
    <mergeCell ref="W57:X57"/>
    <mergeCell ref="Y55:AC55"/>
    <mergeCell ref="C55:H55"/>
    <mergeCell ref="I55:J55"/>
    <mergeCell ref="K55:M55"/>
    <mergeCell ref="N55:P55"/>
    <mergeCell ref="Q55:R55"/>
    <mergeCell ref="S55:T55"/>
    <mergeCell ref="U55:V55"/>
    <mergeCell ref="Y54:AC54"/>
    <mergeCell ref="C54:H54"/>
    <mergeCell ref="I54:J54"/>
    <mergeCell ref="K54:M54"/>
    <mergeCell ref="N54:P54"/>
    <mergeCell ref="Q54:R54"/>
    <mergeCell ref="S54:T54"/>
    <mergeCell ref="U54:V54"/>
    <mergeCell ref="W54:X54"/>
    <mergeCell ref="W55:X55"/>
    <mergeCell ref="Y53:AC53"/>
    <mergeCell ref="C53:H53"/>
    <mergeCell ref="I53:J53"/>
    <mergeCell ref="K53:M53"/>
    <mergeCell ref="N53:P53"/>
    <mergeCell ref="Q53:R53"/>
    <mergeCell ref="S53:T53"/>
    <mergeCell ref="U53:V53"/>
    <mergeCell ref="Y52:AC52"/>
    <mergeCell ref="C52:H52"/>
    <mergeCell ref="I52:J52"/>
    <mergeCell ref="K52:M52"/>
    <mergeCell ref="N52:P52"/>
    <mergeCell ref="Q52:R52"/>
    <mergeCell ref="S52:T52"/>
    <mergeCell ref="U52:V52"/>
    <mergeCell ref="W52:X52"/>
    <mergeCell ref="W53:X53"/>
    <mergeCell ref="B41:AC41"/>
    <mergeCell ref="B42:AC42"/>
    <mergeCell ref="B43:AC43"/>
    <mergeCell ref="B44:AC44"/>
    <mergeCell ref="B47:P47"/>
    <mergeCell ref="B48:P48"/>
    <mergeCell ref="B49:T49"/>
    <mergeCell ref="B50:B51"/>
    <mergeCell ref="C50:H51"/>
    <mergeCell ref="I50:J51"/>
    <mergeCell ref="K51:M51"/>
    <mergeCell ref="N51:P51"/>
    <mergeCell ref="Y51:AC51"/>
    <mergeCell ref="B19:AC19"/>
    <mergeCell ref="B20:AC20"/>
    <mergeCell ref="B21:AC21"/>
    <mergeCell ref="B22:G22"/>
    <mergeCell ref="H22:AC22"/>
    <mergeCell ref="H23:AC23"/>
    <mergeCell ref="B18:AC18"/>
    <mergeCell ref="H24:AB24"/>
    <mergeCell ref="H25:AB25"/>
    <mergeCell ref="B23:G23"/>
    <mergeCell ref="B24:G24"/>
    <mergeCell ref="B25:G25"/>
    <mergeCell ref="B14:N14"/>
    <mergeCell ref="O14:AC14"/>
    <mergeCell ref="B15:C15"/>
    <mergeCell ref="R15:AC15"/>
    <mergeCell ref="D17:N17"/>
    <mergeCell ref="O17:Q17"/>
    <mergeCell ref="D15:N15"/>
    <mergeCell ref="O15:Q15"/>
    <mergeCell ref="B16:C16"/>
    <mergeCell ref="D16:N16"/>
    <mergeCell ref="O16:Q16"/>
    <mergeCell ref="R16:AC16"/>
    <mergeCell ref="B17:C17"/>
    <mergeCell ref="R17:AC17"/>
    <mergeCell ref="B10:E10"/>
    <mergeCell ref="F10:I10"/>
    <mergeCell ref="J10:P10"/>
    <mergeCell ref="T10:Z10"/>
    <mergeCell ref="B11:J11"/>
    <mergeCell ref="K11:AC11"/>
    <mergeCell ref="B12:AC12"/>
    <mergeCell ref="B13:N13"/>
    <mergeCell ref="O13:AC13"/>
    <mergeCell ref="AA10:AB10"/>
    <mergeCell ref="B2:G5"/>
    <mergeCell ref="H2:U5"/>
    <mergeCell ref="V2:AC2"/>
    <mergeCell ref="V3:AC3"/>
    <mergeCell ref="V4:AC4"/>
    <mergeCell ref="V5:AC5"/>
    <mergeCell ref="B7:AC7"/>
    <mergeCell ref="B8:AC8"/>
    <mergeCell ref="B9:AC9"/>
    <mergeCell ref="B26:G26"/>
    <mergeCell ref="B27:G27"/>
    <mergeCell ref="B28:G28"/>
    <mergeCell ref="B29:G29"/>
    <mergeCell ref="B37:H37"/>
    <mergeCell ref="B38:H38"/>
    <mergeCell ref="B30:G30"/>
    <mergeCell ref="B32:G32"/>
    <mergeCell ref="B33:H33"/>
    <mergeCell ref="B34:H34"/>
    <mergeCell ref="B35:H35"/>
    <mergeCell ref="B36:H36"/>
    <mergeCell ref="H26:AC26"/>
    <mergeCell ref="H27:AC27"/>
    <mergeCell ref="H28:AC28"/>
    <mergeCell ref="H29:AC29"/>
    <mergeCell ref="H30:AC30"/>
    <mergeCell ref="I38:O38"/>
    <mergeCell ref="P38:V38"/>
    <mergeCell ref="W38:AC38"/>
    <mergeCell ref="P34:V34"/>
    <mergeCell ref="W34:AC34"/>
    <mergeCell ref="B31:AC31"/>
    <mergeCell ref="H32:AC32"/>
    <mergeCell ref="V163:W163"/>
    <mergeCell ref="V164:W164"/>
    <mergeCell ref="X163:AC163"/>
    <mergeCell ref="X164:AC164"/>
    <mergeCell ref="N158:U158"/>
    <mergeCell ref="N159:U159"/>
    <mergeCell ref="V156:W156"/>
    <mergeCell ref="V157:W157"/>
    <mergeCell ref="V158:W158"/>
    <mergeCell ref="V159:W159"/>
    <mergeCell ref="X161:AC161"/>
    <mergeCell ref="X162:AC162"/>
    <mergeCell ref="V161:W161"/>
    <mergeCell ref="V162:W162"/>
    <mergeCell ref="R162:U162"/>
    <mergeCell ref="N156:U156"/>
    <mergeCell ref="N157:U157"/>
  </mergeCells>
  <dataValidations count="5">
    <dataValidation type="list" allowBlank="1" showErrorMessage="1" sqref="Q66:Q75" xr:uid="{00000000-0002-0000-0000-000000000000}">
      <formula1>"SI,NO,Por definir"</formula1>
    </dataValidation>
    <dataValidation type="list" allowBlank="1" showErrorMessage="1" sqref="J66:M75" xr:uid="{00000000-0002-0000-0000-000001000000}">
      <formula1>INDIRECT(AE66)</formula1>
    </dataValidation>
    <dataValidation type="list" allowBlank="1" showInputMessage="1" showErrorMessage="1" sqref="F66:I75" xr:uid="{00000000-0002-0000-0000-000002000000}">
      <formula1>LOV_Tipologia</formula1>
    </dataValidation>
    <dataValidation type="list" allowBlank="1" showInputMessage="1" showErrorMessage="1" sqref="N66:P75" xr:uid="{00000000-0002-0000-0000-000003000000}">
      <formula1>INDIRECT(AF66)</formula1>
    </dataValidation>
    <dataValidation type="list" allowBlank="1" showInputMessage="1" showErrorMessage="1" sqref="AA10:AB10 W52:X61 AA66:AA75" xr:uid="{3046C380-874F-4686-A017-14EF52D03E75}">
      <formula1>"SI,NO"</formula1>
    </dataValidation>
  </dataValidations>
  <pageMargins left="0.7" right="0.7" top="0.75" bottom="0.75" header="0" footer="0"/>
  <pageSetup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44A7A0D7-FD6A-4749-9F8A-52D8B80B58DA}">
          <x14:formula1>
            <xm:f>Parámetros!$A$3:$A$14</xm:f>
          </x14:formula1>
          <xm:sqref>H23:AC23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79"/>
  <sheetViews>
    <sheetView showGridLines="0" workbookViewId="0">
      <selection activeCell="AF8" sqref="AF8"/>
    </sheetView>
  </sheetViews>
  <sheetFormatPr baseColWidth="10" defaultColWidth="12.6640625" defaultRowHeight="15" customHeight="1" x14ac:dyDescent="0.15"/>
  <cols>
    <col min="1" max="1" width="3.6640625" customWidth="1"/>
    <col min="2" max="2" width="4.6640625" customWidth="1"/>
    <col min="3" max="3" width="7.6640625" customWidth="1"/>
    <col min="4" max="11" width="4.6640625" customWidth="1"/>
    <col min="12" max="12" width="3.1640625" customWidth="1"/>
    <col min="13" max="13" width="5.1640625" customWidth="1"/>
    <col min="14" max="21" width="4.6640625" customWidth="1"/>
    <col min="22" max="22" width="3.1640625" customWidth="1"/>
    <col min="23" max="28" width="4.6640625" customWidth="1"/>
    <col min="29" max="29" width="6.6640625" customWidth="1"/>
    <col min="30" max="31" width="12.6640625" customWidth="1"/>
  </cols>
  <sheetData>
    <row r="1" spans="1:31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20.25" customHeight="1" x14ac:dyDescent="0.15">
      <c r="A2" s="1"/>
      <c r="B2" s="196"/>
      <c r="C2" s="197"/>
      <c r="D2" s="197"/>
      <c r="E2" s="197"/>
      <c r="F2" s="197"/>
      <c r="G2" s="198"/>
      <c r="H2" s="205" t="s">
        <v>0</v>
      </c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8"/>
      <c r="V2" s="206" t="s">
        <v>1</v>
      </c>
      <c r="W2" s="187"/>
      <c r="X2" s="187"/>
      <c r="Y2" s="187"/>
      <c r="Z2" s="187"/>
      <c r="AA2" s="187"/>
      <c r="AB2" s="187"/>
      <c r="AC2" s="188"/>
    </row>
    <row r="3" spans="1:31" ht="20.25" customHeight="1" x14ac:dyDescent="0.15">
      <c r="A3" s="1"/>
      <c r="B3" s="199"/>
      <c r="C3" s="200"/>
      <c r="D3" s="200"/>
      <c r="E3" s="200"/>
      <c r="F3" s="200"/>
      <c r="G3" s="201"/>
      <c r="H3" s="19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1"/>
      <c r="V3" s="206" t="s">
        <v>414</v>
      </c>
      <c r="W3" s="187"/>
      <c r="X3" s="187"/>
      <c r="Y3" s="187"/>
      <c r="Z3" s="187"/>
      <c r="AA3" s="187"/>
      <c r="AB3" s="187"/>
      <c r="AC3" s="188"/>
    </row>
    <row r="4" spans="1:31" ht="20.25" customHeight="1" x14ac:dyDescent="0.15">
      <c r="A4" s="1"/>
      <c r="B4" s="199"/>
      <c r="C4" s="200"/>
      <c r="D4" s="200"/>
      <c r="E4" s="200"/>
      <c r="F4" s="200"/>
      <c r="G4" s="201"/>
      <c r="H4" s="199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1"/>
      <c r="V4" s="206" t="s">
        <v>413</v>
      </c>
      <c r="W4" s="187"/>
      <c r="X4" s="187"/>
      <c r="Y4" s="187"/>
      <c r="Z4" s="187"/>
      <c r="AA4" s="187"/>
      <c r="AB4" s="187"/>
      <c r="AC4" s="188"/>
    </row>
    <row r="5" spans="1:31" ht="20.25" customHeight="1" x14ac:dyDescent="0.15">
      <c r="A5" s="1"/>
      <c r="B5" s="202"/>
      <c r="C5" s="203"/>
      <c r="D5" s="203"/>
      <c r="E5" s="203"/>
      <c r="F5" s="203"/>
      <c r="G5" s="204"/>
      <c r="H5" s="202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4"/>
      <c r="V5" s="206" t="s">
        <v>2</v>
      </c>
      <c r="W5" s="187"/>
      <c r="X5" s="187"/>
      <c r="Y5" s="187"/>
      <c r="Z5" s="187"/>
      <c r="AA5" s="187"/>
      <c r="AB5" s="187"/>
      <c r="AC5" s="188"/>
    </row>
    <row r="6" spans="1:31" ht="6.75" customHeight="1" x14ac:dyDescent="0.15">
      <c r="A6" s="1"/>
      <c r="B6" s="2"/>
      <c r="C6" s="1"/>
      <c r="D6" s="1"/>
      <c r="E6" s="1"/>
      <c r="F6" s="1"/>
      <c r="G6" s="1"/>
      <c r="H6" s="3"/>
      <c r="I6" s="3"/>
      <c r="J6" s="3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"/>
    </row>
    <row r="7" spans="1:31" ht="15.75" customHeight="1" x14ac:dyDescent="0.15">
      <c r="A7" s="1"/>
      <c r="B7" s="207" t="s">
        <v>3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8"/>
    </row>
    <row r="8" spans="1:31" ht="75" customHeight="1" x14ac:dyDescent="0.15">
      <c r="A8" s="1"/>
      <c r="B8" s="415" t="s">
        <v>4</v>
      </c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7"/>
    </row>
    <row r="9" spans="1:31" ht="15.75" customHeight="1" x14ac:dyDescent="0.15">
      <c r="A9" s="1"/>
      <c r="B9" s="207" t="s">
        <v>5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8"/>
    </row>
    <row r="10" spans="1:31" ht="15.75" customHeight="1" x14ac:dyDescent="0.15">
      <c r="A10" s="1"/>
      <c r="B10" s="418" t="s">
        <v>6</v>
      </c>
      <c r="C10" s="187"/>
      <c r="D10" s="187"/>
      <c r="E10" s="188"/>
      <c r="F10" s="212"/>
      <c r="G10" s="178"/>
      <c r="H10" s="178"/>
      <c r="I10" s="179"/>
      <c r="J10" s="214" t="s">
        <v>7</v>
      </c>
      <c r="K10" s="187"/>
      <c r="L10" s="187"/>
      <c r="M10" s="187"/>
      <c r="N10" s="187"/>
      <c r="O10" s="187"/>
      <c r="P10" s="188"/>
      <c r="Q10" s="133"/>
      <c r="R10" s="6" t="s">
        <v>8</v>
      </c>
      <c r="S10" s="133"/>
      <c r="T10" s="214" t="s">
        <v>9</v>
      </c>
      <c r="U10" s="187"/>
      <c r="V10" s="187"/>
      <c r="W10" s="187"/>
      <c r="X10" s="187"/>
      <c r="Y10" s="187"/>
      <c r="Z10" s="188"/>
      <c r="AA10" s="419" t="s">
        <v>10</v>
      </c>
      <c r="AB10" s="420"/>
      <c r="AC10" s="6"/>
      <c r="AD10" s="7"/>
      <c r="AE10" s="134"/>
    </row>
    <row r="11" spans="1:31" ht="15.75" customHeight="1" x14ac:dyDescent="0.15">
      <c r="A11" s="1"/>
      <c r="B11" s="214" t="s">
        <v>11</v>
      </c>
      <c r="C11" s="187"/>
      <c r="D11" s="187"/>
      <c r="E11" s="187"/>
      <c r="F11" s="187"/>
      <c r="G11" s="187"/>
      <c r="H11" s="187"/>
      <c r="I11" s="187"/>
      <c r="J11" s="188"/>
      <c r="K11" s="216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8"/>
      <c r="AD11" s="7"/>
    </row>
    <row r="12" spans="1:31" ht="15.75" customHeight="1" x14ac:dyDescent="0.15">
      <c r="A12" s="1"/>
      <c r="B12" s="207" t="s">
        <v>12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8"/>
    </row>
    <row r="13" spans="1:31" ht="13" x14ac:dyDescent="0.15">
      <c r="A13" s="1"/>
      <c r="B13" s="216" t="s">
        <v>13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8"/>
      <c r="O13" s="216" t="s">
        <v>14</v>
      </c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8"/>
    </row>
    <row r="14" spans="1:31" ht="34.5" customHeight="1" x14ac:dyDescent="0.15">
      <c r="A14" s="1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8"/>
      <c r="O14" s="216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</row>
    <row r="15" spans="1:31" ht="15.75" customHeight="1" x14ac:dyDescent="0.15">
      <c r="A15" s="1"/>
      <c r="B15" s="219" t="s">
        <v>15</v>
      </c>
      <c r="C15" s="188"/>
      <c r="D15" s="215"/>
      <c r="E15" s="178"/>
      <c r="F15" s="178"/>
      <c r="G15" s="178"/>
      <c r="H15" s="178"/>
      <c r="I15" s="178"/>
      <c r="J15" s="178"/>
      <c r="K15" s="178"/>
      <c r="L15" s="178"/>
      <c r="M15" s="178"/>
      <c r="N15" s="179"/>
      <c r="O15" s="219" t="s">
        <v>15</v>
      </c>
      <c r="P15" s="187"/>
      <c r="Q15" s="188"/>
      <c r="R15" s="215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9"/>
    </row>
    <row r="16" spans="1:31" ht="15.75" customHeight="1" x14ac:dyDescent="0.15">
      <c r="A16" s="1"/>
      <c r="B16" s="219" t="s">
        <v>16</v>
      </c>
      <c r="C16" s="188"/>
      <c r="D16" s="223"/>
      <c r="E16" s="178"/>
      <c r="F16" s="178"/>
      <c r="G16" s="178"/>
      <c r="H16" s="178"/>
      <c r="I16" s="178"/>
      <c r="J16" s="178"/>
      <c r="K16" s="178"/>
      <c r="L16" s="178"/>
      <c r="M16" s="178"/>
      <c r="N16" s="179"/>
      <c r="O16" s="219" t="s">
        <v>16</v>
      </c>
      <c r="P16" s="187"/>
      <c r="Q16" s="188"/>
      <c r="R16" s="215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9"/>
    </row>
    <row r="17" spans="1:37" ht="15.75" customHeight="1" x14ac:dyDescent="0.15">
      <c r="A17" s="1"/>
      <c r="B17" s="219" t="s">
        <v>17</v>
      </c>
      <c r="C17" s="188"/>
      <c r="D17" s="223"/>
      <c r="E17" s="178"/>
      <c r="F17" s="178"/>
      <c r="G17" s="178"/>
      <c r="H17" s="178"/>
      <c r="I17" s="178"/>
      <c r="J17" s="178"/>
      <c r="K17" s="178"/>
      <c r="L17" s="178"/>
      <c r="M17" s="178"/>
      <c r="N17" s="179"/>
      <c r="O17" s="219" t="s">
        <v>17</v>
      </c>
      <c r="P17" s="187"/>
      <c r="Q17" s="188"/>
      <c r="R17" s="215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9"/>
    </row>
    <row r="18" spans="1:37" ht="15.75" customHeight="1" x14ac:dyDescent="0.15">
      <c r="A18" s="1"/>
      <c r="B18" s="219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8"/>
    </row>
    <row r="19" spans="1:37" ht="15.75" customHeight="1" x14ac:dyDescent="0.15">
      <c r="A19" s="1"/>
      <c r="B19" s="224" t="s">
        <v>18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8"/>
    </row>
    <row r="20" spans="1:37" ht="15.75" customHeight="1" x14ac:dyDescent="0.15">
      <c r="A20" s="1"/>
      <c r="B20" s="225" t="s">
        <v>19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</row>
    <row r="21" spans="1:37" ht="15.75" customHeight="1" x14ac:dyDescent="0.15">
      <c r="A21" s="1"/>
      <c r="B21" s="192" t="s">
        <v>20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8"/>
    </row>
    <row r="22" spans="1:37" ht="15.75" customHeight="1" x14ac:dyDescent="0.15">
      <c r="A22" s="1"/>
      <c r="B22" s="174" t="s">
        <v>21</v>
      </c>
      <c r="C22" s="175"/>
      <c r="D22" s="175"/>
      <c r="E22" s="175"/>
      <c r="F22" s="175"/>
      <c r="G22" s="176"/>
      <c r="H22" s="413" t="s">
        <v>121</v>
      </c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2"/>
    </row>
    <row r="23" spans="1:37" ht="15.75" customHeight="1" x14ac:dyDescent="0.15">
      <c r="A23" s="1"/>
      <c r="B23" s="174" t="s">
        <v>22</v>
      </c>
      <c r="C23" s="175"/>
      <c r="D23" s="175"/>
      <c r="E23" s="175"/>
      <c r="F23" s="175"/>
      <c r="G23" s="176"/>
      <c r="H23" s="365" t="s">
        <v>387</v>
      </c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7"/>
    </row>
    <row r="24" spans="1:37" ht="24.75" customHeight="1" x14ac:dyDescent="0.15">
      <c r="A24" s="1"/>
      <c r="B24" s="174" t="s">
        <v>24</v>
      </c>
      <c r="C24" s="175"/>
      <c r="D24" s="175"/>
      <c r="E24" s="175"/>
      <c r="F24" s="175"/>
      <c r="G24" s="176"/>
      <c r="H24" s="413" t="s">
        <v>122</v>
      </c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2"/>
      <c r="AC24" s="151"/>
    </row>
    <row r="25" spans="1:37" ht="27" customHeight="1" x14ac:dyDescent="0.15">
      <c r="A25" s="1"/>
      <c r="B25" s="174" t="s">
        <v>25</v>
      </c>
      <c r="C25" s="175"/>
      <c r="D25" s="175"/>
      <c r="E25" s="175"/>
      <c r="F25" s="175"/>
      <c r="G25" s="176"/>
      <c r="H25" s="413" t="s">
        <v>123</v>
      </c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2"/>
      <c r="AC25" s="151"/>
    </row>
    <row r="26" spans="1:37" ht="24.75" customHeight="1" x14ac:dyDescent="0.15">
      <c r="A26" s="1"/>
      <c r="B26" s="174" t="s">
        <v>26</v>
      </c>
      <c r="C26" s="175"/>
      <c r="D26" s="175"/>
      <c r="E26" s="175"/>
      <c r="F26" s="175"/>
      <c r="G26" s="176"/>
      <c r="H26" s="413" t="s">
        <v>124</v>
      </c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2"/>
    </row>
    <row r="27" spans="1:37" ht="24.75" customHeight="1" x14ac:dyDescent="0.15">
      <c r="A27" s="1"/>
      <c r="B27" s="174" t="s">
        <v>27</v>
      </c>
      <c r="C27" s="175"/>
      <c r="D27" s="175"/>
      <c r="E27" s="175"/>
      <c r="F27" s="175"/>
      <c r="G27" s="176"/>
      <c r="H27" s="413" t="s">
        <v>388</v>
      </c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2"/>
    </row>
    <row r="28" spans="1:37" ht="22.5" customHeight="1" x14ac:dyDescent="0.15">
      <c r="A28" s="1"/>
      <c r="B28" s="174" t="s">
        <v>28</v>
      </c>
      <c r="C28" s="175"/>
      <c r="D28" s="175"/>
      <c r="E28" s="175"/>
      <c r="F28" s="175"/>
      <c r="G28" s="176"/>
      <c r="H28" s="414" t="s">
        <v>389</v>
      </c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2"/>
    </row>
    <row r="29" spans="1:37" ht="15.75" customHeight="1" x14ac:dyDescent="0.15">
      <c r="A29" s="1"/>
      <c r="B29" s="174" t="s">
        <v>29</v>
      </c>
      <c r="C29" s="175"/>
      <c r="D29" s="175"/>
      <c r="E29" s="175"/>
      <c r="F29" s="175"/>
      <c r="G29" s="176"/>
      <c r="H29" s="410" t="s">
        <v>390</v>
      </c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2"/>
    </row>
    <row r="30" spans="1:37" ht="15.75" customHeight="1" x14ac:dyDescent="0.15">
      <c r="A30" s="1"/>
      <c r="B30" s="174" t="s">
        <v>30</v>
      </c>
      <c r="C30" s="175"/>
      <c r="D30" s="175"/>
      <c r="E30" s="175"/>
      <c r="F30" s="175"/>
      <c r="G30" s="176"/>
      <c r="H30" s="410" t="s">
        <v>391</v>
      </c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2"/>
      <c r="AE30" s="135"/>
      <c r="AF30" s="135"/>
      <c r="AG30" s="135"/>
      <c r="AH30" s="135"/>
      <c r="AI30" s="136"/>
      <c r="AJ30" s="136"/>
      <c r="AK30" s="136"/>
    </row>
    <row r="31" spans="1:37" ht="15.75" customHeight="1" x14ac:dyDescent="0.15">
      <c r="A31" s="1"/>
      <c r="B31" s="192" t="s">
        <v>31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8"/>
      <c r="AE31" s="137"/>
      <c r="AF31" s="137"/>
      <c r="AG31" s="137"/>
      <c r="AH31" s="137"/>
      <c r="AI31" s="137"/>
      <c r="AJ31" s="137"/>
      <c r="AK31" s="136"/>
    </row>
    <row r="32" spans="1:37" ht="27.75" customHeight="1" x14ac:dyDescent="0.15">
      <c r="A32" s="1"/>
      <c r="B32" s="227" t="s">
        <v>32</v>
      </c>
      <c r="C32" s="187"/>
      <c r="D32" s="187"/>
      <c r="E32" s="187"/>
      <c r="F32" s="187"/>
      <c r="G32" s="188"/>
      <c r="H32" s="248" t="s">
        <v>393</v>
      </c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50"/>
      <c r="AD32" s="7"/>
      <c r="AE32" s="8"/>
    </row>
    <row r="33" spans="1:31" ht="15.75" customHeight="1" x14ac:dyDescent="0.15">
      <c r="A33" s="1"/>
      <c r="B33" s="182" t="s">
        <v>33</v>
      </c>
      <c r="C33" s="175"/>
      <c r="D33" s="175"/>
      <c r="E33" s="175"/>
      <c r="F33" s="175"/>
      <c r="G33" s="175"/>
      <c r="H33" s="176"/>
      <c r="I33" s="182" t="s">
        <v>34</v>
      </c>
      <c r="J33" s="175"/>
      <c r="K33" s="175"/>
      <c r="L33" s="175"/>
      <c r="M33" s="175"/>
      <c r="N33" s="175"/>
      <c r="O33" s="176"/>
      <c r="P33" s="182" t="s">
        <v>35</v>
      </c>
      <c r="Q33" s="175"/>
      <c r="R33" s="175"/>
      <c r="S33" s="175"/>
      <c r="T33" s="175"/>
      <c r="U33" s="175"/>
      <c r="V33" s="176"/>
      <c r="W33" s="182" t="s">
        <v>36</v>
      </c>
      <c r="X33" s="175"/>
      <c r="Y33" s="175"/>
      <c r="Z33" s="175"/>
      <c r="AA33" s="175"/>
      <c r="AB33" s="175"/>
      <c r="AC33" s="176"/>
    </row>
    <row r="34" spans="1:31" ht="53.25" customHeight="1" x14ac:dyDescent="0.15">
      <c r="A34" s="1"/>
      <c r="B34" s="407" t="s">
        <v>125</v>
      </c>
      <c r="C34" s="408"/>
      <c r="D34" s="408"/>
      <c r="E34" s="408"/>
      <c r="F34" s="408"/>
      <c r="G34" s="408"/>
      <c r="H34" s="409"/>
      <c r="I34" s="407" t="s">
        <v>126</v>
      </c>
      <c r="J34" s="408"/>
      <c r="K34" s="408"/>
      <c r="L34" s="408"/>
      <c r="M34" s="408"/>
      <c r="N34" s="408"/>
      <c r="O34" s="409"/>
      <c r="P34" s="407" t="s">
        <v>127</v>
      </c>
      <c r="Q34" s="408"/>
      <c r="R34" s="408"/>
      <c r="S34" s="408"/>
      <c r="T34" s="408"/>
      <c r="U34" s="408"/>
      <c r="V34" s="409"/>
      <c r="W34" s="407" t="s">
        <v>392</v>
      </c>
      <c r="X34" s="408"/>
      <c r="Y34" s="408"/>
      <c r="Z34" s="408"/>
      <c r="AA34" s="408"/>
      <c r="AB34" s="408"/>
      <c r="AC34" s="409"/>
    </row>
    <row r="35" spans="1:31" ht="15.75" customHeight="1" x14ac:dyDescent="0.15">
      <c r="A35" s="1"/>
      <c r="B35" s="226"/>
      <c r="C35" s="178"/>
      <c r="D35" s="178"/>
      <c r="E35" s="178"/>
      <c r="F35" s="178"/>
      <c r="G35" s="178"/>
      <c r="H35" s="179"/>
      <c r="I35" s="226"/>
      <c r="J35" s="178"/>
      <c r="K35" s="178"/>
      <c r="L35" s="178"/>
      <c r="M35" s="178"/>
      <c r="N35" s="178"/>
      <c r="O35" s="179"/>
      <c r="P35" s="264"/>
      <c r="Q35" s="178"/>
      <c r="R35" s="178"/>
      <c r="S35" s="178"/>
      <c r="T35" s="178"/>
      <c r="U35" s="178"/>
      <c r="V35" s="179"/>
      <c r="W35" s="264"/>
      <c r="X35" s="178"/>
      <c r="Y35" s="178"/>
      <c r="Z35" s="178"/>
      <c r="AA35" s="178"/>
      <c r="AB35" s="178"/>
      <c r="AC35" s="179"/>
    </row>
    <row r="36" spans="1:31" ht="15.75" customHeight="1" x14ac:dyDescent="0.15">
      <c r="A36" s="1"/>
      <c r="B36" s="226"/>
      <c r="C36" s="178"/>
      <c r="D36" s="178"/>
      <c r="E36" s="178"/>
      <c r="F36" s="178"/>
      <c r="G36" s="178"/>
      <c r="H36" s="179"/>
      <c r="I36" s="226"/>
      <c r="J36" s="178"/>
      <c r="K36" s="178"/>
      <c r="L36" s="178"/>
      <c r="M36" s="178"/>
      <c r="N36" s="178"/>
      <c r="O36" s="179"/>
      <c r="P36" s="264"/>
      <c r="Q36" s="178"/>
      <c r="R36" s="178"/>
      <c r="S36" s="178"/>
      <c r="T36" s="178"/>
      <c r="U36" s="178"/>
      <c r="V36" s="179"/>
      <c r="W36" s="264"/>
      <c r="X36" s="178"/>
      <c r="Y36" s="178"/>
      <c r="Z36" s="178"/>
      <c r="AA36" s="178"/>
      <c r="AB36" s="178"/>
      <c r="AC36" s="179"/>
    </row>
    <row r="37" spans="1:31" ht="15.75" customHeight="1" x14ac:dyDescent="0.15">
      <c r="A37" s="1"/>
      <c r="B37" s="226"/>
      <c r="C37" s="178"/>
      <c r="D37" s="178"/>
      <c r="E37" s="178"/>
      <c r="F37" s="178"/>
      <c r="G37" s="178"/>
      <c r="H37" s="179"/>
      <c r="I37" s="226"/>
      <c r="J37" s="178"/>
      <c r="K37" s="178"/>
      <c r="L37" s="178"/>
      <c r="M37" s="178"/>
      <c r="N37" s="178"/>
      <c r="O37" s="179"/>
      <c r="P37" s="264"/>
      <c r="Q37" s="178"/>
      <c r="R37" s="178"/>
      <c r="S37" s="178"/>
      <c r="T37" s="178"/>
      <c r="U37" s="178"/>
      <c r="V37" s="179"/>
      <c r="W37" s="264"/>
      <c r="X37" s="178"/>
      <c r="Y37" s="178"/>
      <c r="Z37" s="178"/>
      <c r="AA37" s="178"/>
      <c r="AB37" s="178"/>
      <c r="AC37" s="179"/>
    </row>
    <row r="38" spans="1:31" ht="15.75" customHeight="1" x14ac:dyDescent="0.15">
      <c r="A38" s="1"/>
      <c r="B38" s="226"/>
      <c r="C38" s="178"/>
      <c r="D38" s="178"/>
      <c r="E38" s="178"/>
      <c r="F38" s="178"/>
      <c r="G38" s="178"/>
      <c r="H38" s="179"/>
      <c r="I38" s="226"/>
      <c r="J38" s="178"/>
      <c r="K38" s="178"/>
      <c r="L38" s="178"/>
      <c r="M38" s="178"/>
      <c r="N38" s="178"/>
      <c r="O38" s="179"/>
      <c r="P38" s="264"/>
      <c r="Q38" s="178"/>
      <c r="R38" s="178"/>
      <c r="S38" s="178"/>
      <c r="T38" s="178"/>
      <c r="U38" s="178"/>
      <c r="V38" s="179"/>
      <c r="W38" s="264"/>
      <c r="X38" s="178"/>
      <c r="Y38" s="178"/>
      <c r="Z38" s="178"/>
      <c r="AA38" s="178"/>
      <c r="AB38" s="178"/>
      <c r="AC38" s="179"/>
    </row>
    <row r="39" spans="1:31" ht="15.75" customHeight="1" x14ac:dyDescent="0.15">
      <c r="A39" s="1"/>
      <c r="B39" s="192" t="s">
        <v>37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8"/>
    </row>
    <row r="40" spans="1:31" ht="28.5" customHeight="1" x14ac:dyDescent="0.15">
      <c r="A40" s="1"/>
      <c r="B40" s="227" t="s">
        <v>38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8"/>
      <c r="P40" s="394" t="s">
        <v>128</v>
      </c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6"/>
    </row>
    <row r="41" spans="1:31" ht="15.75" customHeight="1" x14ac:dyDescent="0.15">
      <c r="A41" s="1"/>
      <c r="B41" s="22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8"/>
    </row>
    <row r="42" spans="1:31" ht="15.75" customHeight="1" x14ac:dyDescent="0.15">
      <c r="A42" s="1"/>
      <c r="B42" s="225" t="s">
        <v>39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8"/>
      <c r="AE42" s="8"/>
    </row>
    <row r="43" spans="1:31" ht="15.75" customHeight="1" x14ac:dyDescent="0.15">
      <c r="A43" s="1"/>
      <c r="B43" s="229" t="s">
        <v>40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8"/>
      <c r="AE43" s="9"/>
    </row>
    <row r="44" spans="1:31" ht="15.75" customHeight="1" x14ac:dyDescent="0.15">
      <c r="A44" s="1"/>
      <c r="B44" s="229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8"/>
      <c r="AE44" s="9"/>
    </row>
    <row r="45" spans="1:31" ht="15.75" customHeight="1" x14ac:dyDescent="0.15">
      <c r="A45" s="1"/>
      <c r="B45" s="225" t="s">
        <v>41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8"/>
      <c r="AE45" s="8"/>
    </row>
    <row r="46" spans="1:31" ht="15.75" customHeight="1" x14ac:dyDescent="0.15">
      <c r="A46" s="1"/>
      <c r="B46" s="192" t="s">
        <v>42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8"/>
    </row>
    <row r="47" spans="1:31" ht="15.75" customHeight="1" x14ac:dyDescent="0.15">
      <c r="A47" s="1"/>
      <c r="B47" s="406" t="s">
        <v>43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  <c r="Q47" s="272" t="e">
        <f>(FechaCorte-FechaInicio)/(FechaFin-FechaInicio)</f>
        <v>#VALUE!</v>
      </c>
      <c r="R47" s="187"/>
      <c r="S47" s="187"/>
      <c r="T47" s="188"/>
      <c r="U47" s="273"/>
      <c r="V47" s="197"/>
      <c r="W47" s="197"/>
      <c r="X47" s="197"/>
      <c r="Y47" s="197"/>
      <c r="Z47" s="197"/>
      <c r="AA47" s="197"/>
      <c r="AB47" s="197"/>
      <c r="AC47" s="198"/>
      <c r="AE47" s="8"/>
    </row>
    <row r="48" spans="1:31" ht="15.75" customHeight="1" x14ac:dyDescent="0.15">
      <c r="A48" s="1"/>
      <c r="B48" s="406" t="s">
        <v>44</v>
      </c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8"/>
      <c r="Q48" s="272">
        <f>S62</f>
        <v>0.16000000000000003</v>
      </c>
      <c r="R48" s="187"/>
      <c r="S48" s="187"/>
      <c r="T48" s="188"/>
      <c r="U48" s="199"/>
      <c r="V48" s="200"/>
      <c r="W48" s="200"/>
      <c r="X48" s="200"/>
      <c r="Y48" s="200"/>
      <c r="Z48" s="200"/>
      <c r="AA48" s="200"/>
      <c r="AB48" s="200"/>
      <c r="AC48" s="201"/>
      <c r="AE48" s="8"/>
    </row>
    <row r="49" spans="1:31" ht="15.75" customHeight="1" x14ac:dyDescent="0.15">
      <c r="A49" s="1"/>
      <c r="B49" s="231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8"/>
      <c r="U49" s="202"/>
      <c r="V49" s="203"/>
      <c r="W49" s="203"/>
      <c r="X49" s="203"/>
      <c r="Y49" s="203"/>
      <c r="Z49" s="203"/>
      <c r="AA49" s="203"/>
      <c r="AB49" s="203"/>
      <c r="AC49" s="204"/>
      <c r="AE49" s="8"/>
    </row>
    <row r="50" spans="1:31" ht="15.75" customHeight="1" x14ac:dyDescent="0.15">
      <c r="A50" s="1"/>
      <c r="B50" s="232" t="s">
        <v>45</v>
      </c>
      <c r="C50" s="234" t="s">
        <v>46</v>
      </c>
      <c r="D50" s="235"/>
      <c r="E50" s="235"/>
      <c r="F50" s="235"/>
      <c r="G50" s="235"/>
      <c r="H50" s="236"/>
      <c r="I50" s="240" t="s">
        <v>47</v>
      </c>
      <c r="J50" s="236"/>
      <c r="K50" s="182" t="s">
        <v>48</v>
      </c>
      <c r="L50" s="175"/>
      <c r="M50" s="175"/>
      <c r="N50" s="175"/>
      <c r="O50" s="175"/>
      <c r="P50" s="176"/>
      <c r="Q50" s="182" t="s">
        <v>49</v>
      </c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6"/>
    </row>
    <row r="51" spans="1:31" ht="72.75" customHeight="1" x14ac:dyDescent="0.15">
      <c r="A51" s="1"/>
      <c r="B51" s="233"/>
      <c r="C51" s="237"/>
      <c r="D51" s="238"/>
      <c r="E51" s="238"/>
      <c r="F51" s="238"/>
      <c r="G51" s="238"/>
      <c r="H51" s="239"/>
      <c r="I51" s="237"/>
      <c r="J51" s="239"/>
      <c r="K51" s="241" t="s">
        <v>50</v>
      </c>
      <c r="L51" s="175"/>
      <c r="M51" s="176"/>
      <c r="N51" s="241" t="s">
        <v>51</v>
      </c>
      <c r="O51" s="175"/>
      <c r="P51" s="176"/>
      <c r="Q51" s="241" t="s">
        <v>52</v>
      </c>
      <c r="R51" s="176"/>
      <c r="S51" s="274" t="s">
        <v>53</v>
      </c>
      <c r="T51" s="176"/>
      <c r="U51" s="241" t="s">
        <v>54</v>
      </c>
      <c r="V51" s="176"/>
      <c r="W51" s="241" t="s">
        <v>55</v>
      </c>
      <c r="X51" s="176"/>
      <c r="Y51" s="241" t="s">
        <v>36</v>
      </c>
      <c r="Z51" s="175"/>
      <c r="AA51" s="175"/>
      <c r="AB51" s="175"/>
      <c r="AC51" s="176"/>
      <c r="AD51" s="10"/>
    </row>
    <row r="52" spans="1:31" ht="45.75" customHeight="1" x14ac:dyDescent="0.15">
      <c r="A52" s="1"/>
      <c r="B52" s="11">
        <v>1</v>
      </c>
      <c r="C52" s="399" t="s">
        <v>130</v>
      </c>
      <c r="D52" s="402"/>
      <c r="E52" s="402"/>
      <c r="F52" s="402"/>
      <c r="G52" s="402"/>
      <c r="H52" s="403"/>
      <c r="I52" s="400">
        <v>0.2</v>
      </c>
      <c r="J52" s="179"/>
      <c r="K52" s="399" t="s">
        <v>120</v>
      </c>
      <c r="L52" s="402"/>
      <c r="M52" s="403"/>
      <c r="N52" s="399" t="s">
        <v>120</v>
      </c>
      <c r="O52" s="402"/>
      <c r="P52" s="403"/>
      <c r="Q52" s="400">
        <v>0.8</v>
      </c>
      <c r="R52" s="179"/>
      <c r="S52" s="401">
        <f t="shared" ref="S52:S61" si="0">I52*Q52</f>
        <v>0.16000000000000003</v>
      </c>
      <c r="T52" s="176"/>
      <c r="U52" s="404" t="s">
        <v>120</v>
      </c>
      <c r="V52" s="405"/>
      <c r="W52" s="359" t="s">
        <v>393</v>
      </c>
      <c r="X52" s="360"/>
      <c r="Y52" s="390"/>
      <c r="Z52" s="178"/>
      <c r="AA52" s="178"/>
      <c r="AB52" s="178"/>
      <c r="AC52" s="179"/>
      <c r="AE52" s="134"/>
    </row>
    <row r="53" spans="1:31" ht="15.75" customHeight="1" x14ac:dyDescent="0.15">
      <c r="A53" s="1"/>
      <c r="B53" s="11">
        <v>2</v>
      </c>
      <c r="C53" s="264"/>
      <c r="D53" s="242"/>
      <c r="E53" s="242"/>
      <c r="F53" s="242"/>
      <c r="G53" s="242"/>
      <c r="H53" s="243"/>
      <c r="I53" s="400">
        <v>0.5</v>
      </c>
      <c r="J53" s="179"/>
      <c r="K53" s="390"/>
      <c r="L53" s="178"/>
      <c r="M53" s="179"/>
      <c r="N53" s="390"/>
      <c r="O53" s="178"/>
      <c r="P53" s="179"/>
      <c r="Q53" s="400"/>
      <c r="R53" s="179"/>
      <c r="S53" s="401">
        <f t="shared" si="0"/>
        <v>0</v>
      </c>
      <c r="T53" s="176"/>
      <c r="U53" s="390"/>
      <c r="V53" s="179"/>
      <c r="W53" s="359"/>
      <c r="X53" s="360"/>
      <c r="Y53" s="390"/>
      <c r="Z53" s="178"/>
      <c r="AA53" s="178"/>
      <c r="AB53" s="178"/>
      <c r="AC53" s="179"/>
    </row>
    <row r="54" spans="1:31" ht="15.75" customHeight="1" x14ac:dyDescent="0.15">
      <c r="A54" s="1"/>
      <c r="B54" s="11">
        <v>3</v>
      </c>
      <c r="C54" s="264"/>
      <c r="D54" s="242"/>
      <c r="E54" s="242"/>
      <c r="F54" s="242"/>
      <c r="G54" s="242"/>
      <c r="H54" s="243"/>
      <c r="I54" s="400">
        <v>0.3</v>
      </c>
      <c r="J54" s="179"/>
      <c r="K54" s="390"/>
      <c r="L54" s="178"/>
      <c r="M54" s="179"/>
      <c r="N54" s="390"/>
      <c r="O54" s="178"/>
      <c r="P54" s="179"/>
      <c r="Q54" s="400"/>
      <c r="R54" s="179"/>
      <c r="S54" s="401">
        <f t="shared" si="0"/>
        <v>0</v>
      </c>
      <c r="T54" s="176"/>
      <c r="U54" s="390"/>
      <c r="V54" s="179"/>
      <c r="W54" s="359"/>
      <c r="X54" s="360"/>
      <c r="Y54" s="390"/>
      <c r="Z54" s="178"/>
      <c r="AA54" s="178"/>
      <c r="AB54" s="178"/>
      <c r="AC54" s="179"/>
    </row>
    <row r="55" spans="1:31" ht="15.75" customHeight="1" x14ac:dyDescent="0.15">
      <c r="A55" s="1"/>
      <c r="B55" s="11">
        <v>4</v>
      </c>
      <c r="C55" s="264"/>
      <c r="D55" s="242"/>
      <c r="E55" s="242"/>
      <c r="F55" s="242"/>
      <c r="G55" s="242"/>
      <c r="H55" s="243"/>
      <c r="I55" s="400"/>
      <c r="J55" s="179"/>
      <c r="K55" s="390"/>
      <c r="L55" s="178"/>
      <c r="M55" s="179"/>
      <c r="N55" s="390"/>
      <c r="O55" s="178"/>
      <c r="P55" s="179"/>
      <c r="Q55" s="400"/>
      <c r="R55" s="179"/>
      <c r="S55" s="401">
        <f t="shared" si="0"/>
        <v>0</v>
      </c>
      <c r="T55" s="176"/>
      <c r="U55" s="390"/>
      <c r="V55" s="179"/>
      <c r="W55" s="359"/>
      <c r="X55" s="360"/>
      <c r="Y55" s="390"/>
      <c r="Z55" s="178"/>
      <c r="AA55" s="178"/>
      <c r="AB55" s="178"/>
      <c r="AC55" s="179"/>
    </row>
    <row r="56" spans="1:31" ht="15.75" customHeight="1" x14ac:dyDescent="0.15">
      <c r="A56" s="1"/>
      <c r="B56" s="11">
        <v>5</v>
      </c>
      <c r="C56" s="264"/>
      <c r="D56" s="242"/>
      <c r="E56" s="242"/>
      <c r="F56" s="242"/>
      <c r="G56" s="242"/>
      <c r="H56" s="243"/>
      <c r="I56" s="400"/>
      <c r="J56" s="179"/>
      <c r="K56" s="390"/>
      <c r="L56" s="178"/>
      <c r="M56" s="179"/>
      <c r="N56" s="390"/>
      <c r="O56" s="178"/>
      <c r="P56" s="179"/>
      <c r="Q56" s="400"/>
      <c r="R56" s="179"/>
      <c r="S56" s="401">
        <f t="shared" si="0"/>
        <v>0</v>
      </c>
      <c r="T56" s="176"/>
      <c r="U56" s="390"/>
      <c r="V56" s="179"/>
      <c r="W56" s="359"/>
      <c r="X56" s="360"/>
      <c r="Y56" s="390"/>
      <c r="Z56" s="178"/>
      <c r="AA56" s="178"/>
      <c r="AB56" s="178"/>
      <c r="AC56" s="179"/>
    </row>
    <row r="57" spans="1:31" ht="15.75" customHeight="1" x14ac:dyDescent="0.15">
      <c r="A57" s="1"/>
      <c r="B57" s="11">
        <v>6</v>
      </c>
      <c r="C57" s="264"/>
      <c r="D57" s="242"/>
      <c r="E57" s="242"/>
      <c r="F57" s="242"/>
      <c r="G57" s="242"/>
      <c r="H57" s="243"/>
      <c r="I57" s="400"/>
      <c r="J57" s="179"/>
      <c r="K57" s="390"/>
      <c r="L57" s="178"/>
      <c r="M57" s="179"/>
      <c r="N57" s="390"/>
      <c r="O57" s="178"/>
      <c r="P57" s="179"/>
      <c r="Q57" s="400"/>
      <c r="R57" s="179"/>
      <c r="S57" s="401">
        <f t="shared" si="0"/>
        <v>0</v>
      </c>
      <c r="T57" s="176"/>
      <c r="U57" s="390"/>
      <c r="V57" s="179"/>
      <c r="W57" s="359"/>
      <c r="X57" s="360"/>
      <c r="Y57" s="390"/>
      <c r="Z57" s="178"/>
      <c r="AA57" s="178"/>
      <c r="AB57" s="178"/>
      <c r="AC57" s="179"/>
    </row>
    <row r="58" spans="1:31" ht="15.75" customHeight="1" x14ac:dyDescent="0.15">
      <c r="A58" s="1"/>
      <c r="B58" s="11">
        <v>7</v>
      </c>
      <c r="C58" s="264"/>
      <c r="D58" s="242"/>
      <c r="E58" s="242"/>
      <c r="F58" s="242"/>
      <c r="G58" s="242"/>
      <c r="H58" s="243"/>
      <c r="I58" s="400"/>
      <c r="J58" s="179"/>
      <c r="K58" s="390"/>
      <c r="L58" s="178"/>
      <c r="M58" s="179"/>
      <c r="N58" s="390"/>
      <c r="O58" s="178"/>
      <c r="P58" s="179"/>
      <c r="Q58" s="400"/>
      <c r="R58" s="179"/>
      <c r="S58" s="401">
        <f t="shared" si="0"/>
        <v>0</v>
      </c>
      <c r="T58" s="176"/>
      <c r="U58" s="390"/>
      <c r="V58" s="179"/>
      <c r="W58" s="359"/>
      <c r="X58" s="360"/>
      <c r="Y58" s="390"/>
      <c r="Z58" s="178"/>
      <c r="AA58" s="178"/>
      <c r="AB58" s="178"/>
      <c r="AC58" s="179"/>
    </row>
    <row r="59" spans="1:31" ht="15.75" customHeight="1" x14ac:dyDescent="0.15">
      <c r="A59" s="1"/>
      <c r="B59" s="11">
        <v>8</v>
      </c>
      <c r="C59" s="264"/>
      <c r="D59" s="242"/>
      <c r="E59" s="242"/>
      <c r="F59" s="242"/>
      <c r="G59" s="242"/>
      <c r="H59" s="243"/>
      <c r="I59" s="400"/>
      <c r="J59" s="179"/>
      <c r="K59" s="390"/>
      <c r="L59" s="178"/>
      <c r="M59" s="179"/>
      <c r="N59" s="390"/>
      <c r="O59" s="178"/>
      <c r="P59" s="179"/>
      <c r="Q59" s="400"/>
      <c r="R59" s="179"/>
      <c r="S59" s="401">
        <f t="shared" si="0"/>
        <v>0</v>
      </c>
      <c r="T59" s="176"/>
      <c r="U59" s="390"/>
      <c r="V59" s="179"/>
      <c r="W59" s="359"/>
      <c r="X59" s="360"/>
      <c r="Y59" s="390"/>
      <c r="Z59" s="178"/>
      <c r="AA59" s="178"/>
      <c r="AB59" s="178"/>
      <c r="AC59" s="179"/>
    </row>
    <row r="60" spans="1:31" ht="15.75" customHeight="1" x14ac:dyDescent="0.15">
      <c r="A60" s="1"/>
      <c r="B60" s="11">
        <v>9</v>
      </c>
      <c r="C60" s="264"/>
      <c r="D60" s="242"/>
      <c r="E60" s="242"/>
      <c r="F60" s="242"/>
      <c r="G60" s="242"/>
      <c r="H60" s="243"/>
      <c r="I60" s="400"/>
      <c r="J60" s="179"/>
      <c r="K60" s="390"/>
      <c r="L60" s="178"/>
      <c r="M60" s="179"/>
      <c r="N60" s="390"/>
      <c r="O60" s="178"/>
      <c r="P60" s="179"/>
      <c r="Q60" s="400"/>
      <c r="R60" s="179"/>
      <c r="S60" s="401">
        <f t="shared" si="0"/>
        <v>0</v>
      </c>
      <c r="T60" s="176"/>
      <c r="U60" s="390"/>
      <c r="V60" s="179"/>
      <c r="W60" s="359"/>
      <c r="X60" s="360"/>
      <c r="Y60" s="390"/>
      <c r="Z60" s="178"/>
      <c r="AA60" s="178"/>
      <c r="AB60" s="178"/>
      <c r="AC60" s="179"/>
    </row>
    <row r="61" spans="1:31" ht="15.75" customHeight="1" x14ac:dyDescent="0.15">
      <c r="A61" s="1"/>
      <c r="B61" s="11">
        <v>10</v>
      </c>
      <c r="C61" s="264"/>
      <c r="D61" s="242"/>
      <c r="E61" s="242"/>
      <c r="F61" s="242"/>
      <c r="G61" s="242"/>
      <c r="H61" s="243"/>
      <c r="I61" s="400"/>
      <c r="J61" s="179"/>
      <c r="K61" s="390"/>
      <c r="L61" s="178"/>
      <c r="M61" s="179"/>
      <c r="N61" s="390"/>
      <c r="O61" s="178"/>
      <c r="P61" s="179"/>
      <c r="Q61" s="400"/>
      <c r="R61" s="179"/>
      <c r="S61" s="401">
        <f t="shared" si="0"/>
        <v>0</v>
      </c>
      <c r="T61" s="176"/>
      <c r="U61" s="390"/>
      <c r="V61" s="179"/>
      <c r="W61" s="359"/>
      <c r="X61" s="360"/>
      <c r="Y61" s="390"/>
      <c r="Z61" s="178"/>
      <c r="AA61" s="178"/>
      <c r="AB61" s="178"/>
      <c r="AC61" s="179"/>
    </row>
    <row r="62" spans="1:31" ht="15.75" customHeight="1" x14ac:dyDescent="0.15">
      <c r="A62" s="1"/>
      <c r="B62" s="248" t="s">
        <v>394</v>
      </c>
      <c r="C62" s="249"/>
      <c r="D62" s="249"/>
      <c r="E62" s="249"/>
      <c r="F62" s="249"/>
      <c r="G62" s="249"/>
      <c r="H62" s="250"/>
      <c r="I62" s="251">
        <f>SUM(I52:J61)</f>
        <v>1</v>
      </c>
      <c r="J62" s="188"/>
      <c r="K62" s="252" t="str">
        <f>IF(I62&lt;&gt;1,"Validación --&gt; Revisar ponderados","Validación --&gt; OK")</f>
        <v>Validación --&gt; OK</v>
      </c>
      <c r="L62" s="200"/>
      <c r="M62" s="200"/>
      <c r="N62" s="200"/>
      <c r="O62" s="200"/>
      <c r="P62" s="200"/>
      <c r="Q62" s="200"/>
      <c r="R62" s="200"/>
      <c r="S62" s="251">
        <f>SUM(S52:T61)</f>
        <v>0.16000000000000003</v>
      </c>
      <c r="T62" s="188"/>
      <c r="U62" s="253"/>
      <c r="V62" s="187"/>
      <c r="W62" s="187"/>
      <c r="X62" s="187"/>
      <c r="Y62" s="187"/>
      <c r="Z62" s="187"/>
      <c r="AA62" s="187"/>
      <c r="AB62" s="187"/>
      <c r="AC62" s="188"/>
    </row>
    <row r="63" spans="1:31" ht="15.75" customHeight="1" x14ac:dyDescent="0.15">
      <c r="A63" s="1"/>
      <c r="B63" s="192" t="s">
        <v>56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8"/>
    </row>
    <row r="64" spans="1:31" ht="15.75" customHeight="1" x14ac:dyDescent="0.15">
      <c r="A64" s="1"/>
      <c r="B64" s="232" t="s">
        <v>45</v>
      </c>
      <c r="C64" s="234" t="s">
        <v>57</v>
      </c>
      <c r="D64" s="235"/>
      <c r="E64" s="236"/>
      <c r="F64" s="182" t="s">
        <v>58</v>
      </c>
      <c r="G64" s="175"/>
      <c r="H64" s="175"/>
      <c r="I64" s="175"/>
      <c r="J64" s="175"/>
      <c r="K64" s="175"/>
      <c r="L64" s="175"/>
      <c r="M64" s="175"/>
      <c r="N64" s="175"/>
      <c r="O64" s="175"/>
      <c r="P64" s="176"/>
      <c r="Q64" s="182" t="s">
        <v>48</v>
      </c>
      <c r="R64" s="175"/>
      <c r="S64" s="175"/>
      <c r="T64" s="175"/>
      <c r="U64" s="175"/>
      <c r="V64" s="176"/>
      <c r="W64" s="182" t="s">
        <v>59</v>
      </c>
      <c r="X64" s="175"/>
      <c r="Y64" s="175"/>
      <c r="Z64" s="175"/>
      <c r="AA64" s="175"/>
      <c r="AB64" s="175"/>
      <c r="AC64" s="176"/>
    </row>
    <row r="65" spans="1:32" ht="24" x14ac:dyDescent="0.15">
      <c r="A65" s="1"/>
      <c r="B65" s="233"/>
      <c r="C65" s="237"/>
      <c r="D65" s="238"/>
      <c r="E65" s="239"/>
      <c r="F65" s="241" t="s">
        <v>60</v>
      </c>
      <c r="G65" s="175"/>
      <c r="H65" s="175"/>
      <c r="I65" s="176"/>
      <c r="J65" s="241" t="s">
        <v>61</v>
      </c>
      <c r="K65" s="175"/>
      <c r="L65" s="175"/>
      <c r="M65" s="176"/>
      <c r="N65" s="241" t="s">
        <v>62</v>
      </c>
      <c r="O65" s="175"/>
      <c r="P65" s="176"/>
      <c r="Q65" s="241" t="s">
        <v>63</v>
      </c>
      <c r="R65" s="176"/>
      <c r="S65" s="241" t="s">
        <v>50</v>
      </c>
      <c r="T65" s="176"/>
      <c r="U65" s="241" t="s">
        <v>51</v>
      </c>
      <c r="V65" s="176"/>
      <c r="W65" s="241" t="s">
        <v>52</v>
      </c>
      <c r="X65" s="176"/>
      <c r="Y65" s="241" t="s">
        <v>54</v>
      </c>
      <c r="Z65" s="176"/>
      <c r="AA65" s="146" t="s">
        <v>55</v>
      </c>
      <c r="AB65" s="241" t="s">
        <v>36</v>
      </c>
      <c r="AC65" s="176"/>
      <c r="AE65" s="134"/>
      <c r="AF65" s="136"/>
    </row>
    <row r="66" spans="1:32" ht="66" customHeight="1" x14ac:dyDescent="0.15">
      <c r="A66" s="1"/>
      <c r="B66" s="12">
        <v>1</v>
      </c>
      <c r="C66" s="399" t="s">
        <v>131</v>
      </c>
      <c r="D66" s="395"/>
      <c r="E66" s="396"/>
      <c r="F66" s="379"/>
      <c r="G66" s="178"/>
      <c r="H66" s="178"/>
      <c r="I66" s="179"/>
      <c r="J66" s="379"/>
      <c r="K66" s="178"/>
      <c r="L66" s="178"/>
      <c r="M66" s="179"/>
      <c r="N66" s="379"/>
      <c r="O66" s="178"/>
      <c r="P66" s="179"/>
      <c r="Q66" s="281"/>
      <c r="R66" s="179"/>
      <c r="S66" s="399" t="s">
        <v>120</v>
      </c>
      <c r="T66" s="396"/>
      <c r="U66" s="399" t="s">
        <v>120</v>
      </c>
      <c r="V66" s="396"/>
      <c r="W66" s="281"/>
      <c r="X66" s="179"/>
      <c r="Y66" s="281"/>
      <c r="Z66" s="179"/>
      <c r="AA66" s="150" t="s">
        <v>393</v>
      </c>
      <c r="AB66" s="281"/>
      <c r="AC66" s="179"/>
      <c r="AE66" s="127" t="e">
        <f t="shared" ref="AE66:AE75" ca="1" si="1">VLOOKUP(F66,COD_TIPOLOGIA,2,FALSE)</f>
        <v>#N/A</v>
      </c>
      <c r="AF66" s="128" t="e">
        <f t="shared" ref="AF66:AF75" si="2">VLOOKUP(J66,COD_SUBTIPO,2,FALSE)</f>
        <v>#N/A</v>
      </c>
    </row>
    <row r="67" spans="1:32" ht="13" x14ac:dyDescent="0.15">
      <c r="A67" s="1"/>
      <c r="B67" s="12">
        <v>2</v>
      </c>
      <c r="C67" s="281"/>
      <c r="D67" s="178"/>
      <c r="E67" s="179"/>
      <c r="F67" s="379"/>
      <c r="G67" s="178"/>
      <c r="H67" s="178"/>
      <c r="I67" s="179"/>
      <c r="J67" s="379"/>
      <c r="K67" s="178"/>
      <c r="L67" s="178"/>
      <c r="M67" s="179"/>
      <c r="N67" s="379"/>
      <c r="O67" s="178"/>
      <c r="P67" s="179"/>
      <c r="Q67" s="281"/>
      <c r="R67" s="179"/>
      <c r="S67" s="281"/>
      <c r="T67" s="179"/>
      <c r="U67" s="281"/>
      <c r="V67" s="179"/>
      <c r="W67" s="281"/>
      <c r="X67" s="179"/>
      <c r="Y67" s="281"/>
      <c r="Z67" s="179"/>
      <c r="AA67" s="132"/>
      <c r="AB67" s="281"/>
      <c r="AC67" s="179"/>
      <c r="AE67" s="127" t="e">
        <f t="shared" ca="1" si="1"/>
        <v>#N/A</v>
      </c>
      <c r="AF67" s="128" t="e">
        <f t="shared" si="2"/>
        <v>#N/A</v>
      </c>
    </row>
    <row r="68" spans="1:32" ht="13" x14ac:dyDescent="0.15">
      <c r="A68" s="1"/>
      <c r="B68" s="12">
        <v>3</v>
      </c>
      <c r="C68" s="281"/>
      <c r="D68" s="178"/>
      <c r="E68" s="179"/>
      <c r="F68" s="379"/>
      <c r="G68" s="178"/>
      <c r="H68" s="178"/>
      <c r="I68" s="179"/>
      <c r="J68" s="379"/>
      <c r="K68" s="178"/>
      <c r="L68" s="178"/>
      <c r="M68" s="179"/>
      <c r="N68" s="379"/>
      <c r="O68" s="178"/>
      <c r="P68" s="179"/>
      <c r="Q68" s="281"/>
      <c r="R68" s="179"/>
      <c r="S68" s="281"/>
      <c r="T68" s="179"/>
      <c r="U68" s="281"/>
      <c r="V68" s="179"/>
      <c r="W68" s="281"/>
      <c r="X68" s="179"/>
      <c r="Y68" s="281"/>
      <c r="Z68" s="179"/>
      <c r="AA68" s="132"/>
      <c r="AB68" s="281"/>
      <c r="AC68" s="179"/>
      <c r="AE68" s="127" t="e">
        <f t="shared" ca="1" si="1"/>
        <v>#N/A</v>
      </c>
      <c r="AF68" s="128" t="e">
        <f t="shared" si="2"/>
        <v>#N/A</v>
      </c>
    </row>
    <row r="69" spans="1:32" ht="13" x14ac:dyDescent="0.15">
      <c r="A69" s="1"/>
      <c r="B69" s="12">
        <v>4</v>
      </c>
      <c r="C69" s="281"/>
      <c r="D69" s="178"/>
      <c r="E69" s="179"/>
      <c r="F69" s="379"/>
      <c r="G69" s="178"/>
      <c r="H69" s="178"/>
      <c r="I69" s="179"/>
      <c r="J69" s="379"/>
      <c r="K69" s="178"/>
      <c r="L69" s="178"/>
      <c r="M69" s="179"/>
      <c r="N69" s="379"/>
      <c r="O69" s="178"/>
      <c r="P69" s="179"/>
      <c r="Q69" s="281"/>
      <c r="R69" s="179"/>
      <c r="S69" s="281"/>
      <c r="T69" s="179"/>
      <c r="U69" s="281"/>
      <c r="V69" s="179"/>
      <c r="W69" s="281"/>
      <c r="X69" s="179"/>
      <c r="Y69" s="281"/>
      <c r="Z69" s="179"/>
      <c r="AA69" s="132"/>
      <c r="AB69" s="281"/>
      <c r="AC69" s="179"/>
      <c r="AE69" s="127" t="e">
        <f t="shared" ca="1" si="1"/>
        <v>#N/A</v>
      </c>
      <c r="AF69" s="128" t="e">
        <f t="shared" si="2"/>
        <v>#N/A</v>
      </c>
    </row>
    <row r="70" spans="1:32" ht="13" x14ac:dyDescent="0.15">
      <c r="A70" s="1"/>
      <c r="B70" s="12">
        <v>5</v>
      </c>
      <c r="C70" s="281"/>
      <c r="D70" s="178"/>
      <c r="E70" s="179"/>
      <c r="F70" s="379"/>
      <c r="G70" s="178"/>
      <c r="H70" s="178"/>
      <c r="I70" s="179"/>
      <c r="J70" s="379"/>
      <c r="K70" s="178"/>
      <c r="L70" s="178"/>
      <c r="M70" s="179"/>
      <c r="N70" s="379"/>
      <c r="O70" s="178"/>
      <c r="P70" s="179"/>
      <c r="Q70" s="281"/>
      <c r="R70" s="179"/>
      <c r="S70" s="281"/>
      <c r="T70" s="179"/>
      <c r="U70" s="281"/>
      <c r="V70" s="179"/>
      <c r="W70" s="281"/>
      <c r="X70" s="179"/>
      <c r="Y70" s="281"/>
      <c r="Z70" s="179"/>
      <c r="AA70" s="132"/>
      <c r="AB70" s="281"/>
      <c r="AC70" s="179"/>
      <c r="AE70" s="127" t="e">
        <f t="shared" ca="1" si="1"/>
        <v>#N/A</v>
      </c>
      <c r="AF70" s="128" t="e">
        <f t="shared" si="2"/>
        <v>#N/A</v>
      </c>
    </row>
    <row r="71" spans="1:32" ht="13" x14ac:dyDescent="0.15">
      <c r="A71" s="1"/>
      <c r="B71" s="12">
        <v>6</v>
      </c>
      <c r="C71" s="281"/>
      <c r="D71" s="178"/>
      <c r="E71" s="179"/>
      <c r="F71" s="379"/>
      <c r="G71" s="178"/>
      <c r="H71" s="178"/>
      <c r="I71" s="179"/>
      <c r="J71" s="379"/>
      <c r="K71" s="178"/>
      <c r="L71" s="178"/>
      <c r="M71" s="179"/>
      <c r="N71" s="379"/>
      <c r="O71" s="178"/>
      <c r="P71" s="179"/>
      <c r="Q71" s="281"/>
      <c r="R71" s="179"/>
      <c r="S71" s="281"/>
      <c r="T71" s="179"/>
      <c r="U71" s="281"/>
      <c r="V71" s="179"/>
      <c r="W71" s="281"/>
      <c r="X71" s="179"/>
      <c r="Y71" s="281"/>
      <c r="Z71" s="179"/>
      <c r="AA71" s="132"/>
      <c r="AB71" s="281"/>
      <c r="AC71" s="179"/>
      <c r="AE71" s="127" t="e">
        <f t="shared" ca="1" si="1"/>
        <v>#N/A</v>
      </c>
      <c r="AF71" s="128" t="e">
        <f t="shared" si="2"/>
        <v>#N/A</v>
      </c>
    </row>
    <row r="72" spans="1:32" ht="13" x14ac:dyDescent="0.15">
      <c r="A72" s="1"/>
      <c r="B72" s="12">
        <v>7</v>
      </c>
      <c r="C72" s="281"/>
      <c r="D72" s="178"/>
      <c r="E72" s="179"/>
      <c r="F72" s="379"/>
      <c r="G72" s="178"/>
      <c r="H72" s="178"/>
      <c r="I72" s="179"/>
      <c r="J72" s="379"/>
      <c r="K72" s="178"/>
      <c r="L72" s="178"/>
      <c r="M72" s="179"/>
      <c r="N72" s="379"/>
      <c r="O72" s="178"/>
      <c r="P72" s="179"/>
      <c r="Q72" s="281"/>
      <c r="R72" s="179"/>
      <c r="S72" s="281"/>
      <c r="T72" s="179"/>
      <c r="U72" s="281"/>
      <c r="V72" s="179"/>
      <c r="W72" s="281"/>
      <c r="X72" s="179"/>
      <c r="Y72" s="281"/>
      <c r="Z72" s="179"/>
      <c r="AA72" s="132"/>
      <c r="AB72" s="281"/>
      <c r="AC72" s="179"/>
      <c r="AE72" s="127" t="e">
        <f t="shared" ca="1" si="1"/>
        <v>#N/A</v>
      </c>
      <c r="AF72" s="128" t="e">
        <f t="shared" si="2"/>
        <v>#N/A</v>
      </c>
    </row>
    <row r="73" spans="1:32" ht="13" x14ac:dyDescent="0.15">
      <c r="A73" s="1"/>
      <c r="B73" s="12">
        <v>8</v>
      </c>
      <c r="C73" s="281"/>
      <c r="D73" s="178"/>
      <c r="E73" s="179"/>
      <c r="F73" s="379"/>
      <c r="G73" s="178"/>
      <c r="H73" s="178"/>
      <c r="I73" s="179"/>
      <c r="J73" s="379"/>
      <c r="K73" s="178"/>
      <c r="L73" s="178"/>
      <c r="M73" s="179"/>
      <c r="N73" s="379"/>
      <c r="O73" s="178"/>
      <c r="P73" s="179"/>
      <c r="Q73" s="281"/>
      <c r="R73" s="179"/>
      <c r="S73" s="281"/>
      <c r="T73" s="179"/>
      <c r="U73" s="281"/>
      <c r="V73" s="179"/>
      <c r="W73" s="281"/>
      <c r="X73" s="179"/>
      <c r="Y73" s="281"/>
      <c r="Z73" s="179"/>
      <c r="AA73" s="132"/>
      <c r="AB73" s="281"/>
      <c r="AC73" s="179"/>
      <c r="AE73" s="127" t="e">
        <f t="shared" ca="1" si="1"/>
        <v>#N/A</v>
      </c>
      <c r="AF73" s="128" t="e">
        <f t="shared" si="2"/>
        <v>#N/A</v>
      </c>
    </row>
    <row r="74" spans="1:32" ht="13" x14ac:dyDescent="0.15">
      <c r="A74" s="1"/>
      <c r="B74" s="12">
        <v>9</v>
      </c>
      <c r="C74" s="281"/>
      <c r="D74" s="178"/>
      <c r="E74" s="179"/>
      <c r="F74" s="379"/>
      <c r="G74" s="178"/>
      <c r="H74" s="178"/>
      <c r="I74" s="179"/>
      <c r="J74" s="379"/>
      <c r="K74" s="178"/>
      <c r="L74" s="178"/>
      <c r="M74" s="179"/>
      <c r="N74" s="379"/>
      <c r="O74" s="178"/>
      <c r="P74" s="179"/>
      <c r="Q74" s="281"/>
      <c r="R74" s="179"/>
      <c r="S74" s="281"/>
      <c r="T74" s="179"/>
      <c r="U74" s="281"/>
      <c r="V74" s="179"/>
      <c r="W74" s="281"/>
      <c r="X74" s="179"/>
      <c r="Y74" s="281"/>
      <c r="Z74" s="179"/>
      <c r="AA74" s="132"/>
      <c r="AB74" s="281"/>
      <c r="AC74" s="179"/>
      <c r="AE74" s="127" t="e">
        <f t="shared" ca="1" si="1"/>
        <v>#N/A</v>
      </c>
      <c r="AF74" s="128" t="e">
        <f t="shared" si="2"/>
        <v>#N/A</v>
      </c>
    </row>
    <row r="75" spans="1:32" ht="13" x14ac:dyDescent="0.15">
      <c r="A75" s="1"/>
      <c r="B75" s="12">
        <v>10</v>
      </c>
      <c r="C75" s="281"/>
      <c r="D75" s="178"/>
      <c r="E75" s="179"/>
      <c r="F75" s="379"/>
      <c r="G75" s="178"/>
      <c r="H75" s="178"/>
      <c r="I75" s="179"/>
      <c r="J75" s="379"/>
      <c r="K75" s="178"/>
      <c r="L75" s="178"/>
      <c r="M75" s="179"/>
      <c r="N75" s="379"/>
      <c r="O75" s="178"/>
      <c r="P75" s="179"/>
      <c r="Q75" s="281"/>
      <c r="R75" s="179"/>
      <c r="S75" s="281"/>
      <c r="T75" s="179"/>
      <c r="U75" s="281"/>
      <c r="V75" s="179"/>
      <c r="W75" s="281"/>
      <c r="X75" s="179"/>
      <c r="Y75" s="281"/>
      <c r="Z75" s="179"/>
      <c r="AA75" s="132"/>
      <c r="AB75" s="281"/>
      <c r="AC75" s="179"/>
      <c r="AE75" s="127" t="e">
        <f t="shared" ca="1" si="1"/>
        <v>#N/A</v>
      </c>
      <c r="AF75" s="128" t="e">
        <f t="shared" si="2"/>
        <v>#N/A</v>
      </c>
    </row>
    <row r="76" spans="1:32" ht="15.75" customHeight="1" x14ac:dyDescent="0.15">
      <c r="A76" s="1"/>
      <c r="B76" s="131"/>
      <c r="C76" s="13"/>
      <c r="D76" s="14"/>
      <c r="E76" s="14"/>
      <c r="F76" s="13"/>
      <c r="G76" s="14"/>
      <c r="H76" s="14"/>
      <c r="I76" s="14"/>
      <c r="J76" s="13"/>
      <c r="K76" s="14"/>
      <c r="L76" s="14"/>
      <c r="M76" s="14"/>
      <c r="N76" s="13"/>
      <c r="O76" s="14"/>
      <c r="P76" s="14"/>
      <c r="Q76" s="13"/>
      <c r="R76" s="14"/>
      <c r="S76" s="13"/>
      <c r="T76" s="14"/>
      <c r="U76" s="13"/>
      <c r="V76" s="14"/>
      <c r="W76" s="13"/>
      <c r="X76" s="14"/>
      <c r="Y76" s="13"/>
      <c r="Z76" s="14"/>
      <c r="AA76" s="13"/>
      <c r="AB76" s="13"/>
      <c r="AC76" s="15"/>
    </row>
    <row r="77" spans="1:32" ht="15.75" customHeight="1" x14ac:dyDescent="0.15">
      <c r="A77" s="1"/>
      <c r="B77" s="225" t="s">
        <v>66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8"/>
    </row>
    <row r="78" spans="1:32" ht="15.75" customHeight="1" x14ac:dyDescent="0.15">
      <c r="A78" s="1"/>
      <c r="B78" s="192" t="s">
        <v>67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8"/>
    </row>
    <row r="79" spans="1:32" ht="15.75" customHeight="1" x14ac:dyDescent="0.15">
      <c r="A79" s="1"/>
      <c r="B79" s="263" t="s">
        <v>68</v>
      </c>
      <c r="C79" s="187"/>
      <c r="D79" s="187"/>
      <c r="E79" s="187"/>
      <c r="F79" s="187"/>
      <c r="G79" s="188"/>
      <c r="H79" s="186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8"/>
      <c r="W79" s="268"/>
      <c r="X79" s="197"/>
      <c r="Y79" s="197"/>
      <c r="Z79" s="197"/>
      <c r="AA79" s="197"/>
      <c r="AB79" s="197"/>
      <c r="AC79" s="198"/>
    </row>
    <row r="80" spans="1:32" ht="15.75" customHeight="1" x14ac:dyDescent="0.15">
      <c r="A80" s="1"/>
      <c r="B80" s="263" t="s">
        <v>16</v>
      </c>
      <c r="C80" s="187"/>
      <c r="D80" s="187"/>
      <c r="E80" s="187"/>
      <c r="F80" s="187"/>
      <c r="G80" s="188"/>
      <c r="H80" s="186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8"/>
      <c r="W80" s="199"/>
      <c r="X80" s="200"/>
      <c r="Y80" s="200"/>
      <c r="Z80" s="200"/>
      <c r="AA80" s="200"/>
      <c r="AB80" s="200"/>
      <c r="AC80" s="201"/>
    </row>
    <row r="81" spans="1:30" ht="15.75" customHeight="1" x14ac:dyDescent="0.15">
      <c r="A81" s="1"/>
      <c r="B81" s="263" t="s">
        <v>69</v>
      </c>
      <c r="C81" s="187"/>
      <c r="D81" s="187"/>
      <c r="E81" s="187"/>
      <c r="F81" s="187"/>
      <c r="G81" s="188"/>
      <c r="H81" s="264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9"/>
      <c r="W81" s="199"/>
      <c r="X81" s="200"/>
      <c r="Y81" s="200"/>
      <c r="Z81" s="200"/>
      <c r="AA81" s="200"/>
      <c r="AB81" s="200"/>
      <c r="AC81" s="201"/>
    </row>
    <row r="82" spans="1:30" ht="15.75" customHeight="1" x14ac:dyDescent="0.15">
      <c r="A82" s="1"/>
      <c r="B82" s="263" t="s">
        <v>70</v>
      </c>
      <c r="C82" s="187"/>
      <c r="D82" s="187"/>
      <c r="E82" s="187"/>
      <c r="F82" s="187"/>
      <c r="G82" s="188"/>
      <c r="H82" s="264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9"/>
      <c r="W82" s="202"/>
      <c r="X82" s="203"/>
      <c r="Y82" s="203"/>
      <c r="Z82" s="203"/>
      <c r="AA82" s="203"/>
      <c r="AB82" s="203"/>
      <c r="AC82" s="204"/>
    </row>
    <row r="83" spans="1:30" ht="15.75" customHeight="1" x14ac:dyDescent="0.15">
      <c r="A83" s="1"/>
      <c r="B83" s="192" t="s">
        <v>71</v>
      </c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8"/>
    </row>
    <row r="84" spans="1:30" ht="15.75" customHeight="1" x14ac:dyDescent="0.15">
      <c r="A84" s="1"/>
      <c r="B84" s="182" t="s">
        <v>72</v>
      </c>
      <c r="C84" s="175"/>
      <c r="D84" s="175"/>
      <c r="E84" s="175"/>
      <c r="F84" s="175"/>
      <c r="G84" s="175"/>
      <c r="H84" s="176"/>
      <c r="I84" s="182" t="s">
        <v>73</v>
      </c>
      <c r="J84" s="175"/>
      <c r="K84" s="175"/>
      <c r="L84" s="175"/>
      <c r="M84" s="175"/>
      <c r="N84" s="175"/>
      <c r="O84" s="176"/>
      <c r="P84" s="182" t="s">
        <v>74</v>
      </c>
      <c r="Q84" s="175"/>
      <c r="R84" s="175"/>
      <c r="S84" s="175"/>
      <c r="T84" s="175"/>
      <c r="U84" s="175"/>
      <c r="V84" s="176"/>
      <c r="W84" s="182" t="s">
        <v>75</v>
      </c>
      <c r="X84" s="175"/>
      <c r="Y84" s="175"/>
      <c r="Z84" s="175"/>
      <c r="AA84" s="175"/>
      <c r="AB84" s="175"/>
      <c r="AC84" s="176"/>
    </row>
    <row r="85" spans="1:30" ht="27" customHeight="1" x14ac:dyDescent="0.15">
      <c r="A85" s="1"/>
      <c r="B85" s="264"/>
      <c r="C85" s="178"/>
      <c r="D85" s="178"/>
      <c r="E85" s="178"/>
      <c r="F85" s="178"/>
      <c r="G85" s="178"/>
      <c r="H85" s="179"/>
      <c r="I85" s="394" t="s">
        <v>395</v>
      </c>
      <c r="J85" s="397"/>
      <c r="K85" s="397"/>
      <c r="L85" s="397"/>
      <c r="M85" s="397"/>
      <c r="N85" s="397"/>
      <c r="O85" s="398"/>
      <c r="P85" s="264"/>
      <c r="Q85" s="178"/>
      <c r="R85" s="178"/>
      <c r="S85" s="178"/>
      <c r="T85" s="178"/>
      <c r="U85" s="178"/>
      <c r="V85" s="179"/>
      <c r="W85" s="264"/>
      <c r="X85" s="178"/>
      <c r="Y85" s="178"/>
      <c r="Z85" s="178"/>
      <c r="AA85" s="178"/>
      <c r="AB85" s="178"/>
      <c r="AC85" s="179"/>
    </row>
    <row r="86" spans="1:30" ht="15.75" customHeight="1" x14ac:dyDescent="0.15">
      <c r="A86" s="1"/>
      <c r="B86" s="264"/>
      <c r="C86" s="178"/>
      <c r="D86" s="178"/>
      <c r="E86" s="178"/>
      <c r="F86" s="178"/>
      <c r="G86" s="178"/>
      <c r="H86" s="179"/>
      <c r="I86" s="264"/>
      <c r="J86" s="178"/>
      <c r="K86" s="178"/>
      <c r="L86" s="178"/>
      <c r="M86" s="178"/>
      <c r="N86" s="178"/>
      <c r="O86" s="179"/>
      <c r="P86" s="264"/>
      <c r="Q86" s="178"/>
      <c r="R86" s="178"/>
      <c r="S86" s="178"/>
      <c r="T86" s="178"/>
      <c r="U86" s="178"/>
      <c r="V86" s="179"/>
      <c r="W86" s="264"/>
      <c r="X86" s="178"/>
      <c r="Y86" s="178"/>
      <c r="Z86" s="178"/>
      <c r="AA86" s="178"/>
      <c r="AB86" s="178"/>
      <c r="AC86" s="179"/>
    </row>
    <row r="87" spans="1:30" ht="15.75" customHeight="1" x14ac:dyDescent="0.15">
      <c r="A87" s="1"/>
      <c r="B87" s="264"/>
      <c r="C87" s="178"/>
      <c r="D87" s="178"/>
      <c r="E87" s="178"/>
      <c r="F87" s="178"/>
      <c r="G87" s="178"/>
      <c r="H87" s="179"/>
      <c r="I87" s="264"/>
      <c r="J87" s="178"/>
      <c r="K87" s="178"/>
      <c r="L87" s="178"/>
      <c r="M87" s="178"/>
      <c r="N87" s="178"/>
      <c r="O87" s="179"/>
      <c r="P87" s="264"/>
      <c r="Q87" s="178"/>
      <c r="R87" s="178"/>
      <c r="S87" s="178"/>
      <c r="T87" s="178"/>
      <c r="U87" s="178"/>
      <c r="V87" s="179"/>
      <c r="W87" s="264"/>
      <c r="X87" s="178"/>
      <c r="Y87" s="178"/>
      <c r="Z87" s="178"/>
      <c r="AA87" s="178"/>
      <c r="AB87" s="178"/>
      <c r="AC87" s="179"/>
    </row>
    <row r="88" spans="1:30" ht="15.75" customHeight="1" x14ac:dyDescent="0.15">
      <c r="A88" s="1"/>
      <c r="B88" s="264"/>
      <c r="C88" s="178"/>
      <c r="D88" s="178"/>
      <c r="E88" s="178"/>
      <c r="F88" s="178"/>
      <c r="G88" s="178"/>
      <c r="H88" s="179"/>
      <c r="I88" s="264"/>
      <c r="J88" s="178"/>
      <c r="K88" s="178"/>
      <c r="L88" s="178"/>
      <c r="M88" s="178"/>
      <c r="N88" s="178"/>
      <c r="O88" s="179"/>
      <c r="P88" s="264"/>
      <c r="Q88" s="178"/>
      <c r="R88" s="178"/>
      <c r="S88" s="178"/>
      <c r="T88" s="178"/>
      <c r="U88" s="178"/>
      <c r="V88" s="179"/>
      <c r="W88" s="264"/>
      <c r="X88" s="178"/>
      <c r="Y88" s="178"/>
      <c r="Z88" s="178"/>
      <c r="AA88" s="178"/>
      <c r="AB88" s="178"/>
      <c r="AC88" s="179"/>
    </row>
    <row r="89" spans="1:30" ht="15.75" customHeight="1" x14ac:dyDescent="0.15">
      <c r="A89" s="1"/>
      <c r="B89" s="264"/>
      <c r="C89" s="178"/>
      <c r="D89" s="178"/>
      <c r="E89" s="178"/>
      <c r="F89" s="178"/>
      <c r="G89" s="178"/>
      <c r="H89" s="179"/>
      <c r="I89" s="264"/>
      <c r="J89" s="178"/>
      <c r="K89" s="178"/>
      <c r="L89" s="178"/>
      <c r="M89" s="178"/>
      <c r="N89" s="178"/>
      <c r="O89" s="179"/>
      <c r="P89" s="264"/>
      <c r="Q89" s="178"/>
      <c r="R89" s="178"/>
      <c r="S89" s="178"/>
      <c r="T89" s="178"/>
      <c r="U89" s="178"/>
      <c r="V89" s="179"/>
      <c r="W89" s="264"/>
      <c r="X89" s="178"/>
      <c r="Y89" s="178"/>
      <c r="Z89" s="178"/>
      <c r="AA89" s="178"/>
      <c r="AB89" s="178"/>
      <c r="AC89" s="179"/>
    </row>
    <row r="90" spans="1:30" ht="15.75" customHeight="1" x14ac:dyDescent="0.15">
      <c r="A90" s="1"/>
      <c r="B90" s="264"/>
      <c r="C90" s="178"/>
      <c r="D90" s="178"/>
      <c r="E90" s="178"/>
      <c r="F90" s="178"/>
      <c r="G90" s="178"/>
      <c r="H90" s="179"/>
      <c r="I90" s="264"/>
      <c r="J90" s="178"/>
      <c r="K90" s="178"/>
      <c r="L90" s="178"/>
      <c r="M90" s="178"/>
      <c r="N90" s="178"/>
      <c r="O90" s="179"/>
      <c r="P90" s="264"/>
      <c r="Q90" s="178"/>
      <c r="R90" s="178"/>
      <c r="S90" s="178"/>
      <c r="T90" s="178"/>
      <c r="U90" s="178"/>
      <c r="V90" s="179"/>
      <c r="W90" s="264"/>
      <c r="X90" s="178"/>
      <c r="Y90" s="178"/>
      <c r="Z90" s="178"/>
      <c r="AA90" s="178"/>
      <c r="AB90" s="178"/>
      <c r="AC90" s="179"/>
    </row>
    <row r="91" spans="1:30" ht="15.75" customHeight="1" x14ac:dyDescent="0.15">
      <c r="A91" s="1"/>
      <c r="B91" s="130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16"/>
      <c r="N91" s="16"/>
      <c r="O91" s="16"/>
      <c r="P91" s="17"/>
      <c r="Q91" s="16"/>
      <c r="R91" s="16"/>
      <c r="S91" s="16"/>
      <c r="T91" s="16"/>
      <c r="U91" s="16"/>
      <c r="V91" s="16"/>
      <c r="W91" s="17"/>
      <c r="X91" s="16"/>
      <c r="Y91" s="16"/>
      <c r="Z91" s="16"/>
      <c r="AA91" s="16"/>
      <c r="AB91" s="16"/>
      <c r="AC91" s="18"/>
    </row>
    <row r="92" spans="1:30" ht="15.75" customHeight="1" x14ac:dyDescent="0.15">
      <c r="A92" s="1"/>
      <c r="B92" s="225" t="s">
        <v>76</v>
      </c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8"/>
    </row>
    <row r="93" spans="1:30" ht="54.75" customHeight="1" x14ac:dyDescent="0.15">
      <c r="A93" s="1"/>
      <c r="B93" s="182" t="s">
        <v>77</v>
      </c>
      <c r="C93" s="175"/>
      <c r="D93" s="175"/>
      <c r="E93" s="175"/>
      <c r="F93" s="175"/>
      <c r="G93" s="176"/>
      <c r="H93" s="182" t="s">
        <v>78</v>
      </c>
      <c r="I93" s="175"/>
      <c r="J93" s="175"/>
      <c r="K93" s="175"/>
      <c r="L93" s="176"/>
      <c r="M93" s="182" t="s">
        <v>79</v>
      </c>
      <c r="N93" s="175"/>
      <c r="O93" s="175"/>
      <c r="P93" s="176"/>
      <c r="Q93" s="182" t="s">
        <v>80</v>
      </c>
      <c r="R93" s="175"/>
      <c r="S93" s="175"/>
      <c r="T93" s="176"/>
      <c r="U93" s="241" t="s">
        <v>81</v>
      </c>
      <c r="V93" s="258"/>
      <c r="W93" s="259"/>
      <c r="X93" s="182" t="s">
        <v>36</v>
      </c>
      <c r="Y93" s="175"/>
      <c r="Z93" s="175"/>
      <c r="AA93" s="175"/>
      <c r="AB93" s="175"/>
      <c r="AC93" s="176"/>
      <c r="AD93" s="10"/>
    </row>
    <row r="94" spans="1:30" ht="47.25" customHeight="1" x14ac:dyDescent="0.15">
      <c r="A94" s="1"/>
      <c r="B94" s="394" t="s">
        <v>132</v>
      </c>
      <c r="C94" s="395"/>
      <c r="D94" s="395"/>
      <c r="E94" s="395"/>
      <c r="F94" s="395"/>
      <c r="G94" s="396"/>
      <c r="H94" s="390">
        <v>100</v>
      </c>
      <c r="I94" s="178"/>
      <c r="J94" s="178"/>
      <c r="K94" s="178"/>
      <c r="L94" s="179"/>
      <c r="M94" s="390">
        <v>100</v>
      </c>
      <c r="N94" s="178"/>
      <c r="O94" s="178"/>
      <c r="P94" s="179"/>
      <c r="Q94" s="390">
        <v>80</v>
      </c>
      <c r="R94" s="178"/>
      <c r="S94" s="178"/>
      <c r="T94" s="179"/>
      <c r="U94" s="391">
        <f t="shared" ref="U94:U102" si="3">Q94/M94</f>
        <v>0.8</v>
      </c>
      <c r="V94" s="392"/>
      <c r="W94" s="393"/>
      <c r="X94" s="390"/>
      <c r="Y94" s="178"/>
      <c r="Z94" s="178"/>
      <c r="AA94" s="178"/>
      <c r="AB94" s="178"/>
      <c r="AC94" s="179"/>
    </row>
    <row r="95" spans="1:30" ht="15.75" customHeight="1" x14ac:dyDescent="0.15">
      <c r="A95" s="1"/>
      <c r="B95" s="390"/>
      <c r="C95" s="178"/>
      <c r="D95" s="178"/>
      <c r="E95" s="178"/>
      <c r="F95" s="178"/>
      <c r="G95" s="179"/>
      <c r="H95" s="390"/>
      <c r="I95" s="178"/>
      <c r="J95" s="178"/>
      <c r="K95" s="178"/>
      <c r="L95" s="179"/>
      <c r="M95" s="390"/>
      <c r="N95" s="178"/>
      <c r="O95" s="178"/>
      <c r="P95" s="179"/>
      <c r="Q95" s="390"/>
      <c r="R95" s="178"/>
      <c r="S95" s="178"/>
      <c r="T95" s="179"/>
      <c r="U95" s="391" t="e">
        <f t="shared" si="3"/>
        <v>#DIV/0!</v>
      </c>
      <c r="V95" s="392"/>
      <c r="W95" s="393"/>
      <c r="X95" s="390"/>
      <c r="Y95" s="178"/>
      <c r="Z95" s="178"/>
      <c r="AA95" s="178"/>
      <c r="AB95" s="178"/>
      <c r="AC95" s="179"/>
    </row>
    <row r="96" spans="1:30" ht="15.75" customHeight="1" x14ac:dyDescent="0.15">
      <c r="A96" s="1"/>
      <c r="B96" s="390"/>
      <c r="C96" s="178"/>
      <c r="D96" s="178"/>
      <c r="E96" s="178"/>
      <c r="F96" s="178"/>
      <c r="G96" s="179"/>
      <c r="H96" s="390"/>
      <c r="I96" s="178"/>
      <c r="J96" s="178"/>
      <c r="K96" s="178"/>
      <c r="L96" s="179"/>
      <c r="M96" s="390"/>
      <c r="N96" s="178"/>
      <c r="O96" s="178"/>
      <c r="P96" s="179"/>
      <c r="Q96" s="390"/>
      <c r="R96" s="178"/>
      <c r="S96" s="178"/>
      <c r="T96" s="179"/>
      <c r="U96" s="391" t="e">
        <f t="shared" si="3"/>
        <v>#DIV/0!</v>
      </c>
      <c r="V96" s="392"/>
      <c r="W96" s="393"/>
      <c r="X96" s="390"/>
      <c r="Y96" s="178"/>
      <c r="Z96" s="178"/>
      <c r="AA96" s="178"/>
      <c r="AB96" s="178"/>
      <c r="AC96" s="179"/>
    </row>
    <row r="97" spans="1:31" ht="15.75" customHeight="1" x14ac:dyDescent="0.15">
      <c r="A97" s="1"/>
      <c r="B97" s="390"/>
      <c r="C97" s="178"/>
      <c r="D97" s="178"/>
      <c r="E97" s="178"/>
      <c r="F97" s="178"/>
      <c r="G97" s="179"/>
      <c r="H97" s="390"/>
      <c r="I97" s="178"/>
      <c r="J97" s="178"/>
      <c r="K97" s="178"/>
      <c r="L97" s="179"/>
      <c r="M97" s="390"/>
      <c r="N97" s="178"/>
      <c r="O97" s="178"/>
      <c r="P97" s="179"/>
      <c r="Q97" s="390"/>
      <c r="R97" s="178"/>
      <c r="S97" s="178"/>
      <c r="T97" s="179"/>
      <c r="U97" s="391" t="e">
        <f t="shared" si="3"/>
        <v>#DIV/0!</v>
      </c>
      <c r="V97" s="392"/>
      <c r="W97" s="393"/>
      <c r="X97" s="390"/>
      <c r="Y97" s="178"/>
      <c r="Z97" s="178"/>
      <c r="AA97" s="178"/>
      <c r="AB97" s="178"/>
      <c r="AC97" s="179"/>
    </row>
    <row r="98" spans="1:31" ht="15.75" customHeight="1" x14ac:dyDescent="0.15">
      <c r="A98" s="1"/>
      <c r="B98" s="390"/>
      <c r="C98" s="178"/>
      <c r="D98" s="178"/>
      <c r="E98" s="178"/>
      <c r="F98" s="178"/>
      <c r="G98" s="179"/>
      <c r="H98" s="390"/>
      <c r="I98" s="178"/>
      <c r="J98" s="178"/>
      <c r="K98" s="178"/>
      <c r="L98" s="179"/>
      <c r="M98" s="390"/>
      <c r="N98" s="178"/>
      <c r="O98" s="178"/>
      <c r="P98" s="179"/>
      <c r="Q98" s="390"/>
      <c r="R98" s="178"/>
      <c r="S98" s="178"/>
      <c r="T98" s="179"/>
      <c r="U98" s="391" t="e">
        <f t="shared" si="3"/>
        <v>#DIV/0!</v>
      </c>
      <c r="V98" s="392"/>
      <c r="W98" s="393"/>
      <c r="X98" s="390"/>
      <c r="Y98" s="178"/>
      <c r="Z98" s="178"/>
      <c r="AA98" s="178"/>
      <c r="AB98" s="178"/>
      <c r="AC98" s="179"/>
    </row>
    <row r="99" spans="1:31" ht="15.75" customHeight="1" x14ac:dyDescent="0.15">
      <c r="A99" s="1"/>
      <c r="B99" s="390"/>
      <c r="C99" s="178"/>
      <c r="D99" s="178"/>
      <c r="E99" s="178"/>
      <c r="F99" s="178"/>
      <c r="G99" s="179"/>
      <c r="H99" s="390"/>
      <c r="I99" s="178"/>
      <c r="J99" s="178"/>
      <c r="K99" s="178"/>
      <c r="L99" s="179"/>
      <c r="M99" s="390"/>
      <c r="N99" s="178"/>
      <c r="O99" s="178"/>
      <c r="P99" s="179"/>
      <c r="Q99" s="390"/>
      <c r="R99" s="178"/>
      <c r="S99" s="178"/>
      <c r="T99" s="179"/>
      <c r="U99" s="391" t="e">
        <f t="shared" si="3"/>
        <v>#DIV/0!</v>
      </c>
      <c r="V99" s="392"/>
      <c r="W99" s="393"/>
      <c r="X99" s="390"/>
      <c r="Y99" s="178"/>
      <c r="Z99" s="178"/>
      <c r="AA99" s="178"/>
      <c r="AB99" s="178"/>
      <c r="AC99" s="179"/>
    </row>
    <row r="100" spans="1:31" ht="15.75" customHeight="1" x14ac:dyDescent="0.15">
      <c r="A100" s="1"/>
      <c r="B100" s="390"/>
      <c r="C100" s="178"/>
      <c r="D100" s="178"/>
      <c r="E100" s="178"/>
      <c r="F100" s="178"/>
      <c r="G100" s="179"/>
      <c r="H100" s="390"/>
      <c r="I100" s="178"/>
      <c r="J100" s="178"/>
      <c r="K100" s="178"/>
      <c r="L100" s="179"/>
      <c r="M100" s="390"/>
      <c r="N100" s="178"/>
      <c r="O100" s="178"/>
      <c r="P100" s="179"/>
      <c r="Q100" s="390"/>
      <c r="R100" s="178"/>
      <c r="S100" s="178"/>
      <c r="T100" s="179"/>
      <c r="U100" s="391" t="e">
        <f t="shared" si="3"/>
        <v>#DIV/0!</v>
      </c>
      <c r="V100" s="392"/>
      <c r="W100" s="393"/>
      <c r="X100" s="390"/>
      <c r="Y100" s="178"/>
      <c r="Z100" s="178"/>
      <c r="AA100" s="178"/>
      <c r="AB100" s="178"/>
      <c r="AC100" s="179"/>
    </row>
    <row r="101" spans="1:31" ht="15.75" customHeight="1" x14ac:dyDescent="0.15">
      <c r="A101" s="1"/>
      <c r="B101" s="390"/>
      <c r="C101" s="178"/>
      <c r="D101" s="178"/>
      <c r="E101" s="178"/>
      <c r="F101" s="178"/>
      <c r="G101" s="179"/>
      <c r="H101" s="390"/>
      <c r="I101" s="178"/>
      <c r="J101" s="178"/>
      <c r="K101" s="178"/>
      <c r="L101" s="179"/>
      <c r="M101" s="390"/>
      <c r="N101" s="178"/>
      <c r="O101" s="178"/>
      <c r="P101" s="179"/>
      <c r="Q101" s="390"/>
      <c r="R101" s="178"/>
      <c r="S101" s="178"/>
      <c r="T101" s="179"/>
      <c r="U101" s="391" t="e">
        <f t="shared" si="3"/>
        <v>#DIV/0!</v>
      </c>
      <c r="V101" s="392"/>
      <c r="W101" s="393"/>
      <c r="X101" s="390"/>
      <c r="Y101" s="178"/>
      <c r="Z101" s="178"/>
      <c r="AA101" s="178"/>
      <c r="AB101" s="178"/>
      <c r="AC101" s="179"/>
    </row>
    <row r="102" spans="1:31" ht="15.75" customHeight="1" x14ac:dyDescent="0.15">
      <c r="A102" s="1"/>
      <c r="B102" s="390"/>
      <c r="C102" s="178"/>
      <c r="D102" s="178"/>
      <c r="E102" s="178"/>
      <c r="F102" s="178"/>
      <c r="G102" s="179"/>
      <c r="H102" s="390"/>
      <c r="I102" s="178"/>
      <c r="J102" s="178"/>
      <c r="K102" s="178"/>
      <c r="L102" s="179"/>
      <c r="M102" s="390"/>
      <c r="N102" s="178"/>
      <c r="O102" s="178"/>
      <c r="P102" s="179"/>
      <c r="Q102" s="390"/>
      <c r="R102" s="178"/>
      <c r="S102" s="178"/>
      <c r="T102" s="179"/>
      <c r="U102" s="391" t="e">
        <f t="shared" si="3"/>
        <v>#DIV/0!</v>
      </c>
      <c r="V102" s="392"/>
      <c r="W102" s="393"/>
      <c r="X102" s="390"/>
      <c r="Y102" s="178"/>
      <c r="Z102" s="178"/>
      <c r="AA102" s="178"/>
      <c r="AB102" s="178"/>
      <c r="AC102" s="179"/>
      <c r="AE102" s="8"/>
    </row>
    <row r="103" spans="1:31" ht="15.75" customHeight="1" x14ac:dyDescent="0.15">
      <c r="A103" s="1"/>
      <c r="B103" s="129"/>
      <c r="C103" s="14"/>
      <c r="D103" s="14"/>
      <c r="E103" s="14"/>
      <c r="F103" s="14"/>
      <c r="G103" s="14"/>
      <c r="H103" s="19"/>
      <c r="I103" s="14"/>
      <c r="J103" s="14"/>
      <c r="K103" s="14"/>
      <c r="L103" s="14"/>
      <c r="M103" s="19"/>
      <c r="N103" s="14"/>
      <c r="O103" s="14"/>
      <c r="P103" s="14"/>
      <c r="Q103" s="19"/>
      <c r="R103" s="14"/>
      <c r="S103" s="14"/>
      <c r="T103" s="14"/>
      <c r="U103" s="20"/>
      <c r="V103" s="21"/>
      <c r="W103" s="21"/>
      <c r="X103" s="19"/>
      <c r="Y103" s="14"/>
      <c r="Z103" s="14"/>
      <c r="AA103" s="14"/>
      <c r="AB103" s="14"/>
      <c r="AC103" s="15"/>
      <c r="AE103" s="8"/>
    </row>
    <row r="104" spans="1:31" ht="15.75" customHeight="1" x14ac:dyDescent="0.15">
      <c r="A104" s="1"/>
      <c r="B104" s="225" t="s">
        <v>82</v>
      </c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8"/>
    </row>
    <row r="105" spans="1:31" ht="15.75" customHeight="1" x14ac:dyDescent="0.15">
      <c r="A105" s="1"/>
      <c r="B105" s="263" t="s">
        <v>83</v>
      </c>
      <c r="C105" s="187"/>
      <c r="D105" s="187"/>
      <c r="E105" s="187"/>
      <c r="F105" s="187"/>
      <c r="G105" s="188"/>
      <c r="H105" s="388" t="str">
        <f>PresupuestoAsignado</f>
        <v>Cifra del presupuesto asignado en el PAA de la vigencia del proyecto formato $00.000.000 debe coincidir con el Plan Anual de Adquisiciones del período correspondiente</v>
      </c>
      <c r="I105" s="187"/>
      <c r="J105" s="187"/>
      <c r="K105" s="187"/>
      <c r="L105" s="187"/>
      <c r="M105" s="188"/>
      <c r="N105" s="314"/>
      <c r="O105" s="197"/>
      <c r="P105" s="197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3"/>
      <c r="AE105" s="8"/>
    </row>
    <row r="106" spans="1:31" ht="15.75" customHeight="1" x14ac:dyDescent="0.15">
      <c r="A106" s="1"/>
      <c r="B106" s="263" t="s">
        <v>84</v>
      </c>
      <c r="C106" s="187"/>
      <c r="D106" s="187"/>
      <c r="E106" s="187"/>
      <c r="F106" s="187"/>
      <c r="G106" s="188"/>
      <c r="H106" s="388">
        <f>I115</f>
        <v>0</v>
      </c>
      <c r="I106" s="187"/>
      <c r="J106" s="187"/>
      <c r="K106" s="187"/>
      <c r="L106" s="187"/>
      <c r="M106" s="188"/>
      <c r="N106" s="200"/>
      <c r="O106" s="200"/>
      <c r="P106" s="200"/>
      <c r="Q106" s="263" t="s">
        <v>85</v>
      </c>
      <c r="R106" s="187"/>
      <c r="S106" s="187"/>
      <c r="T106" s="187"/>
      <c r="U106" s="187"/>
      <c r="V106" s="188"/>
      <c r="W106" s="389">
        <v>0</v>
      </c>
      <c r="X106" s="187"/>
      <c r="Y106" s="187"/>
      <c r="Z106" s="187"/>
      <c r="AA106" s="187"/>
      <c r="AB106" s="188"/>
      <c r="AC106" s="299"/>
    </row>
    <row r="107" spans="1:31" ht="15.75" customHeight="1" x14ac:dyDescent="0.15">
      <c r="A107" s="1"/>
      <c r="B107" s="263" t="s">
        <v>86</v>
      </c>
      <c r="C107" s="187"/>
      <c r="D107" s="187"/>
      <c r="E107" s="187"/>
      <c r="F107" s="187"/>
      <c r="G107" s="188"/>
      <c r="H107" s="388">
        <f>M115</f>
        <v>0</v>
      </c>
      <c r="I107" s="187"/>
      <c r="J107" s="187"/>
      <c r="K107" s="187"/>
      <c r="L107" s="187"/>
      <c r="M107" s="188"/>
      <c r="N107" s="200"/>
      <c r="O107" s="200"/>
      <c r="P107" s="200"/>
      <c r="Q107" s="263" t="s">
        <v>87</v>
      </c>
      <c r="R107" s="187"/>
      <c r="S107" s="187"/>
      <c r="T107" s="187"/>
      <c r="U107" s="187"/>
      <c r="V107" s="188"/>
      <c r="W107" s="301" t="e">
        <f>W106/H105</f>
        <v>#VALUE!</v>
      </c>
      <c r="X107" s="187"/>
      <c r="Y107" s="187"/>
      <c r="Z107" s="187"/>
      <c r="AA107" s="187"/>
      <c r="AB107" s="188"/>
      <c r="AC107" s="300"/>
      <c r="AE107" s="8"/>
    </row>
    <row r="108" spans="1:31" ht="15.75" customHeight="1" x14ac:dyDescent="0.15">
      <c r="A108" s="1"/>
      <c r="B108" s="263" t="s">
        <v>88</v>
      </c>
      <c r="C108" s="187"/>
      <c r="D108" s="187"/>
      <c r="E108" s="187"/>
      <c r="F108" s="187"/>
      <c r="G108" s="188"/>
      <c r="H108" s="388">
        <f>Q115</f>
        <v>0</v>
      </c>
      <c r="I108" s="187"/>
      <c r="J108" s="187"/>
      <c r="K108" s="187"/>
      <c r="L108" s="187"/>
      <c r="M108" s="188"/>
      <c r="N108" s="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31" ht="15.75" customHeight="1" x14ac:dyDescent="0.15">
      <c r="A109" s="1"/>
      <c r="B109" s="293" t="s">
        <v>33</v>
      </c>
      <c r="C109" s="175"/>
      <c r="D109" s="175"/>
      <c r="E109" s="175"/>
      <c r="F109" s="175"/>
      <c r="G109" s="175"/>
      <c r="H109" s="176"/>
      <c r="I109" s="293" t="s">
        <v>89</v>
      </c>
      <c r="J109" s="175"/>
      <c r="K109" s="175"/>
      <c r="L109" s="176"/>
      <c r="M109" s="293" t="s">
        <v>90</v>
      </c>
      <c r="N109" s="175"/>
      <c r="O109" s="175"/>
      <c r="P109" s="176"/>
      <c r="Q109" s="293" t="s">
        <v>91</v>
      </c>
      <c r="R109" s="175"/>
      <c r="S109" s="175"/>
      <c r="T109" s="176"/>
      <c r="U109" s="293" t="s">
        <v>36</v>
      </c>
      <c r="V109" s="175"/>
      <c r="W109" s="175"/>
      <c r="X109" s="175"/>
      <c r="Y109" s="175"/>
      <c r="Z109" s="175"/>
      <c r="AA109" s="175"/>
      <c r="AB109" s="175"/>
      <c r="AC109" s="176"/>
    </row>
    <row r="110" spans="1:31" ht="15.75" customHeight="1" x14ac:dyDescent="0.15">
      <c r="A110" s="1"/>
      <c r="B110" s="288"/>
      <c r="C110" s="178"/>
      <c r="D110" s="178"/>
      <c r="E110" s="178"/>
      <c r="F110" s="178"/>
      <c r="G110" s="178"/>
      <c r="H110" s="179"/>
      <c r="I110" s="285">
        <v>0</v>
      </c>
      <c r="J110" s="286"/>
      <c r="K110" s="286"/>
      <c r="L110" s="287"/>
      <c r="M110" s="285">
        <v>0</v>
      </c>
      <c r="N110" s="286"/>
      <c r="O110" s="286"/>
      <c r="P110" s="287"/>
      <c r="Q110" s="285">
        <v>0</v>
      </c>
      <c r="R110" s="286"/>
      <c r="S110" s="286"/>
      <c r="T110" s="287"/>
      <c r="U110" s="288"/>
      <c r="V110" s="178"/>
      <c r="W110" s="178"/>
      <c r="X110" s="178"/>
      <c r="Y110" s="178"/>
      <c r="Z110" s="178"/>
      <c r="AA110" s="178"/>
      <c r="AB110" s="178"/>
      <c r="AC110" s="179"/>
    </row>
    <row r="111" spans="1:31" ht="15.75" customHeight="1" x14ac:dyDescent="0.15">
      <c r="A111" s="1"/>
      <c r="B111" s="288"/>
      <c r="C111" s="178"/>
      <c r="D111" s="178"/>
      <c r="E111" s="178"/>
      <c r="F111" s="178"/>
      <c r="G111" s="178"/>
      <c r="H111" s="179"/>
      <c r="I111" s="285">
        <v>0</v>
      </c>
      <c r="J111" s="286"/>
      <c r="K111" s="286"/>
      <c r="L111" s="287"/>
      <c r="M111" s="285">
        <v>0</v>
      </c>
      <c r="N111" s="286"/>
      <c r="O111" s="286"/>
      <c r="P111" s="287"/>
      <c r="Q111" s="285">
        <v>0</v>
      </c>
      <c r="R111" s="286"/>
      <c r="S111" s="286"/>
      <c r="T111" s="287"/>
      <c r="U111" s="288"/>
      <c r="V111" s="178"/>
      <c r="W111" s="178"/>
      <c r="X111" s="178"/>
      <c r="Y111" s="178"/>
      <c r="Z111" s="178"/>
      <c r="AA111" s="178"/>
      <c r="AB111" s="178"/>
      <c r="AC111" s="179"/>
    </row>
    <row r="112" spans="1:31" ht="15.75" customHeight="1" x14ac:dyDescent="0.15">
      <c r="A112" s="1"/>
      <c r="B112" s="288"/>
      <c r="C112" s="178"/>
      <c r="D112" s="178"/>
      <c r="E112" s="178"/>
      <c r="F112" s="178"/>
      <c r="G112" s="178"/>
      <c r="H112" s="289"/>
      <c r="I112" s="285">
        <v>0</v>
      </c>
      <c r="J112" s="286"/>
      <c r="K112" s="286"/>
      <c r="L112" s="287"/>
      <c r="M112" s="285">
        <v>0</v>
      </c>
      <c r="N112" s="286"/>
      <c r="O112" s="286"/>
      <c r="P112" s="287"/>
      <c r="Q112" s="285">
        <v>0</v>
      </c>
      <c r="R112" s="286"/>
      <c r="S112" s="286"/>
      <c r="T112" s="287"/>
      <c r="U112" s="288"/>
      <c r="V112" s="178"/>
      <c r="W112" s="178"/>
      <c r="X112" s="178"/>
      <c r="Y112" s="178"/>
      <c r="Z112" s="178"/>
      <c r="AA112" s="178"/>
      <c r="AB112" s="178"/>
      <c r="AC112" s="179"/>
    </row>
    <row r="113" spans="1:31" ht="15.75" customHeight="1" x14ac:dyDescent="0.15">
      <c r="A113" s="1"/>
      <c r="B113" s="288"/>
      <c r="C113" s="178"/>
      <c r="D113" s="178"/>
      <c r="E113" s="178"/>
      <c r="F113" s="178"/>
      <c r="G113" s="178"/>
      <c r="H113" s="289"/>
      <c r="I113" s="285">
        <v>0</v>
      </c>
      <c r="J113" s="286"/>
      <c r="K113" s="286"/>
      <c r="L113" s="287"/>
      <c r="M113" s="285">
        <v>0</v>
      </c>
      <c r="N113" s="286"/>
      <c r="O113" s="286"/>
      <c r="P113" s="287"/>
      <c r="Q113" s="285">
        <v>0</v>
      </c>
      <c r="R113" s="286"/>
      <c r="S113" s="286"/>
      <c r="T113" s="287"/>
      <c r="U113" s="288"/>
      <c r="V113" s="178"/>
      <c r="W113" s="178"/>
      <c r="X113" s="178"/>
      <c r="Y113" s="178"/>
      <c r="Z113" s="178"/>
      <c r="AA113" s="178"/>
      <c r="AB113" s="178"/>
      <c r="AC113" s="179"/>
    </row>
    <row r="114" spans="1:31" ht="15.75" customHeight="1" x14ac:dyDescent="0.15">
      <c r="A114" s="1"/>
      <c r="B114" s="288"/>
      <c r="C114" s="178"/>
      <c r="D114" s="178"/>
      <c r="E114" s="178"/>
      <c r="F114" s="178"/>
      <c r="G114" s="178"/>
      <c r="H114" s="289"/>
      <c r="I114" s="285">
        <v>0</v>
      </c>
      <c r="J114" s="286"/>
      <c r="K114" s="286"/>
      <c r="L114" s="287"/>
      <c r="M114" s="285">
        <v>0</v>
      </c>
      <c r="N114" s="286"/>
      <c r="O114" s="286"/>
      <c r="P114" s="287"/>
      <c r="Q114" s="285">
        <v>0</v>
      </c>
      <c r="R114" s="286"/>
      <c r="S114" s="286"/>
      <c r="T114" s="287"/>
      <c r="U114" s="288"/>
      <c r="V114" s="178"/>
      <c r="W114" s="178"/>
      <c r="X114" s="178"/>
      <c r="Y114" s="178"/>
      <c r="Z114" s="178"/>
      <c r="AA114" s="178"/>
      <c r="AB114" s="178"/>
      <c r="AC114" s="179"/>
    </row>
    <row r="115" spans="1:31" ht="15.75" customHeight="1" x14ac:dyDescent="0.15">
      <c r="A115" s="1"/>
      <c r="B115" s="302" t="s">
        <v>92</v>
      </c>
      <c r="C115" s="187"/>
      <c r="D115" s="187"/>
      <c r="E115" s="187"/>
      <c r="F115" s="187"/>
      <c r="G115" s="187"/>
      <c r="H115" s="188"/>
      <c r="I115" s="385">
        <f>SUM(I110:L114)</f>
        <v>0</v>
      </c>
      <c r="J115" s="312"/>
      <c r="K115" s="312"/>
      <c r="L115" s="313"/>
      <c r="M115" s="385">
        <f>SUM(M110:P114)</f>
        <v>0</v>
      </c>
      <c r="N115" s="312"/>
      <c r="O115" s="312"/>
      <c r="P115" s="313"/>
      <c r="Q115" s="385">
        <f>SUM(Q110:T114)</f>
        <v>0</v>
      </c>
      <c r="R115" s="312"/>
      <c r="S115" s="312"/>
      <c r="T115" s="313"/>
      <c r="U115" s="303"/>
      <c r="V115" s="187"/>
      <c r="W115" s="187"/>
      <c r="X115" s="187"/>
      <c r="Y115" s="187"/>
      <c r="Z115" s="187"/>
      <c r="AA115" s="187"/>
      <c r="AB115" s="187"/>
      <c r="AC115" s="188"/>
    </row>
    <row r="116" spans="1:31" ht="15.75" customHeight="1" x14ac:dyDescent="0.15">
      <c r="A116" s="1"/>
      <c r="B116" s="304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8"/>
      <c r="AD116" s="7"/>
      <c r="AE116" s="7"/>
    </row>
    <row r="117" spans="1:31" ht="13" x14ac:dyDescent="0.15">
      <c r="A117" s="1"/>
      <c r="B117" s="325" t="s">
        <v>93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4"/>
    </row>
    <row r="118" spans="1:31" ht="19.5" customHeight="1" x14ac:dyDescent="0.15">
      <c r="A118" s="1"/>
      <c r="B118" s="305" t="s">
        <v>73</v>
      </c>
      <c r="C118" s="386"/>
      <c r="D118" s="387"/>
      <c r="E118" s="305" t="s">
        <v>72</v>
      </c>
      <c r="F118" s="386"/>
      <c r="G118" s="387"/>
      <c r="H118" s="305" t="s">
        <v>94</v>
      </c>
      <c r="I118" s="386"/>
      <c r="J118" s="387"/>
      <c r="K118" s="305" t="s">
        <v>95</v>
      </c>
      <c r="L118" s="386"/>
      <c r="M118" s="387"/>
      <c r="N118" s="305" t="s">
        <v>96</v>
      </c>
      <c r="O118" s="386"/>
      <c r="P118" s="387"/>
      <c r="Q118" s="305" t="s">
        <v>97</v>
      </c>
      <c r="R118" s="386"/>
      <c r="S118" s="387"/>
      <c r="T118" s="305" t="s">
        <v>98</v>
      </c>
      <c r="U118" s="387"/>
      <c r="V118" s="305" t="s">
        <v>99</v>
      </c>
      <c r="W118" s="386"/>
      <c r="X118" s="387"/>
      <c r="Y118" s="305" t="s">
        <v>100</v>
      </c>
      <c r="Z118" s="387"/>
      <c r="AA118" s="305" t="s">
        <v>101</v>
      </c>
      <c r="AB118" s="386"/>
      <c r="AC118" s="387"/>
      <c r="AD118" s="7"/>
      <c r="AE118" s="8"/>
    </row>
    <row r="119" spans="1:31" ht="15.75" customHeight="1" x14ac:dyDescent="0.15">
      <c r="A119" s="1"/>
      <c r="B119" s="379"/>
      <c r="C119" s="381"/>
      <c r="D119" s="380"/>
      <c r="E119" s="379"/>
      <c r="F119" s="381"/>
      <c r="G119" s="380"/>
      <c r="H119" s="379"/>
      <c r="I119" s="381"/>
      <c r="J119" s="380"/>
      <c r="K119" s="379"/>
      <c r="L119" s="381"/>
      <c r="M119" s="380"/>
      <c r="N119" s="382"/>
      <c r="O119" s="383"/>
      <c r="P119" s="384"/>
      <c r="Q119" s="382"/>
      <c r="R119" s="383"/>
      <c r="S119" s="384"/>
      <c r="T119" s="294" t="e">
        <f t="shared" ref="T119:T139" si="4">Q119/N119</f>
        <v>#DIV/0!</v>
      </c>
      <c r="U119" s="176"/>
      <c r="V119" s="379"/>
      <c r="W119" s="381"/>
      <c r="X119" s="380"/>
      <c r="Y119" s="379"/>
      <c r="Z119" s="380"/>
      <c r="AA119" s="379"/>
      <c r="AB119" s="381"/>
      <c r="AC119" s="380"/>
    </row>
    <row r="120" spans="1:31" ht="15.75" customHeight="1" x14ac:dyDescent="0.15">
      <c r="A120" s="1"/>
      <c r="B120" s="379"/>
      <c r="C120" s="381"/>
      <c r="D120" s="380"/>
      <c r="E120" s="379"/>
      <c r="F120" s="381"/>
      <c r="G120" s="380"/>
      <c r="H120" s="379"/>
      <c r="I120" s="381"/>
      <c r="J120" s="380"/>
      <c r="K120" s="379"/>
      <c r="L120" s="381"/>
      <c r="M120" s="380"/>
      <c r="N120" s="382"/>
      <c r="O120" s="383"/>
      <c r="P120" s="384"/>
      <c r="Q120" s="382"/>
      <c r="R120" s="383"/>
      <c r="S120" s="384"/>
      <c r="T120" s="294" t="e">
        <f t="shared" si="4"/>
        <v>#DIV/0!</v>
      </c>
      <c r="U120" s="176"/>
      <c r="V120" s="379"/>
      <c r="W120" s="381"/>
      <c r="X120" s="380"/>
      <c r="Y120" s="379"/>
      <c r="Z120" s="380"/>
      <c r="AA120" s="379"/>
      <c r="AB120" s="381"/>
      <c r="AC120" s="380"/>
    </row>
    <row r="121" spans="1:31" ht="15.75" customHeight="1" x14ac:dyDescent="0.15">
      <c r="A121" s="1"/>
      <c r="B121" s="379"/>
      <c r="C121" s="381"/>
      <c r="D121" s="380"/>
      <c r="E121" s="379"/>
      <c r="F121" s="381"/>
      <c r="G121" s="380"/>
      <c r="H121" s="379"/>
      <c r="I121" s="381"/>
      <c r="J121" s="380"/>
      <c r="K121" s="379"/>
      <c r="L121" s="381"/>
      <c r="M121" s="380"/>
      <c r="N121" s="382"/>
      <c r="O121" s="383"/>
      <c r="P121" s="384"/>
      <c r="Q121" s="382"/>
      <c r="R121" s="383"/>
      <c r="S121" s="384"/>
      <c r="T121" s="294" t="e">
        <f t="shared" si="4"/>
        <v>#DIV/0!</v>
      </c>
      <c r="U121" s="176"/>
      <c r="V121" s="379"/>
      <c r="W121" s="381"/>
      <c r="X121" s="380"/>
      <c r="Y121" s="379"/>
      <c r="Z121" s="380"/>
      <c r="AA121" s="379"/>
      <c r="AB121" s="381"/>
      <c r="AC121" s="380"/>
    </row>
    <row r="122" spans="1:31" ht="15.75" customHeight="1" x14ac:dyDescent="0.15">
      <c r="A122" s="1"/>
      <c r="B122" s="379"/>
      <c r="C122" s="381"/>
      <c r="D122" s="380"/>
      <c r="E122" s="379"/>
      <c r="F122" s="381"/>
      <c r="G122" s="380"/>
      <c r="H122" s="379"/>
      <c r="I122" s="381"/>
      <c r="J122" s="380"/>
      <c r="K122" s="379"/>
      <c r="L122" s="381"/>
      <c r="M122" s="380"/>
      <c r="N122" s="382"/>
      <c r="O122" s="383"/>
      <c r="P122" s="384"/>
      <c r="Q122" s="382"/>
      <c r="R122" s="383"/>
      <c r="S122" s="384"/>
      <c r="T122" s="294" t="e">
        <f t="shared" si="4"/>
        <v>#DIV/0!</v>
      </c>
      <c r="U122" s="176"/>
      <c r="V122" s="379"/>
      <c r="W122" s="381"/>
      <c r="X122" s="380"/>
      <c r="Y122" s="379"/>
      <c r="Z122" s="380"/>
      <c r="AA122" s="379"/>
      <c r="AB122" s="381"/>
      <c r="AC122" s="380"/>
    </row>
    <row r="123" spans="1:31" ht="15.75" customHeight="1" x14ac:dyDescent="0.15">
      <c r="A123" s="1"/>
      <c r="B123" s="379"/>
      <c r="C123" s="381"/>
      <c r="D123" s="380"/>
      <c r="E123" s="379"/>
      <c r="F123" s="381"/>
      <c r="G123" s="380"/>
      <c r="H123" s="379"/>
      <c r="I123" s="381"/>
      <c r="J123" s="380"/>
      <c r="K123" s="379"/>
      <c r="L123" s="381"/>
      <c r="M123" s="380"/>
      <c r="N123" s="382"/>
      <c r="O123" s="383"/>
      <c r="P123" s="384"/>
      <c r="Q123" s="382"/>
      <c r="R123" s="383"/>
      <c r="S123" s="384"/>
      <c r="T123" s="294" t="e">
        <f t="shared" si="4"/>
        <v>#DIV/0!</v>
      </c>
      <c r="U123" s="176"/>
      <c r="V123" s="379"/>
      <c r="W123" s="381"/>
      <c r="X123" s="380"/>
      <c r="Y123" s="379"/>
      <c r="Z123" s="380"/>
      <c r="AA123" s="379"/>
      <c r="AB123" s="381"/>
      <c r="AC123" s="380"/>
    </row>
    <row r="124" spans="1:31" ht="15.75" customHeight="1" x14ac:dyDescent="0.15">
      <c r="A124" s="1"/>
      <c r="B124" s="379"/>
      <c r="C124" s="381"/>
      <c r="D124" s="380"/>
      <c r="E124" s="379"/>
      <c r="F124" s="381"/>
      <c r="G124" s="380"/>
      <c r="H124" s="379"/>
      <c r="I124" s="381"/>
      <c r="J124" s="380"/>
      <c r="K124" s="379"/>
      <c r="L124" s="381"/>
      <c r="M124" s="380"/>
      <c r="N124" s="382"/>
      <c r="O124" s="383"/>
      <c r="P124" s="384"/>
      <c r="Q124" s="382"/>
      <c r="R124" s="383"/>
      <c r="S124" s="384"/>
      <c r="T124" s="294" t="e">
        <f t="shared" si="4"/>
        <v>#DIV/0!</v>
      </c>
      <c r="U124" s="176"/>
      <c r="V124" s="379"/>
      <c r="W124" s="381"/>
      <c r="X124" s="380"/>
      <c r="Y124" s="379"/>
      <c r="Z124" s="380"/>
      <c r="AA124" s="379"/>
      <c r="AB124" s="381"/>
      <c r="AC124" s="380"/>
    </row>
    <row r="125" spans="1:31" ht="15.75" customHeight="1" x14ac:dyDescent="0.15">
      <c r="A125" s="1"/>
      <c r="B125" s="379"/>
      <c r="C125" s="381"/>
      <c r="D125" s="380"/>
      <c r="E125" s="379"/>
      <c r="F125" s="381"/>
      <c r="G125" s="380"/>
      <c r="H125" s="379"/>
      <c r="I125" s="381"/>
      <c r="J125" s="380"/>
      <c r="K125" s="379"/>
      <c r="L125" s="381"/>
      <c r="M125" s="380"/>
      <c r="N125" s="382"/>
      <c r="O125" s="383"/>
      <c r="P125" s="384"/>
      <c r="Q125" s="382"/>
      <c r="R125" s="383"/>
      <c r="S125" s="384"/>
      <c r="T125" s="294" t="e">
        <f t="shared" si="4"/>
        <v>#DIV/0!</v>
      </c>
      <c r="U125" s="176"/>
      <c r="V125" s="379"/>
      <c r="W125" s="381"/>
      <c r="X125" s="380"/>
      <c r="Y125" s="379"/>
      <c r="Z125" s="380"/>
      <c r="AA125" s="379"/>
      <c r="AB125" s="381"/>
      <c r="AC125" s="380"/>
    </row>
    <row r="126" spans="1:31" ht="15.75" customHeight="1" x14ac:dyDescent="0.15">
      <c r="A126" s="1"/>
      <c r="B126" s="379"/>
      <c r="C126" s="381"/>
      <c r="D126" s="380"/>
      <c r="E126" s="379"/>
      <c r="F126" s="381"/>
      <c r="G126" s="380"/>
      <c r="H126" s="379"/>
      <c r="I126" s="381"/>
      <c r="J126" s="380"/>
      <c r="K126" s="379"/>
      <c r="L126" s="381"/>
      <c r="M126" s="380"/>
      <c r="N126" s="382"/>
      <c r="O126" s="383"/>
      <c r="P126" s="384"/>
      <c r="Q126" s="382"/>
      <c r="R126" s="383"/>
      <c r="S126" s="384"/>
      <c r="T126" s="294" t="e">
        <f t="shared" si="4"/>
        <v>#DIV/0!</v>
      </c>
      <c r="U126" s="176"/>
      <c r="V126" s="379"/>
      <c r="W126" s="381"/>
      <c r="X126" s="380"/>
      <c r="Y126" s="379"/>
      <c r="Z126" s="380"/>
      <c r="AA126" s="379"/>
      <c r="AB126" s="381"/>
      <c r="AC126" s="380"/>
    </row>
    <row r="127" spans="1:31" ht="15.75" customHeight="1" x14ac:dyDescent="0.15">
      <c r="A127" s="1"/>
      <c r="B127" s="379"/>
      <c r="C127" s="381"/>
      <c r="D127" s="380"/>
      <c r="E127" s="379"/>
      <c r="F127" s="381"/>
      <c r="G127" s="380"/>
      <c r="H127" s="379"/>
      <c r="I127" s="381"/>
      <c r="J127" s="380"/>
      <c r="K127" s="379"/>
      <c r="L127" s="381"/>
      <c r="M127" s="380"/>
      <c r="N127" s="382"/>
      <c r="O127" s="383"/>
      <c r="P127" s="384"/>
      <c r="Q127" s="382"/>
      <c r="R127" s="383"/>
      <c r="S127" s="384"/>
      <c r="T127" s="294" t="e">
        <f t="shared" si="4"/>
        <v>#DIV/0!</v>
      </c>
      <c r="U127" s="176"/>
      <c r="V127" s="379"/>
      <c r="W127" s="381"/>
      <c r="X127" s="380"/>
      <c r="Y127" s="379"/>
      <c r="Z127" s="380"/>
      <c r="AA127" s="379"/>
      <c r="AB127" s="381"/>
      <c r="AC127" s="380"/>
      <c r="AD127" s="7"/>
      <c r="AE127" s="8"/>
    </row>
    <row r="128" spans="1:31" ht="15.75" customHeight="1" x14ac:dyDescent="0.15">
      <c r="A128" s="1"/>
      <c r="B128" s="379"/>
      <c r="C128" s="381"/>
      <c r="D128" s="380"/>
      <c r="E128" s="379"/>
      <c r="F128" s="381"/>
      <c r="G128" s="380"/>
      <c r="H128" s="379"/>
      <c r="I128" s="381"/>
      <c r="J128" s="380"/>
      <c r="K128" s="379"/>
      <c r="L128" s="381"/>
      <c r="M128" s="380"/>
      <c r="N128" s="382"/>
      <c r="O128" s="383"/>
      <c r="P128" s="384"/>
      <c r="Q128" s="382"/>
      <c r="R128" s="383"/>
      <c r="S128" s="384"/>
      <c r="T128" s="294" t="e">
        <f t="shared" si="4"/>
        <v>#DIV/0!</v>
      </c>
      <c r="U128" s="176"/>
      <c r="V128" s="379"/>
      <c r="W128" s="381"/>
      <c r="X128" s="380"/>
      <c r="Y128" s="379"/>
      <c r="Z128" s="380"/>
      <c r="AA128" s="379"/>
      <c r="AB128" s="381"/>
      <c r="AC128" s="380"/>
      <c r="AD128" s="7"/>
      <c r="AE128" s="8"/>
    </row>
    <row r="129" spans="1:31" ht="15.75" customHeight="1" x14ac:dyDescent="0.15">
      <c r="A129" s="1"/>
      <c r="B129" s="379"/>
      <c r="C129" s="381"/>
      <c r="D129" s="380"/>
      <c r="E129" s="379"/>
      <c r="F129" s="381"/>
      <c r="G129" s="380"/>
      <c r="H129" s="379"/>
      <c r="I129" s="381"/>
      <c r="J129" s="380"/>
      <c r="K129" s="379"/>
      <c r="L129" s="381"/>
      <c r="M129" s="380"/>
      <c r="N129" s="382"/>
      <c r="O129" s="383"/>
      <c r="P129" s="384"/>
      <c r="Q129" s="382"/>
      <c r="R129" s="383"/>
      <c r="S129" s="384"/>
      <c r="T129" s="294" t="e">
        <f t="shared" si="4"/>
        <v>#DIV/0!</v>
      </c>
      <c r="U129" s="176"/>
      <c r="V129" s="379"/>
      <c r="W129" s="381"/>
      <c r="X129" s="380"/>
      <c r="Y129" s="379"/>
      <c r="Z129" s="380"/>
      <c r="AA129" s="379"/>
      <c r="AB129" s="381"/>
      <c r="AC129" s="380"/>
      <c r="AD129" s="7"/>
      <c r="AE129" s="8"/>
    </row>
    <row r="130" spans="1:31" ht="15.75" customHeight="1" x14ac:dyDescent="0.15">
      <c r="A130" s="1"/>
      <c r="B130" s="379"/>
      <c r="C130" s="381"/>
      <c r="D130" s="380"/>
      <c r="E130" s="379"/>
      <c r="F130" s="381"/>
      <c r="G130" s="380"/>
      <c r="H130" s="379"/>
      <c r="I130" s="381"/>
      <c r="J130" s="380"/>
      <c r="K130" s="379"/>
      <c r="L130" s="381"/>
      <c r="M130" s="380"/>
      <c r="N130" s="382"/>
      <c r="O130" s="383"/>
      <c r="P130" s="384"/>
      <c r="Q130" s="382"/>
      <c r="R130" s="383"/>
      <c r="S130" s="384"/>
      <c r="T130" s="294" t="e">
        <f t="shared" si="4"/>
        <v>#DIV/0!</v>
      </c>
      <c r="U130" s="176"/>
      <c r="V130" s="379"/>
      <c r="W130" s="381"/>
      <c r="X130" s="380"/>
      <c r="Y130" s="379"/>
      <c r="Z130" s="380"/>
      <c r="AA130" s="379"/>
      <c r="AB130" s="381"/>
      <c r="AC130" s="380"/>
      <c r="AD130" s="7"/>
      <c r="AE130" s="8"/>
    </row>
    <row r="131" spans="1:31" ht="15.75" customHeight="1" x14ac:dyDescent="0.15">
      <c r="A131" s="1"/>
      <c r="B131" s="379"/>
      <c r="C131" s="381"/>
      <c r="D131" s="380"/>
      <c r="E131" s="379"/>
      <c r="F131" s="381"/>
      <c r="G131" s="380"/>
      <c r="H131" s="379"/>
      <c r="I131" s="381"/>
      <c r="J131" s="380"/>
      <c r="K131" s="379"/>
      <c r="L131" s="381"/>
      <c r="M131" s="380"/>
      <c r="N131" s="382"/>
      <c r="O131" s="383"/>
      <c r="P131" s="384"/>
      <c r="Q131" s="382"/>
      <c r="R131" s="383"/>
      <c r="S131" s="384"/>
      <c r="T131" s="294" t="e">
        <f t="shared" si="4"/>
        <v>#DIV/0!</v>
      </c>
      <c r="U131" s="176"/>
      <c r="V131" s="379"/>
      <c r="W131" s="381"/>
      <c r="X131" s="380"/>
      <c r="Y131" s="379"/>
      <c r="Z131" s="380"/>
      <c r="AA131" s="379"/>
      <c r="AB131" s="381"/>
      <c r="AC131" s="380"/>
      <c r="AD131" s="7"/>
      <c r="AE131" s="8"/>
    </row>
    <row r="132" spans="1:31" ht="15.75" customHeight="1" x14ac:dyDescent="0.15">
      <c r="A132" s="1"/>
      <c r="B132" s="379"/>
      <c r="C132" s="381"/>
      <c r="D132" s="380"/>
      <c r="E132" s="379"/>
      <c r="F132" s="381"/>
      <c r="G132" s="380"/>
      <c r="H132" s="379"/>
      <c r="I132" s="381"/>
      <c r="J132" s="380"/>
      <c r="K132" s="379"/>
      <c r="L132" s="381"/>
      <c r="M132" s="380"/>
      <c r="N132" s="382"/>
      <c r="O132" s="383"/>
      <c r="P132" s="384"/>
      <c r="Q132" s="382"/>
      <c r="R132" s="383"/>
      <c r="S132" s="384"/>
      <c r="T132" s="294" t="e">
        <f t="shared" si="4"/>
        <v>#DIV/0!</v>
      </c>
      <c r="U132" s="176"/>
      <c r="V132" s="379"/>
      <c r="W132" s="381"/>
      <c r="X132" s="380"/>
      <c r="Y132" s="379"/>
      <c r="Z132" s="380"/>
      <c r="AA132" s="379"/>
      <c r="AB132" s="381"/>
      <c r="AC132" s="380"/>
      <c r="AD132" s="7"/>
      <c r="AE132" s="8"/>
    </row>
    <row r="133" spans="1:31" ht="15.75" customHeight="1" x14ac:dyDescent="0.15">
      <c r="A133" s="1"/>
      <c r="B133" s="379"/>
      <c r="C133" s="381"/>
      <c r="D133" s="380"/>
      <c r="E133" s="379"/>
      <c r="F133" s="381"/>
      <c r="G133" s="380"/>
      <c r="H133" s="379"/>
      <c r="I133" s="381"/>
      <c r="J133" s="380"/>
      <c r="K133" s="379"/>
      <c r="L133" s="381"/>
      <c r="M133" s="380"/>
      <c r="N133" s="382"/>
      <c r="O133" s="383"/>
      <c r="P133" s="384"/>
      <c r="Q133" s="382"/>
      <c r="R133" s="383"/>
      <c r="S133" s="384"/>
      <c r="T133" s="294" t="e">
        <f t="shared" si="4"/>
        <v>#DIV/0!</v>
      </c>
      <c r="U133" s="176"/>
      <c r="V133" s="379"/>
      <c r="W133" s="381"/>
      <c r="X133" s="380"/>
      <c r="Y133" s="379"/>
      <c r="Z133" s="380"/>
      <c r="AA133" s="379"/>
      <c r="AB133" s="381"/>
      <c r="AC133" s="380"/>
      <c r="AD133" s="7"/>
      <c r="AE133" s="8"/>
    </row>
    <row r="134" spans="1:31" ht="15.75" customHeight="1" x14ac:dyDescent="0.15">
      <c r="A134" s="1"/>
      <c r="B134" s="379"/>
      <c r="C134" s="381"/>
      <c r="D134" s="380"/>
      <c r="E134" s="379"/>
      <c r="F134" s="381"/>
      <c r="G134" s="380"/>
      <c r="H134" s="379"/>
      <c r="I134" s="381"/>
      <c r="J134" s="380"/>
      <c r="K134" s="379"/>
      <c r="L134" s="381"/>
      <c r="M134" s="380"/>
      <c r="N134" s="382"/>
      <c r="O134" s="383"/>
      <c r="P134" s="384"/>
      <c r="Q134" s="382"/>
      <c r="R134" s="383"/>
      <c r="S134" s="384"/>
      <c r="T134" s="294" t="e">
        <f t="shared" si="4"/>
        <v>#DIV/0!</v>
      </c>
      <c r="U134" s="176"/>
      <c r="V134" s="379"/>
      <c r="W134" s="381"/>
      <c r="X134" s="380"/>
      <c r="Y134" s="379"/>
      <c r="Z134" s="380"/>
      <c r="AA134" s="379"/>
      <c r="AB134" s="381"/>
      <c r="AC134" s="380"/>
      <c r="AD134" s="7"/>
      <c r="AE134" s="8"/>
    </row>
    <row r="135" spans="1:31" ht="15.75" customHeight="1" x14ac:dyDescent="0.15">
      <c r="A135" s="1"/>
      <c r="B135" s="379"/>
      <c r="C135" s="381"/>
      <c r="D135" s="380"/>
      <c r="E135" s="379"/>
      <c r="F135" s="381"/>
      <c r="G135" s="380"/>
      <c r="H135" s="379"/>
      <c r="I135" s="381"/>
      <c r="J135" s="380"/>
      <c r="K135" s="379"/>
      <c r="L135" s="381"/>
      <c r="M135" s="380"/>
      <c r="N135" s="382"/>
      <c r="O135" s="383"/>
      <c r="P135" s="384"/>
      <c r="Q135" s="382"/>
      <c r="R135" s="383"/>
      <c r="S135" s="384"/>
      <c r="T135" s="294" t="e">
        <f t="shared" si="4"/>
        <v>#DIV/0!</v>
      </c>
      <c r="U135" s="176"/>
      <c r="V135" s="379"/>
      <c r="W135" s="381"/>
      <c r="X135" s="380"/>
      <c r="Y135" s="379"/>
      <c r="Z135" s="380"/>
      <c r="AA135" s="379"/>
      <c r="AB135" s="381"/>
      <c r="AC135" s="380"/>
      <c r="AD135" s="7"/>
      <c r="AE135" s="8"/>
    </row>
    <row r="136" spans="1:31" ht="15.75" customHeight="1" x14ac:dyDescent="0.15">
      <c r="A136" s="1"/>
      <c r="B136" s="379"/>
      <c r="C136" s="381"/>
      <c r="D136" s="380"/>
      <c r="E136" s="379"/>
      <c r="F136" s="381"/>
      <c r="G136" s="380"/>
      <c r="H136" s="379"/>
      <c r="I136" s="381"/>
      <c r="J136" s="380"/>
      <c r="K136" s="379"/>
      <c r="L136" s="381"/>
      <c r="M136" s="380"/>
      <c r="N136" s="382"/>
      <c r="O136" s="383"/>
      <c r="P136" s="384"/>
      <c r="Q136" s="382"/>
      <c r="R136" s="383"/>
      <c r="S136" s="384"/>
      <c r="T136" s="294" t="e">
        <f t="shared" si="4"/>
        <v>#DIV/0!</v>
      </c>
      <c r="U136" s="176"/>
      <c r="V136" s="379"/>
      <c r="W136" s="381"/>
      <c r="X136" s="380"/>
      <c r="Y136" s="379"/>
      <c r="Z136" s="380"/>
      <c r="AA136" s="379"/>
      <c r="AB136" s="381"/>
      <c r="AC136" s="380"/>
      <c r="AD136" s="7"/>
      <c r="AE136" s="8"/>
    </row>
    <row r="137" spans="1:31" ht="15.75" customHeight="1" x14ac:dyDescent="0.15">
      <c r="A137" s="1"/>
      <c r="B137" s="379"/>
      <c r="C137" s="381"/>
      <c r="D137" s="380"/>
      <c r="E137" s="379"/>
      <c r="F137" s="381"/>
      <c r="G137" s="380"/>
      <c r="H137" s="379"/>
      <c r="I137" s="381"/>
      <c r="J137" s="380"/>
      <c r="K137" s="379"/>
      <c r="L137" s="381"/>
      <c r="M137" s="380"/>
      <c r="N137" s="382"/>
      <c r="O137" s="383"/>
      <c r="P137" s="384"/>
      <c r="Q137" s="382"/>
      <c r="R137" s="383"/>
      <c r="S137" s="384"/>
      <c r="T137" s="294" t="e">
        <f t="shared" si="4"/>
        <v>#DIV/0!</v>
      </c>
      <c r="U137" s="176"/>
      <c r="V137" s="379"/>
      <c r="W137" s="381"/>
      <c r="X137" s="380"/>
      <c r="Y137" s="379"/>
      <c r="Z137" s="380"/>
      <c r="AA137" s="379"/>
      <c r="AB137" s="381"/>
      <c r="AC137" s="380"/>
      <c r="AD137" s="7"/>
      <c r="AE137" s="8"/>
    </row>
    <row r="138" spans="1:31" ht="15.75" customHeight="1" x14ac:dyDescent="0.15">
      <c r="A138" s="1"/>
      <c r="B138" s="379"/>
      <c r="C138" s="381"/>
      <c r="D138" s="380"/>
      <c r="E138" s="379"/>
      <c r="F138" s="381"/>
      <c r="G138" s="380"/>
      <c r="H138" s="379"/>
      <c r="I138" s="381"/>
      <c r="J138" s="380"/>
      <c r="K138" s="379"/>
      <c r="L138" s="381"/>
      <c r="M138" s="380"/>
      <c r="N138" s="382"/>
      <c r="O138" s="383"/>
      <c r="P138" s="384"/>
      <c r="Q138" s="382"/>
      <c r="R138" s="383"/>
      <c r="S138" s="384"/>
      <c r="T138" s="294" t="e">
        <f t="shared" si="4"/>
        <v>#DIV/0!</v>
      </c>
      <c r="U138" s="176"/>
      <c r="V138" s="379"/>
      <c r="W138" s="381"/>
      <c r="X138" s="380"/>
      <c r="Y138" s="379"/>
      <c r="Z138" s="380"/>
      <c r="AA138" s="379"/>
      <c r="AB138" s="381"/>
      <c r="AC138" s="380"/>
      <c r="AD138" s="7"/>
      <c r="AE138" s="8"/>
    </row>
    <row r="139" spans="1:31" ht="15.75" customHeight="1" x14ac:dyDescent="0.15">
      <c r="A139" s="1"/>
      <c r="B139" s="352" t="s">
        <v>92</v>
      </c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6"/>
      <c r="N139" s="378">
        <f>SUM(N119:P138)</f>
        <v>0</v>
      </c>
      <c r="O139" s="180"/>
      <c r="P139" s="181"/>
      <c r="Q139" s="378">
        <f>SUM(Q119:S138)</f>
        <v>0</v>
      </c>
      <c r="R139" s="180"/>
      <c r="S139" s="181"/>
      <c r="T139" s="294" t="e">
        <f t="shared" si="4"/>
        <v>#DIV/0!</v>
      </c>
      <c r="U139" s="176"/>
      <c r="V139" s="304"/>
      <c r="W139" s="187"/>
      <c r="X139" s="187"/>
      <c r="Y139" s="187"/>
      <c r="Z139" s="187"/>
      <c r="AA139" s="187"/>
      <c r="AB139" s="187"/>
      <c r="AC139" s="188"/>
      <c r="AD139" s="7"/>
      <c r="AE139" s="7"/>
    </row>
    <row r="140" spans="1:31" ht="15.75" customHeight="1" x14ac:dyDescent="0.15">
      <c r="A140" s="1"/>
      <c r="B140" s="304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8"/>
      <c r="AD140" s="7"/>
      <c r="AE140" s="7"/>
    </row>
    <row r="141" spans="1:31" ht="15.75" customHeight="1" x14ac:dyDescent="0.15">
      <c r="A141" s="1"/>
      <c r="B141" s="225" t="s">
        <v>102</v>
      </c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8"/>
      <c r="AD141" s="7"/>
      <c r="AE141" s="7"/>
    </row>
    <row r="142" spans="1:31" ht="54.75" customHeight="1" x14ac:dyDescent="0.15">
      <c r="A142" s="1"/>
      <c r="B142" s="25" t="s">
        <v>45</v>
      </c>
      <c r="C142" s="376" t="s">
        <v>103</v>
      </c>
      <c r="D142" s="203"/>
      <c r="E142" s="204"/>
      <c r="F142" s="376" t="s">
        <v>104</v>
      </c>
      <c r="G142" s="203"/>
      <c r="H142" s="203"/>
      <c r="I142" s="204"/>
      <c r="J142" s="376" t="s">
        <v>105</v>
      </c>
      <c r="K142" s="203"/>
      <c r="L142" s="376" t="s">
        <v>106</v>
      </c>
      <c r="M142" s="204"/>
      <c r="N142" s="376" t="s">
        <v>107</v>
      </c>
      <c r="O142" s="203"/>
      <c r="P142" s="203"/>
      <c r="Q142" s="376" t="s">
        <v>108</v>
      </c>
      <c r="R142" s="203"/>
      <c r="S142" s="203"/>
      <c r="T142" s="376" t="s">
        <v>109</v>
      </c>
      <c r="U142" s="203"/>
      <c r="V142" s="203"/>
      <c r="W142" s="377" t="s">
        <v>110</v>
      </c>
      <c r="X142" s="187"/>
      <c r="Y142" s="188"/>
      <c r="Z142" s="377" t="s">
        <v>111</v>
      </c>
      <c r="AA142" s="187"/>
      <c r="AB142" s="187"/>
      <c r="AC142" s="188"/>
      <c r="AD142" s="26"/>
    </row>
    <row r="143" spans="1:31" ht="78.75" customHeight="1" x14ac:dyDescent="0.15">
      <c r="A143" s="1"/>
      <c r="B143" s="25">
        <v>1</v>
      </c>
      <c r="C143" s="373" t="s">
        <v>133</v>
      </c>
      <c r="D143" s="374"/>
      <c r="E143" s="375"/>
      <c r="F143" s="373" t="s">
        <v>134</v>
      </c>
      <c r="G143" s="374"/>
      <c r="H143" s="374"/>
      <c r="I143" s="375"/>
      <c r="J143" s="373" t="s">
        <v>135</v>
      </c>
      <c r="K143" s="374"/>
      <c r="L143" s="373" t="s">
        <v>135</v>
      </c>
      <c r="M143" s="374"/>
      <c r="N143" s="373" t="s">
        <v>136</v>
      </c>
      <c r="O143" s="374"/>
      <c r="P143" s="374"/>
      <c r="Q143" s="373" t="s">
        <v>396</v>
      </c>
      <c r="R143" s="374"/>
      <c r="S143" s="374"/>
      <c r="T143" s="373" t="s">
        <v>137</v>
      </c>
      <c r="U143" s="374"/>
      <c r="V143" s="374"/>
      <c r="W143" s="370"/>
      <c r="X143" s="178"/>
      <c r="Y143" s="179"/>
      <c r="Z143" s="371"/>
      <c r="AA143" s="178"/>
      <c r="AB143" s="178"/>
      <c r="AC143" s="179"/>
      <c r="AD143" s="26"/>
    </row>
    <row r="144" spans="1:31" ht="13" x14ac:dyDescent="0.15">
      <c r="A144" s="1"/>
      <c r="B144" s="25">
        <v>2</v>
      </c>
      <c r="C144" s="368"/>
      <c r="D144" s="369"/>
      <c r="E144" s="372"/>
      <c r="F144" s="368"/>
      <c r="G144" s="369"/>
      <c r="H144" s="369"/>
      <c r="I144" s="372"/>
      <c r="J144" s="368"/>
      <c r="K144" s="369"/>
      <c r="L144" s="368"/>
      <c r="M144" s="372"/>
      <c r="N144" s="368"/>
      <c r="O144" s="369"/>
      <c r="P144" s="369"/>
      <c r="Q144" s="368"/>
      <c r="R144" s="369"/>
      <c r="S144" s="369"/>
      <c r="T144" s="368"/>
      <c r="U144" s="369"/>
      <c r="V144" s="369"/>
      <c r="W144" s="370"/>
      <c r="X144" s="178"/>
      <c r="Y144" s="179"/>
      <c r="Z144" s="371"/>
      <c r="AA144" s="178"/>
      <c r="AB144" s="178"/>
      <c r="AC144" s="179"/>
      <c r="AD144" s="26"/>
    </row>
    <row r="145" spans="1:30" ht="13" x14ac:dyDescent="0.15">
      <c r="A145" s="1"/>
      <c r="B145" s="25">
        <v>3</v>
      </c>
      <c r="C145" s="368"/>
      <c r="D145" s="369"/>
      <c r="E145" s="372"/>
      <c r="F145" s="368"/>
      <c r="G145" s="369"/>
      <c r="H145" s="369"/>
      <c r="I145" s="372"/>
      <c r="J145" s="368"/>
      <c r="K145" s="369"/>
      <c r="L145" s="368"/>
      <c r="M145" s="372"/>
      <c r="N145" s="368"/>
      <c r="O145" s="369"/>
      <c r="P145" s="369"/>
      <c r="Q145" s="368"/>
      <c r="R145" s="369"/>
      <c r="S145" s="369"/>
      <c r="T145" s="368"/>
      <c r="U145" s="369"/>
      <c r="V145" s="369"/>
      <c r="W145" s="370"/>
      <c r="X145" s="178"/>
      <c r="Y145" s="179"/>
      <c r="Z145" s="371"/>
      <c r="AA145" s="178"/>
      <c r="AB145" s="178"/>
      <c r="AC145" s="179"/>
      <c r="AD145" s="26"/>
    </row>
    <row r="146" spans="1:30" ht="13" x14ac:dyDescent="0.15">
      <c r="A146" s="1"/>
      <c r="B146" s="25">
        <v>4</v>
      </c>
      <c r="C146" s="368"/>
      <c r="D146" s="369"/>
      <c r="E146" s="372"/>
      <c r="F146" s="368"/>
      <c r="G146" s="369"/>
      <c r="H146" s="369"/>
      <c r="I146" s="372"/>
      <c r="J146" s="368"/>
      <c r="K146" s="369"/>
      <c r="L146" s="368"/>
      <c r="M146" s="372"/>
      <c r="N146" s="368"/>
      <c r="O146" s="369"/>
      <c r="P146" s="369"/>
      <c r="Q146" s="368"/>
      <c r="R146" s="369"/>
      <c r="S146" s="369"/>
      <c r="T146" s="368"/>
      <c r="U146" s="369"/>
      <c r="V146" s="369"/>
      <c r="W146" s="370"/>
      <c r="X146" s="178"/>
      <c r="Y146" s="179"/>
      <c r="Z146" s="371"/>
      <c r="AA146" s="178"/>
      <c r="AB146" s="178"/>
      <c r="AC146" s="179"/>
      <c r="AD146" s="26"/>
    </row>
    <row r="147" spans="1:30" ht="13" x14ac:dyDescent="0.15">
      <c r="A147" s="1"/>
      <c r="B147" s="25">
        <v>5</v>
      </c>
      <c r="C147" s="368"/>
      <c r="D147" s="369"/>
      <c r="E147" s="372"/>
      <c r="F147" s="368"/>
      <c r="G147" s="369"/>
      <c r="H147" s="369"/>
      <c r="I147" s="372"/>
      <c r="J147" s="368"/>
      <c r="K147" s="369"/>
      <c r="L147" s="368"/>
      <c r="M147" s="372"/>
      <c r="N147" s="368"/>
      <c r="O147" s="369"/>
      <c r="P147" s="369"/>
      <c r="Q147" s="368"/>
      <c r="R147" s="369"/>
      <c r="S147" s="369"/>
      <c r="T147" s="368"/>
      <c r="U147" s="369"/>
      <c r="V147" s="369"/>
      <c r="W147" s="370"/>
      <c r="X147" s="178"/>
      <c r="Y147" s="179"/>
      <c r="Z147" s="371"/>
      <c r="AA147" s="178"/>
      <c r="AB147" s="178"/>
      <c r="AC147" s="179"/>
      <c r="AD147" s="26"/>
    </row>
    <row r="148" spans="1:30" ht="13" x14ac:dyDescent="0.15">
      <c r="A148" s="1"/>
      <c r="B148" s="25">
        <v>6</v>
      </c>
      <c r="C148" s="368"/>
      <c r="D148" s="369"/>
      <c r="E148" s="372"/>
      <c r="F148" s="368"/>
      <c r="G148" s="369"/>
      <c r="H148" s="369"/>
      <c r="I148" s="372"/>
      <c r="J148" s="368"/>
      <c r="K148" s="369"/>
      <c r="L148" s="368"/>
      <c r="M148" s="372"/>
      <c r="N148" s="368"/>
      <c r="O148" s="369"/>
      <c r="P148" s="369"/>
      <c r="Q148" s="368"/>
      <c r="R148" s="369"/>
      <c r="S148" s="369"/>
      <c r="T148" s="368"/>
      <c r="U148" s="369"/>
      <c r="V148" s="369"/>
      <c r="W148" s="370"/>
      <c r="X148" s="178"/>
      <c r="Y148" s="179"/>
      <c r="Z148" s="371"/>
      <c r="AA148" s="178"/>
      <c r="AB148" s="178"/>
      <c r="AC148" s="179"/>
      <c r="AD148" s="26"/>
    </row>
    <row r="149" spans="1:30" ht="13" x14ac:dyDescent="0.15">
      <c r="A149" s="1"/>
      <c r="B149" s="25">
        <v>7</v>
      </c>
      <c r="C149" s="368"/>
      <c r="D149" s="369"/>
      <c r="E149" s="372"/>
      <c r="F149" s="368"/>
      <c r="G149" s="369"/>
      <c r="H149" s="369"/>
      <c r="I149" s="372"/>
      <c r="J149" s="368"/>
      <c r="K149" s="369"/>
      <c r="L149" s="368"/>
      <c r="M149" s="372"/>
      <c r="N149" s="368"/>
      <c r="O149" s="369"/>
      <c r="P149" s="369"/>
      <c r="Q149" s="368"/>
      <c r="R149" s="369"/>
      <c r="S149" s="369"/>
      <c r="T149" s="368"/>
      <c r="U149" s="369"/>
      <c r="V149" s="369"/>
      <c r="W149" s="370"/>
      <c r="X149" s="178"/>
      <c r="Y149" s="179"/>
      <c r="Z149" s="371"/>
      <c r="AA149" s="178"/>
      <c r="AB149" s="178"/>
      <c r="AC149" s="179"/>
      <c r="AD149" s="26"/>
    </row>
    <row r="150" spans="1:30" ht="13" x14ac:dyDescent="0.15">
      <c r="A150" s="1"/>
      <c r="B150" s="25">
        <v>8</v>
      </c>
      <c r="C150" s="368"/>
      <c r="D150" s="369"/>
      <c r="E150" s="372"/>
      <c r="F150" s="368"/>
      <c r="G150" s="369"/>
      <c r="H150" s="369"/>
      <c r="I150" s="372"/>
      <c r="J150" s="368"/>
      <c r="K150" s="369"/>
      <c r="L150" s="368"/>
      <c r="M150" s="372"/>
      <c r="N150" s="368"/>
      <c r="O150" s="369"/>
      <c r="P150" s="369"/>
      <c r="Q150" s="368"/>
      <c r="R150" s="369"/>
      <c r="S150" s="369"/>
      <c r="T150" s="368"/>
      <c r="U150" s="369"/>
      <c r="V150" s="369"/>
      <c r="W150" s="370"/>
      <c r="X150" s="178"/>
      <c r="Y150" s="179"/>
      <c r="Z150" s="371"/>
      <c r="AA150" s="178"/>
      <c r="AB150" s="178"/>
      <c r="AC150" s="179"/>
      <c r="AD150" s="26"/>
    </row>
    <row r="151" spans="1:30" ht="13" x14ac:dyDescent="0.15">
      <c r="A151" s="1"/>
      <c r="B151" s="25">
        <v>9</v>
      </c>
      <c r="C151" s="368"/>
      <c r="D151" s="369"/>
      <c r="E151" s="372"/>
      <c r="F151" s="368"/>
      <c r="G151" s="369"/>
      <c r="H151" s="369"/>
      <c r="I151" s="372"/>
      <c r="J151" s="368"/>
      <c r="K151" s="369"/>
      <c r="L151" s="368"/>
      <c r="M151" s="372"/>
      <c r="N151" s="368"/>
      <c r="O151" s="369"/>
      <c r="P151" s="369"/>
      <c r="Q151" s="368"/>
      <c r="R151" s="369"/>
      <c r="S151" s="369"/>
      <c r="T151" s="368"/>
      <c r="U151" s="369"/>
      <c r="V151" s="369"/>
      <c r="W151" s="370"/>
      <c r="X151" s="178"/>
      <c r="Y151" s="179"/>
      <c r="Z151" s="371"/>
      <c r="AA151" s="178"/>
      <c r="AB151" s="178"/>
      <c r="AC151" s="179"/>
      <c r="AD151" s="26"/>
    </row>
    <row r="152" spans="1:30" ht="13" x14ac:dyDescent="0.15">
      <c r="A152" s="1"/>
      <c r="B152" s="25">
        <v>10</v>
      </c>
      <c r="C152" s="368"/>
      <c r="D152" s="369"/>
      <c r="E152" s="372"/>
      <c r="F152" s="368"/>
      <c r="G152" s="369"/>
      <c r="H152" s="369"/>
      <c r="I152" s="372"/>
      <c r="J152" s="368"/>
      <c r="K152" s="369"/>
      <c r="L152" s="368"/>
      <c r="M152" s="372"/>
      <c r="N152" s="368"/>
      <c r="O152" s="369"/>
      <c r="P152" s="369"/>
      <c r="Q152" s="368"/>
      <c r="R152" s="369"/>
      <c r="S152" s="369"/>
      <c r="T152" s="368"/>
      <c r="U152" s="369"/>
      <c r="V152" s="369"/>
      <c r="W152" s="370"/>
      <c r="X152" s="178"/>
      <c r="Y152" s="179"/>
      <c r="Z152" s="371"/>
      <c r="AA152" s="178"/>
      <c r="AB152" s="178"/>
      <c r="AC152" s="179"/>
      <c r="AD152" s="26"/>
    </row>
    <row r="153" spans="1:30" ht="15.75" customHeight="1" x14ac:dyDescent="0.15">
      <c r="A153" s="1"/>
      <c r="B153" s="216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8"/>
    </row>
    <row r="154" spans="1:30" ht="15.75" customHeight="1" x14ac:dyDescent="0.15">
      <c r="A154" s="1"/>
      <c r="B154" s="225" t="s">
        <v>112</v>
      </c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8"/>
    </row>
    <row r="155" spans="1:30" ht="15.75" customHeight="1" x14ac:dyDescent="0.15">
      <c r="A155" s="1"/>
      <c r="B155" s="337" t="s">
        <v>113</v>
      </c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</row>
    <row r="156" spans="1:30" ht="15.75" customHeight="1" x14ac:dyDescent="0.15">
      <c r="A156" s="1"/>
      <c r="B156" s="148" t="s">
        <v>45</v>
      </c>
      <c r="C156" s="173" t="s">
        <v>410</v>
      </c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 t="s">
        <v>114</v>
      </c>
      <c r="O156" s="173"/>
      <c r="P156" s="173"/>
      <c r="Q156" s="173"/>
      <c r="R156" s="173"/>
      <c r="S156" s="173"/>
      <c r="T156" s="173"/>
      <c r="U156" s="173"/>
      <c r="V156" s="165" t="s">
        <v>406</v>
      </c>
      <c r="W156" s="165"/>
      <c r="X156" s="339" t="s">
        <v>36</v>
      </c>
      <c r="Y156" s="339"/>
      <c r="Z156" s="339"/>
      <c r="AA156" s="339"/>
      <c r="AB156" s="339"/>
      <c r="AC156" s="339"/>
    </row>
    <row r="157" spans="1:30" ht="25.5" customHeight="1" x14ac:dyDescent="0.15">
      <c r="A157" s="1"/>
      <c r="B157" s="149">
        <v>1</v>
      </c>
      <c r="C157" s="341" t="s">
        <v>409</v>
      </c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58" t="s">
        <v>115</v>
      </c>
      <c r="O157" s="358"/>
      <c r="P157" s="358"/>
      <c r="Q157" s="358"/>
      <c r="R157" s="358"/>
      <c r="S157" s="358"/>
      <c r="T157" s="358"/>
      <c r="U157" s="358"/>
      <c r="V157" s="166">
        <v>0</v>
      </c>
      <c r="W157" s="166"/>
      <c r="X157" s="340"/>
      <c r="Y157" s="340"/>
      <c r="Z157" s="340"/>
      <c r="AA157" s="340"/>
      <c r="AB157" s="340"/>
      <c r="AC157" s="340"/>
    </row>
    <row r="158" spans="1:30" ht="25.5" customHeight="1" x14ac:dyDescent="0.15">
      <c r="A158" s="1"/>
      <c r="B158" s="149">
        <v>2</v>
      </c>
      <c r="C158" s="341" t="s">
        <v>408</v>
      </c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58" t="s">
        <v>116</v>
      </c>
      <c r="O158" s="358"/>
      <c r="P158" s="358"/>
      <c r="Q158" s="358"/>
      <c r="R158" s="358"/>
      <c r="S158" s="358"/>
      <c r="T158" s="358"/>
      <c r="U158" s="358"/>
      <c r="V158" s="166" t="e">
        <v>#DIV/0!</v>
      </c>
      <c r="W158" s="166"/>
      <c r="X158" s="340"/>
      <c r="Y158" s="340"/>
      <c r="Z158" s="340"/>
      <c r="AA158" s="340"/>
      <c r="AB158" s="340"/>
      <c r="AC158" s="340"/>
    </row>
    <row r="159" spans="1:30" ht="25.5" customHeight="1" x14ac:dyDescent="0.15">
      <c r="A159" s="1"/>
      <c r="B159" s="149">
        <v>3</v>
      </c>
      <c r="C159" s="341" t="s">
        <v>129</v>
      </c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58" t="s">
        <v>407</v>
      </c>
      <c r="O159" s="358"/>
      <c r="P159" s="358"/>
      <c r="Q159" s="358"/>
      <c r="R159" s="358"/>
      <c r="S159" s="358"/>
      <c r="T159" s="358"/>
      <c r="U159" s="358"/>
      <c r="V159" s="166">
        <v>0</v>
      </c>
      <c r="W159" s="166"/>
      <c r="X159" s="340"/>
      <c r="Y159" s="340"/>
      <c r="Z159" s="340"/>
      <c r="AA159" s="340"/>
      <c r="AB159" s="340"/>
      <c r="AC159" s="340"/>
    </row>
    <row r="160" spans="1:30" ht="15.75" customHeight="1" x14ac:dyDescent="0.15">
      <c r="A160" s="1"/>
      <c r="B160" s="325" t="s">
        <v>117</v>
      </c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4"/>
    </row>
    <row r="161" spans="1:29" ht="15.75" customHeight="1" x14ac:dyDescent="0.15">
      <c r="A161" s="1"/>
      <c r="B161" s="147" t="s">
        <v>45</v>
      </c>
      <c r="C161" s="328" t="s">
        <v>411</v>
      </c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167" t="s">
        <v>118</v>
      </c>
      <c r="O161" s="235"/>
      <c r="P161" s="235"/>
      <c r="Q161" s="327"/>
      <c r="R161" s="167" t="s">
        <v>119</v>
      </c>
      <c r="S161" s="235"/>
      <c r="T161" s="235"/>
      <c r="U161" s="327"/>
      <c r="V161" s="170" t="s">
        <v>406</v>
      </c>
      <c r="W161" s="170"/>
      <c r="X161" s="167" t="s">
        <v>36</v>
      </c>
      <c r="Y161" s="168"/>
      <c r="Z161" s="168"/>
      <c r="AA161" s="168"/>
      <c r="AB161" s="168"/>
      <c r="AC161" s="169"/>
    </row>
    <row r="162" spans="1:29" ht="32.25" customHeight="1" x14ac:dyDescent="0.15">
      <c r="A162" s="1"/>
      <c r="B162" s="149">
        <v>4</v>
      </c>
      <c r="C162" s="361" t="s">
        <v>397</v>
      </c>
      <c r="D162" s="362"/>
      <c r="E162" s="362"/>
      <c r="F162" s="362"/>
      <c r="G162" s="362"/>
      <c r="H162" s="362"/>
      <c r="I162" s="362"/>
      <c r="J162" s="362"/>
      <c r="K162" s="362"/>
      <c r="L162" s="362"/>
      <c r="M162" s="362"/>
      <c r="N162" s="331"/>
      <c r="O162" s="330"/>
      <c r="P162" s="330"/>
      <c r="Q162" s="330"/>
      <c r="R162" s="363" t="s">
        <v>398</v>
      </c>
      <c r="S162" s="362"/>
      <c r="T162" s="362"/>
      <c r="U162" s="362"/>
      <c r="V162" s="171"/>
      <c r="W162" s="171"/>
      <c r="X162" s="364" t="s">
        <v>399</v>
      </c>
      <c r="Y162" s="364"/>
      <c r="Z162" s="364"/>
      <c r="AA162" s="364"/>
      <c r="AB162" s="364"/>
      <c r="AC162" s="364"/>
    </row>
    <row r="163" spans="1:29" ht="15.75" customHeight="1" x14ac:dyDescent="0.15">
      <c r="A163" s="1"/>
      <c r="B163" s="149">
        <v>5</v>
      </c>
      <c r="C163" s="332"/>
      <c r="D163" s="333"/>
      <c r="E163" s="333"/>
      <c r="F163" s="333"/>
      <c r="G163" s="333"/>
      <c r="H163" s="333"/>
      <c r="I163" s="333"/>
      <c r="J163" s="333"/>
      <c r="K163" s="333"/>
      <c r="L163" s="333"/>
      <c r="M163" s="333"/>
      <c r="N163" s="334"/>
      <c r="O163" s="333"/>
      <c r="P163" s="333"/>
      <c r="Q163" s="333"/>
      <c r="R163" s="172"/>
      <c r="S163" s="172"/>
      <c r="T163" s="172"/>
      <c r="U163" s="172"/>
      <c r="V163" s="162"/>
      <c r="W163" s="162"/>
      <c r="X163" s="163"/>
      <c r="Y163" s="163"/>
      <c r="Z163" s="163"/>
      <c r="AA163" s="163"/>
      <c r="AB163" s="163"/>
      <c r="AC163" s="163"/>
    </row>
    <row r="164" spans="1:29" ht="15.75" customHeight="1" x14ac:dyDescent="0.15">
      <c r="A164" s="1"/>
      <c r="B164" s="149">
        <v>6</v>
      </c>
      <c r="C164" s="332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4"/>
      <c r="O164" s="333"/>
      <c r="P164" s="333"/>
      <c r="Q164" s="333"/>
      <c r="R164" s="172"/>
      <c r="S164" s="172"/>
      <c r="T164" s="172"/>
      <c r="U164" s="172"/>
      <c r="V164" s="162"/>
      <c r="W164" s="162"/>
      <c r="X164" s="163"/>
      <c r="Y164" s="163"/>
      <c r="Z164" s="163"/>
      <c r="AA164" s="163"/>
      <c r="AB164" s="163"/>
      <c r="AC164" s="163"/>
    </row>
    <row r="165" spans="1:29" ht="15.75" customHeight="1" x14ac:dyDescent="0.15">
      <c r="A165" s="1"/>
      <c r="B165" s="216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8"/>
    </row>
    <row r="166" spans="1:29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</sheetData>
  <sheetProtection algorithmName="SHA-512" hashValue="kVNd9+7yNI+GyZBqT4J4Fvmy9QRqivIztmydV2+Xq/jO+Z48OIOGjrj8eMSk2eszGC/PS6zlwAFr6Ub7h7FjOA==" saltValue="xCbdciRVmVj14Ip/NOAreA==" spinCount="100000" sheet="1" objects="1" scenarios="1"/>
  <mergeCells count="829">
    <mergeCell ref="B7:AC7"/>
    <mergeCell ref="B8:AC8"/>
    <mergeCell ref="B9:AC9"/>
    <mergeCell ref="B10:E10"/>
    <mergeCell ref="F10:I10"/>
    <mergeCell ref="J10:P10"/>
    <mergeCell ref="T10:Z10"/>
    <mergeCell ref="AA10:AB10"/>
    <mergeCell ref="B2:G5"/>
    <mergeCell ref="H2:U5"/>
    <mergeCell ref="V2:AC2"/>
    <mergeCell ref="V3:AC3"/>
    <mergeCell ref="V4:AC4"/>
    <mergeCell ref="V5:AC5"/>
    <mergeCell ref="B15:C15"/>
    <mergeCell ref="D15:N15"/>
    <mergeCell ref="O15:Q15"/>
    <mergeCell ref="R15:AC15"/>
    <mergeCell ref="B16:C16"/>
    <mergeCell ref="D16:N16"/>
    <mergeCell ref="O16:Q16"/>
    <mergeCell ref="R16:AC16"/>
    <mergeCell ref="B11:J11"/>
    <mergeCell ref="K11:AC11"/>
    <mergeCell ref="B12:AC12"/>
    <mergeCell ref="B13:N13"/>
    <mergeCell ref="O13:AC13"/>
    <mergeCell ref="B14:N14"/>
    <mergeCell ref="O14:AC14"/>
    <mergeCell ref="B20:AC20"/>
    <mergeCell ref="B21:AC21"/>
    <mergeCell ref="B22:G22"/>
    <mergeCell ref="H22:AC22"/>
    <mergeCell ref="B17:C17"/>
    <mergeCell ref="D17:N17"/>
    <mergeCell ref="O17:Q17"/>
    <mergeCell ref="R17:AC17"/>
    <mergeCell ref="B18:AC18"/>
    <mergeCell ref="B19:AC19"/>
    <mergeCell ref="B27:G27"/>
    <mergeCell ref="H27:AC27"/>
    <mergeCell ref="B28:G28"/>
    <mergeCell ref="H28:AC28"/>
    <mergeCell ref="B29:G29"/>
    <mergeCell ref="H29:AC29"/>
    <mergeCell ref="B24:G24"/>
    <mergeCell ref="H24:AB24"/>
    <mergeCell ref="B25:G25"/>
    <mergeCell ref="H25:AB25"/>
    <mergeCell ref="B26:G26"/>
    <mergeCell ref="H26:AC26"/>
    <mergeCell ref="B34:H34"/>
    <mergeCell ref="I34:O34"/>
    <mergeCell ref="P34:V34"/>
    <mergeCell ref="W34:AC34"/>
    <mergeCell ref="B35:H35"/>
    <mergeCell ref="I35:O35"/>
    <mergeCell ref="P35:V35"/>
    <mergeCell ref="W35:AC35"/>
    <mergeCell ref="B30:G30"/>
    <mergeCell ref="H30:AC30"/>
    <mergeCell ref="B31:AC31"/>
    <mergeCell ref="B32:G32"/>
    <mergeCell ref="H32:AC32"/>
    <mergeCell ref="B33:H33"/>
    <mergeCell ref="I33:O33"/>
    <mergeCell ref="P33:V33"/>
    <mergeCell ref="W33:AC33"/>
    <mergeCell ref="B38:H38"/>
    <mergeCell ref="I38:O38"/>
    <mergeCell ref="P38:V38"/>
    <mergeCell ref="W38:AC38"/>
    <mergeCell ref="B39:AC39"/>
    <mergeCell ref="B40:O40"/>
    <mergeCell ref="P40:AC40"/>
    <mergeCell ref="B36:H36"/>
    <mergeCell ref="I36:O36"/>
    <mergeCell ref="P36:V36"/>
    <mergeCell ref="W36:AC36"/>
    <mergeCell ref="B37:H37"/>
    <mergeCell ref="I37:O37"/>
    <mergeCell ref="P37:V37"/>
    <mergeCell ref="W37:AC37"/>
    <mergeCell ref="B47:P47"/>
    <mergeCell ref="Q47:T47"/>
    <mergeCell ref="U47:AC49"/>
    <mergeCell ref="B48:P48"/>
    <mergeCell ref="Q48:T48"/>
    <mergeCell ref="B49:T49"/>
    <mergeCell ref="B41:AC41"/>
    <mergeCell ref="B42:AC42"/>
    <mergeCell ref="B43:AC43"/>
    <mergeCell ref="B44:AC44"/>
    <mergeCell ref="B45:AC45"/>
    <mergeCell ref="B46:AC46"/>
    <mergeCell ref="B50:B51"/>
    <mergeCell ref="C50:H51"/>
    <mergeCell ref="I50:J51"/>
    <mergeCell ref="K50:P50"/>
    <mergeCell ref="Q50:AC50"/>
    <mergeCell ref="K51:M51"/>
    <mergeCell ref="N51:P51"/>
    <mergeCell ref="Q51:R51"/>
    <mergeCell ref="S51:T51"/>
    <mergeCell ref="U51:V51"/>
    <mergeCell ref="W51:X51"/>
    <mergeCell ref="Y51:AC51"/>
    <mergeCell ref="C52:H52"/>
    <mergeCell ref="I52:J52"/>
    <mergeCell ref="K52:M52"/>
    <mergeCell ref="N52:P52"/>
    <mergeCell ref="Q52:R52"/>
    <mergeCell ref="S52:T52"/>
    <mergeCell ref="U52:V52"/>
    <mergeCell ref="Y52:AC52"/>
    <mergeCell ref="U53:V53"/>
    <mergeCell ref="Y53:AC53"/>
    <mergeCell ref="C54:H54"/>
    <mergeCell ref="I54:J54"/>
    <mergeCell ref="K54:M54"/>
    <mergeCell ref="N54:P54"/>
    <mergeCell ref="Q54:R54"/>
    <mergeCell ref="S54:T54"/>
    <mergeCell ref="U54:V54"/>
    <mergeCell ref="Y54:AC54"/>
    <mergeCell ref="C53:H53"/>
    <mergeCell ref="I53:J53"/>
    <mergeCell ref="K53:M53"/>
    <mergeCell ref="N53:P53"/>
    <mergeCell ref="Q53:R53"/>
    <mergeCell ref="S53:T53"/>
    <mergeCell ref="U55:V55"/>
    <mergeCell ref="Y55:AC55"/>
    <mergeCell ref="C56:H56"/>
    <mergeCell ref="I56:J56"/>
    <mergeCell ref="K56:M56"/>
    <mergeCell ref="N56:P56"/>
    <mergeCell ref="Q56:R56"/>
    <mergeCell ref="S56:T56"/>
    <mergeCell ref="U56:V56"/>
    <mergeCell ref="Y56:AC56"/>
    <mergeCell ref="C55:H55"/>
    <mergeCell ref="I55:J55"/>
    <mergeCell ref="K55:M55"/>
    <mergeCell ref="N55:P55"/>
    <mergeCell ref="Q55:R55"/>
    <mergeCell ref="S55:T55"/>
    <mergeCell ref="U57:V57"/>
    <mergeCell ref="Y57:AC57"/>
    <mergeCell ref="C58:H58"/>
    <mergeCell ref="I58:J58"/>
    <mergeCell ref="K58:M58"/>
    <mergeCell ref="N58:P58"/>
    <mergeCell ref="Q58:R58"/>
    <mergeCell ref="S58:T58"/>
    <mergeCell ref="U58:V58"/>
    <mergeCell ref="Y58:AC58"/>
    <mergeCell ref="C57:H57"/>
    <mergeCell ref="I57:J57"/>
    <mergeCell ref="K57:M57"/>
    <mergeCell ref="N57:P57"/>
    <mergeCell ref="Q57:R57"/>
    <mergeCell ref="S57:T57"/>
    <mergeCell ref="U59:V59"/>
    <mergeCell ref="Y59:AC59"/>
    <mergeCell ref="C60:H60"/>
    <mergeCell ref="I60:J60"/>
    <mergeCell ref="K60:M60"/>
    <mergeCell ref="N60:P60"/>
    <mergeCell ref="Q60:R60"/>
    <mergeCell ref="S60:T60"/>
    <mergeCell ref="U60:V60"/>
    <mergeCell ref="Y60:AC60"/>
    <mergeCell ref="C59:H59"/>
    <mergeCell ref="I59:J59"/>
    <mergeCell ref="K59:M59"/>
    <mergeCell ref="N59:P59"/>
    <mergeCell ref="Q59:R59"/>
    <mergeCell ref="S59:T59"/>
    <mergeCell ref="U61:V61"/>
    <mergeCell ref="Y61:AC61"/>
    <mergeCell ref="B62:H62"/>
    <mergeCell ref="I62:J62"/>
    <mergeCell ref="K62:R62"/>
    <mergeCell ref="S62:T62"/>
    <mergeCell ref="U62:AC62"/>
    <mergeCell ref="C61:H61"/>
    <mergeCell ref="I61:J61"/>
    <mergeCell ref="K61:M61"/>
    <mergeCell ref="N61:P61"/>
    <mergeCell ref="Q61:R61"/>
    <mergeCell ref="S61:T61"/>
    <mergeCell ref="B63:AC63"/>
    <mergeCell ref="B64:B65"/>
    <mergeCell ref="C64:E65"/>
    <mergeCell ref="F64:P64"/>
    <mergeCell ref="Q64:V64"/>
    <mergeCell ref="W64:AC64"/>
    <mergeCell ref="F65:I65"/>
    <mergeCell ref="J65:M65"/>
    <mergeCell ref="N65:P65"/>
    <mergeCell ref="Q65:R65"/>
    <mergeCell ref="S65:T65"/>
    <mergeCell ref="U65:V65"/>
    <mergeCell ref="W65:X65"/>
    <mergeCell ref="Y65:Z65"/>
    <mergeCell ref="AB65:AC65"/>
    <mergeCell ref="AB66:AC66"/>
    <mergeCell ref="C67:E67"/>
    <mergeCell ref="F67:I67"/>
    <mergeCell ref="J67:M67"/>
    <mergeCell ref="N67:P67"/>
    <mergeCell ref="Q67:R67"/>
    <mergeCell ref="S67:T67"/>
    <mergeCell ref="U67:V67"/>
    <mergeCell ref="W67:X67"/>
    <mergeCell ref="Y67:Z67"/>
    <mergeCell ref="AB67:AC67"/>
    <mergeCell ref="C66:E66"/>
    <mergeCell ref="F66:I66"/>
    <mergeCell ref="J66:M66"/>
    <mergeCell ref="N66:P66"/>
    <mergeCell ref="Q66:R66"/>
    <mergeCell ref="S66:T66"/>
    <mergeCell ref="U66:V66"/>
    <mergeCell ref="W66:X66"/>
    <mergeCell ref="Y66:Z66"/>
    <mergeCell ref="AB68:AC68"/>
    <mergeCell ref="C69:E69"/>
    <mergeCell ref="F69:I69"/>
    <mergeCell ref="J69:M69"/>
    <mergeCell ref="N69:P69"/>
    <mergeCell ref="Q69:R69"/>
    <mergeCell ref="S69:T69"/>
    <mergeCell ref="U69:V69"/>
    <mergeCell ref="W69:X69"/>
    <mergeCell ref="Y69:Z69"/>
    <mergeCell ref="AB69:AC69"/>
    <mergeCell ref="C68:E68"/>
    <mergeCell ref="F68:I68"/>
    <mergeCell ref="J68:M68"/>
    <mergeCell ref="N68:P68"/>
    <mergeCell ref="Q68:R68"/>
    <mergeCell ref="S68:T68"/>
    <mergeCell ref="U68:V68"/>
    <mergeCell ref="W68:X68"/>
    <mergeCell ref="Y68:Z68"/>
    <mergeCell ref="AB70:AC70"/>
    <mergeCell ref="C71:E71"/>
    <mergeCell ref="F71:I71"/>
    <mergeCell ref="J71:M71"/>
    <mergeCell ref="N71:P71"/>
    <mergeCell ref="Q71:R71"/>
    <mergeCell ref="S71:T71"/>
    <mergeCell ref="U71:V71"/>
    <mergeCell ref="W71:X71"/>
    <mergeCell ref="Y71:Z71"/>
    <mergeCell ref="AB71:AC71"/>
    <mergeCell ref="C70:E70"/>
    <mergeCell ref="F70:I70"/>
    <mergeCell ref="J70:M70"/>
    <mergeCell ref="N70:P70"/>
    <mergeCell ref="Q70:R70"/>
    <mergeCell ref="S70:T70"/>
    <mergeCell ref="U70:V70"/>
    <mergeCell ref="W70:X70"/>
    <mergeCell ref="Y70:Z70"/>
    <mergeCell ref="AB72:AC72"/>
    <mergeCell ref="C73:E73"/>
    <mergeCell ref="F73:I73"/>
    <mergeCell ref="J73:M73"/>
    <mergeCell ref="N73:P73"/>
    <mergeCell ref="Q73:R73"/>
    <mergeCell ref="S73:T73"/>
    <mergeCell ref="U73:V73"/>
    <mergeCell ref="W73:X73"/>
    <mergeCell ref="Y73:Z73"/>
    <mergeCell ref="AB73:AC73"/>
    <mergeCell ref="C72:E72"/>
    <mergeCell ref="F72:I72"/>
    <mergeCell ref="J72:M72"/>
    <mergeCell ref="N72:P72"/>
    <mergeCell ref="Q72:R72"/>
    <mergeCell ref="S72:T72"/>
    <mergeCell ref="U72:V72"/>
    <mergeCell ref="W72:X72"/>
    <mergeCell ref="Y72:Z72"/>
    <mergeCell ref="AB75:AC75"/>
    <mergeCell ref="B77:AC77"/>
    <mergeCell ref="S74:T74"/>
    <mergeCell ref="U74:V74"/>
    <mergeCell ref="W74:X74"/>
    <mergeCell ref="Y74:Z74"/>
    <mergeCell ref="AB74:AC74"/>
    <mergeCell ref="C75:E75"/>
    <mergeCell ref="F75:I75"/>
    <mergeCell ref="J75:M75"/>
    <mergeCell ref="N75:P75"/>
    <mergeCell ref="Q75:R75"/>
    <mergeCell ref="C74:E74"/>
    <mergeCell ref="F74:I74"/>
    <mergeCell ref="J74:M74"/>
    <mergeCell ref="N74:P74"/>
    <mergeCell ref="Q74:R74"/>
    <mergeCell ref="S75:T75"/>
    <mergeCell ref="U75:V75"/>
    <mergeCell ref="W75:X75"/>
    <mergeCell ref="Y75:Z75"/>
    <mergeCell ref="B78:AC78"/>
    <mergeCell ref="B79:G79"/>
    <mergeCell ref="H79:V79"/>
    <mergeCell ref="W79:AC82"/>
    <mergeCell ref="B80:G80"/>
    <mergeCell ref="H80:V80"/>
    <mergeCell ref="B81:G81"/>
    <mergeCell ref="H81:V81"/>
    <mergeCell ref="B82:G82"/>
    <mergeCell ref="H82:V82"/>
    <mergeCell ref="B89:H89"/>
    <mergeCell ref="I89:O89"/>
    <mergeCell ref="P89:V89"/>
    <mergeCell ref="W89:AC89"/>
    <mergeCell ref="B90:H90"/>
    <mergeCell ref="I90:O90"/>
    <mergeCell ref="P90:V90"/>
    <mergeCell ref="W90:AC90"/>
    <mergeCell ref="B83:AC83"/>
    <mergeCell ref="B84:H84"/>
    <mergeCell ref="I84:O84"/>
    <mergeCell ref="P84:V84"/>
    <mergeCell ref="W84:AC84"/>
    <mergeCell ref="B85:H85"/>
    <mergeCell ref="I85:O85"/>
    <mergeCell ref="P85:V85"/>
    <mergeCell ref="W85:AC85"/>
    <mergeCell ref="P88:V88"/>
    <mergeCell ref="W88:AC88"/>
    <mergeCell ref="B87:H87"/>
    <mergeCell ref="I87:O87"/>
    <mergeCell ref="P87:V87"/>
    <mergeCell ref="W87:AC87"/>
    <mergeCell ref="B94:G94"/>
    <mergeCell ref="H94:L94"/>
    <mergeCell ref="M94:P94"/>
    <mergeCell ref="Q94:T94"/>
    <mergeCell ref="U94:W94"/>
    <mergeCell ref="X94:AC94"/>
    <mergeCell ref="B92:AC92"/>
    <mergeCell ref="B93:G93"/>
    <mergeCell ref="H93:L93"/>
    <mergeCell ref="M93:P93"/>
    <mergeCell ref="Q93:T93"/>
    <mergeCell ref="U93:W93"/>
    <mergeCell ref="X93:AC93"/>
    <mergeCell ref="B96:G96"/>
    <mergeCell ref="H96:L96"/>
    <mergeCell ref="M96:P96"/>
    <mergeCell ref="Q96:T96"/>
    <mergeCell ref="U96:W96"/>
    <mergeCell ref="X96:AC96"/>
    <mergeCell ref="B95:G95"/>
    <mergeCell ref="H95:L95"/>
    <mergeCell ref="M95:P95"/>
    <mergeCell ref="Q95:T95"/>
    <mergeCell ref="U95:W95"/>
    <mergeCell ref="X95:AC95"/>
    <mergeCell ref="B98:G98"/>
    <mergeCell ref="H98:L98"/>
    <mergeCell ref="M98:P98"/>
    <mergeCell ref="Q98:T98"/>
    <mergeCell ref="U98:W98"/>
    <mergeCell ref="X98:AC98"/>
    <mergeCell ref="B97:G97"/>
    <mergeCell ref="H97:L97"/>
    <mergeCell ref="M97:P97"/>
    <mergeCell ref="Q97:T97"/>
    <mergeCell ref="U97:W97"/>
    <mergeCell ref="X97:AC97"/>
    <mergeCell ref="B100:G100"/>
    <mergeCell ref="H100:L100"/>
    <mergeCell ref="M100:P100"/>
    <mergeCell ref="Q100:T100"/>
    <mergeCell ref="U100:W100"/>
    <mergeCell ref="X100:AC100"/>
    <mergeCell ref="B99:G99"/>
    <mergeCell ref="H99:L99"/>
    <mergeCell ref="M99:P99"/>
    <mergeCell ref="Q99:T99"/>
    <mergeCell ref="U99:W99"/>
    <mergeCell ref="X99:AC99"/>
    <mergeCell ref="B102:G102"/>
    <mergeCell ref="H102:L102"/>
    <mergeCell ref="M102:P102"/>
    <mergeCell ref="Q102:T102"/>
    <mergeCell ref="U102:W102"/>
    <mergeCell ref="X102:AC102"/>
    <mergeCell ref="B101:G101"/>
    <mergeCell ref="H101:L101"/>
    <mergeCell ref="M101:P101"/>
    <mergeCell ref="Q101:T101"/>
    <mergeCell ref="U101:W101"/>
    <mergeCell ref="X101:AC101"/>
    <mergeCell ref="B104:AC104"/>
    <mergeCell ref="B105:G105"/>
    <mergeCell ref="H105:M105"/>
    <mergeCell ref="N105:P107"/>
    <mergeCell ref="B106:G106"/>
    <mergeCell ref="H106:M106"/>
    <mergeCell ref="Q106:V106"/>
    <mergeCell ref="W106:AB106"/>
    <mergeCell ref="AC106:AC107"/>
    <mergeCell ref="B107:G107"/>
    <mergeCell ref="H107:M107"/>
    <mergeCell ref="Q107:V107"/>
    <mergeCell ref="W107:AB107"/>
    <mergeCell ref="B108:G108"/>
    <mergeCell ref="H108:M108"/>
    <mergeCell ref="B109:H109"/>
    <mergeCell ref="I109:L109"/>
    <mergeCell ref="M109:P109"/>
    <mergeCell ref="Q109:T109"/>
    <mergeCell ref="U109:AC109"/>
    <mergeCell ref="B110:H110"/>
    <mergeCell ref="I110:L110"/>
    <mergeCell ref="M110:P110"/>
    <mergeCell ref="Q110:T110"/>
    <mergeCell ref="U110:AC110"/>
    <mergeCell ref="B111:H111"/>
    <mergeCell ref="I111:L111"/>
    <mergeCell ref="M111:P111"/>
    <mergeCell ref="Q111:T111"/>
    <mergeCell ref="U111:AC111"/>
    <mergeCell ref="B112:H112"/>
    <mergeCell ref="I112:L112"/>
    <mergeCell ref="M112:P112"/>
    <mergeCell ref="Q112:T112"/>
    <mergeCell ref="U112:AC112"/>
    <mergeCell ref="B113:H113"/>
    <mergeCell ref="I113:L113"/>
    <mergeCell ref="M113:P113"/>
    <mergeCell ref="Q113:T113"/>
    <mergeCell ref="U113:AC113"/>
    <mergeCell ref="B114:H114"/>
    <mergeCell ref="I114:L114"/>
    <mergeCell ref="M114:P114"/>
    <mergeCell ref="Q114:T114"/>
    <mergeCell ref="U114:AC114"/>
    <mergeCell ref="B115:H115"/>
    <mergeCell ref="I115:L115"/>
    <mergeCell ref="M115:P115"/>
    <mergeCell ref="Q115:T115"/>
    <mergeCell ref="U115:AC115"/>
    <mergeCell ref="B116:AC116"/>
    <mergeCell ref="B117:AC117"/>
    <mergeCell ref="B118:D118"/>
    <mergeCell ref="E118:G118"/>
    <mergeCell ref="H118:J118"/>
    <mergeCell ref="K118:M118"/>
    <mergeCell ref="N118:P118"/>
    <mergeCell ref="Q118:S118"/>
    <mergeCell ref="T118:U118"/>
    <mergeCell ref="V118:X118"/>
    <mergeCell ref="Y118:Z118"/>
    <mergeCell ref="AA118:AC118"/>
    <mergeCell ref="AA119:AC119"/>
    <mergeCell ref="B120:D120"/>
    <mergeCell ref="E120:G120"/>
    <mergeCell ref="H120:J120"/>
    <mergeCell ref="K120:M120"/>
    <mergeCell ref="N120:P120"/>
    <mergeCell ref="Q120:S120"/>
    <mergeCell ref="T120:U120"/>
    <mergeCell ref="V120:X120"/>
    <mergeCell ref="Y120:Z120"/>
    <mergeCell ref="AA120:AC120"/>
    <mergeCell ref="B119:D119"/>
    <mergeCell ref="E119:G119"/>
    <mergeCell ref="H119:J119"/>
    <mergeCell ref="K119:M119"/>
    <mergeCell ref="N119:P119"/>
    <mergeCell ref="Q119:S119"/>
    <mergeCell ref="T119:U119"/>
    <mergeCell ref="V119:X119"/>
    <mergeCell ref="Y119:Z119"/>
    <mergeCell ref="AA121:AC121"/>
    <mergeCell ref="B122:D122"/>
    <mergeCell ref="E122:G122"/>
    <mergeCell ref="H122:J122"/>
    <mergeCell ref="K122:M122"/>
    <mergeCell ref="N122:P122"/>
    <mergeCell ref="Q122:S122"/>
    <mergeCell ref="T122:U122"/>
    <mergeCell ref="V122:X122"/>
    <mergeCell ref="Y122:Z122"/>
    <mergeCell ref="AA122:AC122"/>
    <mergeCell ref="B121:D121"/>
    <mergeCell ref="E121:G121"/>
    <mergeCell ref="H121:J121"/>
    <mergeCell ref="K121:M121"/>
    <mergeCell ref="N121:P121"/>
    <mergeCell ref="Q121:S121"/>
    <mergeCell ref="T121:U121"/>
    <mergeCell ref="V121:X121"/>
    <mergeCell ref="Y121:Z121"/>
    <mergeCell ref="AA123:AC123"/>
    <mergeCell ref="B124:D124"/>
    <mergeCell ref="E124:G124"/>
    <mergeCell ref="H124:J124"/>
    <mergeCell ref="K124:M124"/>
    <mergeCell ref="N124:P124"/>
    <mergeCell ref="Q124:S124"/>
    <mergeCell ref="T124:U124"/>
    <mergeCell ref="V124:X124"/>
    <mergeCell ref="Y124:Z124"/>
    <mergeCell ref="AA124:AC124"/>
    <mergeCell ref="B123:D123"/>
    <mergeCell ref="E123:G123"/>
    <mergeCell ref="H123:J123"/>
    <mergeCell ref="K123:M123"/>
    <mergeCell ref="N123:P123"/>
    <mergeCell ref="Q123:S123"/>
    <mergeCell ref="T123:U123"/>
    <mergeCell ref="V123:X123"/>
    <mergeCell ref="Y123:Z123"/>
    <mergeCell ref="AA125:AC125"/>
    <mergeCell ref="B126:D126"/>
    <mergeCell ref="E126:G126"/>
    <mergeCell ref="H126:J126"/>
    <mergeCell ref="K126:M126"/>
    <mergeCell ref="N126:P126"/>
    <mergeCell ref="Q126:S126"/>
    <mergeCell ref="T126:U126"/>
    <mergeCell ref="V126:X126"/>
    <mergeCell ref="Y126:Z126"/>
    <mergeCell ref="AA126:AC126"/>
    <mergeCell ref="B125:D125"/>
    <mergeCell ref="E125:G125"/>
    <mergeCell ref="H125:J125"/>
    <mergeCell ref="K125:M125"/>
    <mergeCell ref="N125:P125"/>
    <mergeCell ref="Q125:S125"/>
    <mergeCell ref="T125:U125"/>
    <mergeCell ref="V125:X125"/>
    <mergeCell ref="Y125:Z125"/>
    <mergeCell ref="AA127:AC127"/>
    <mergeCell ref="B128:D128"/>
    <mergeCell ref="E128:G128"/>
    <mergeCell ref="H128:J128"/>
    <mergeCell ref="K128:M128"/>
    <mergeCell ref="N128:P128"/>
    <mergeCell ref="Q128:S128"/>
    <mergeCell ref="T128:U128"/>
    <mergeCell ref="V128:X128"/>
    <mergeCell ref="Y128:Z128"/>
    <mergeCell ref="AA128:AC128"/>
    <mergeCell ref="B127:D127"/>
    <mergeCell ref="E127:G127"/>
    <mergeCell ref="H127:J127"/>
    <mergeCell ref="K127:M127"/>
    <mergeCell ref="N127:P127"/>
    <mergeCell ref="Q127:S127"/>
    <mergeCell ref="T127:U127"/>
    <mergeCell ref="V127:X127"/>
    <mergeCell ref="Y127:Z127"/>
    <mergeCell ref="AA129:AC129"/>
    <mergeCell ref="B130:D130"/>
    <mergeCell ref="E130:G130"/>
    <mergeCell ref="H130:J130"/>
    <mergeCell ref="K130:M130"/>
    <mergeCell ref="N130:P130"/>
    <mergeCell ref="Q130:S130"/>
    <mergeCell ref="T130:U130"/>
    <mergeCell ref="V130:X130"/>
    <mergeCell ref="Y130:Z130"/>
    <mergeCell ref="AA130:AC130"/>
    <mergeCell ref="B129:D129"/>
    <mergeCell ref="E129:G129"/>
    <mergeCell ref="H129:J129"/>
    <mergeCell ref="K129:M129"/>
    <mergeCell ref="N129:P129"/>
    <mergeCell ref="Q129:S129"/>
    <mergeCell ref="T129:U129"/>
    <mergeCell ref="V129:X129"/>
    <mergeCell ref="Y129:Z129"/>
    <mergeCell ref="AA131:AC131"/>
    <mergeCell ref="B132:D132"/>
    <mergeCell ref="E132:G132"/>
    <mergeCell ref="H132:J132"/>
    <mergeCell ref="K132:M132"/>
    <mergeCell ref="N132:P132"/>
    <mergeCell ref="Q132:S132"/>
    <mergeCell ref="T132:U132"/>
    <mergeCell ref="V132:X132"/>
    <mergeCell ref="Y132:Z132"/>
    <mergeCell ref="AA132:AC132"/>
    <mergeCell ref="B131:D131"/>
    <mergeCell ref="E131:G131"/>
    <mergeCell ref="H131:J131"/>
    <mergeCell ref="K131:M131"/>
    <mergeCell ref="N131:P131"/>
    <mergeCell ref="Q131:S131"/>
    <mergeCell ref="T131:U131"/>
    <mergeCell ref="V131:X131"/>
    <mergeCell ref="Y131:Z131"/>
    <mergeCell ref="AA138:AC138"/>
    <mergeCell ref="AA133:AC133"/>
    <mergeCell ref="B134:D134"/>
    <mergeCell ref="E134:G134"/>
    <mergeCell ref="H134:J134"/>
    <mergeCell ref="K134:M134"/>
    <mergeCell ref="N134:P134"/>
    <mergeCell ref="Q134:S134"/>
    <mergeCell ref="T134:U134"/>
    <mergeCell ref="V134:X134"/>
    <mergeCell ref="Y134:Z134"/>
    <mergeCell ref="AA134:AC134"/>
    <mergeCell ref="B133:D133"/>
    <mergeCell ref="E133:G133"/>
    <mergeCell ref="H133:J133"/>
    <mergeCell ref="K133:M133"/>
    <mergeCell ref="N133:P133"/>
    <mergeCell ref="Q133:S133"/>
    <mergeCell ref="T133:U133"/>
    <mergeCell ref="V133:X133"/>
    <mergeCell ref="Y133:Z133"/>
    <mergeCell ref="AA135:AC135"/>
    <mergeCell ref="B136:D136"/>
    <mergeCell ref="E136:G136"/>
    <mergeCell ref="H136:J136"/>
    <mergeCell ref="K136:M136"/>
    <mergeCell ref="N136:P136"/>
    <mergeCell ref="Q136:S136"/>
    <mergeCell ref="T136:U136"/>
    <mergeCell ref="V136:X136"/>
    <mergeCell ref="Y136:Z136"/>
    <mergeCell ref="AA136:AC136"/>
    <mergeCell ref="B135:D135"/>
    <mergeCell ref="E135:G135"/>
    <mergeCell ref="H135:J135"/>
    <mergeCell ref="K135:M135"/>
    <mergeCell ref="N135:P135"/>
    <mergeCell ref="Q135:S135"/>
    <mergeCell ref="T135:U135"/>
    <mergeCell ref="V135:X135"/>
    <mergeCell ref="Y135:Z135"/>
    <mergeCell ref="B139:M139"/>
    <mergeCell ref="N139:P139"/>
    <mergeCell ref="Q139:S139"/>
    <mergeCell ref="T139:U139"/>
    <mergeCell ref="V139:AC139"/>
    <mergeCell ref="Y137:Z137"/>
    <mergeCell ref="AA137:AC137"/>
    <mergeCell ref="B138:D138"/>
    <mergeCell ref="E138:G138"/>
    <mergeCell ref="H138:J138"/>
    <mergeCell ref="K138:M138"/>
    <mergeCell ref="N138:P138"/>
    <mergeCell ref="Q138:S138"/>
    <mergeCell ref="T138:U138"/>
    <mergeCell ref="V138:X138"/>
    <mergeCell ref="B137:D137"/>
    <mergeCell ref="E137:G137"/>
    <mergeCell ref="H137:J137"/>
    <mergeCell ref="K137:M137"/>
    <mergeCell ref="N137:P137"/>
    <mergeCell ref="Q137:S137"/>
    <mergeCell ref="T137:U137"/>
    <mergeCell ref="V137:X137"/>
    <mergeCell ref="Y138:Z138"/>
    <mergeCell ref="B140:AC140"/>
    <mergeCell ref="B141:AC141"/>
    <mergeCell ref="C142:E142"/>
    <mergeCell ref="F142:I142"/>
    <mergeCell ref="J142:K142"/>
    <mergeCell ref="L142:M142"/>
    <mergeCell ref="N142:P142"/>
    <mergeCell ref="Q142:S142"/>
    <mergeCell ref="T142:V142"/>
    <mergeCell ref="W142:Y142"/>
    <mergeCell ref="Z142:AC142"/>
    <mergeCell ref="C143:E143"/>
    <mergeCell ref="F143:I143"/>
    <mergeCell ref="J143:K143"/>
    <mergeCell ref="L143:M143"/>
    <mergeCell ref="N143:P143"/>
    <mergeCell ref="Q143:S143"/>
    <mergeCell ref="T143:V143"/>
    <mergeCell ref="W143:Y143"/>
    <mergeCell ref="Z143:AC143"/>
    <mergeCell ref="T144:V144"/>
    <mergeCell ref="W144:Y144"/>
    <mergeCell ref="Z144:AC144"/>
    <mergeCell ref="C145:E145"/>
    <mergeCell ref="F145:I145"/>
    <mergeCell ref="J145:K145"/>
    <mergeCell ref="L145:M145"/>
    <mergeCell ref="N145:P145"/>
    <mergeCell ref="Q145:S145"/>
    <mergeCell ref="T145:V145"/>
    <mergeCell ref="C144:E144"/>
    <mergeCell ref="F144:I144"/>
    <mergeCell ref="J144:K144"/>
    <mergeCell ref="L144:M144"/>
    <mergeCell ref="N144:P144"/>
    <mergeCell ref="Q144:S144"/>
    <mergeCell ref="W145:Y145"/>
    <mergeCell ref="Z145:AC145"/>
    <mergeCell ref="C146:E146"/>
    <mergeCell ref="F146:I146"/>
    <mergeCell ref="J146:K146"/>
    <mergeCell ref="L146:M146"/>
    <mergeCell ref="N146:P146"/>
    <mergeCell ref="Q146:S146"/>
    <mergeCell ref="T146:V146"/>
    <mergeCell ref="W146:Y146"/>
    <mergeCell ref="Z146:AC146"/>
    <mergeCell ref="C147:E147"/>
    <mergeCell ref="F147:I147"/>
    <mergeCell ref="J147:K147"/>
    <mergeCell ref="L147:M147"/>
    <mergeCell ref="N147:P147"/>
    <mergeCell ref="Q147:S147"/>
    <mergeCell ref="T147:V147"/>
    <mergeCell ref="W147:Y147"/>
    <mergeCell ref="Z147:AC147"/>
    <mergeCell ref="C149:E149"/>
    <mergeCell ref="F149:I149"/>
    <mergeCell ref="J149:K149"/>
    <mergeCell ref="L149:M149"/>
    <mergeCell ref="N149:P149"/>
    <mergeCell ref="Q149:S149"/>
    <mergeCell ref="T149:V149"/>
    <mergeCell ref="C148:E148"/>
    <mergeCell ref="F148:I148"/>
    <mergeCell ref="J148:K148"/>
    <mergeCell ref="L148:M148"/>
    <mergeCell ref="N148:P148"/>
    <mergeCell ref="Q148:S148"/>
    <mergeCell ref="F150:I150"/>
    <mergeCell ref="J150:K150"/>
    <mergeCell ref="L150:M150"/>
    <mergeCell ref="N150:P150"/>
    <mergeCell ref="Q150:S150"/>
    <mergeCell ref="T150:V150"/>
    <mergeCell ref="W150:Y150"/>
    <mergeCell ref="Z150:AC150"/>
    <mergeCell ref="T148:V148"/>
    <mergeCell ref="W148:Y148"/>
    <mergeCell ref="Z148:AC148"/>
    <mergeCell ref="W149:Y149"/>
    <mergeCell ref="Z149:AC149"/>
    <mergeCell ref="B165:AC165"/>
    <mergeCell ref="H23:AC23"/>
    <mergeCell ref="B23:G23"/>
    <mergeCell ref="T152:V152"/>
    <mergeCell ref="W152:Y152"/>
    <mergeCell ref="Z152:AC152"/>
    <mergeCell ref="B153:AC153"/>
    <mergeCell ref="B154:AC154"/>
    <mergeCell ref="C152:E152"/>
    <mergeCell ref="F152:I152"/>
    <mergeCell ref="J152:K152"/>
    <mergeCell ref="L152:M152"/>
    <mergeCell ref="N152:P152"/>
    <mergeCell ref="Q152:S152"/>
    <mergeCell ref="C151:E151"/>
    <mergeCell ref="F151:I151"/>
    <mergeCell ref="J151:K151"/>
    <mergeCell ref="L151:M151"/>
    <mergeCell ref="N151:P151"/>
    <mergeCell ref="Q151:S151"/>
    <mergeCell ref="T151:V151"/>
    <mergeCell ref="W151:Y151"/>
    <mergeCell ref="Z151:AC151"/>
    <mergeCell ref="C150:E150"/>
    <mergeCell ref="B160:AC160"/>
    <mergeCell ref="C161:M161"/>
    <mergeCell ref="N161:Q161"/>
    <mergeCell ref="R161:U161"/>
    <mergeCell ref="V161:W161"/>
    <mergeCell ref="X161:AC161"/>
    <mergeCell ref="C162:M162"/>
    <mergeCell ref="N162:Q162"/>
    <mergeCell ref="R162:U162"/>
    <mergeCell ref="V162:W162"/>
    <mergeCell ref="X162:AC162"/>
    <mergeCell ref="C163:M163"/>
    <mergeCell ref="N163:Q163"/>
    <mergeCell ref="R163:U163"/>
    <mergeCell ref="V163:W163"/>
    <mergeCell ref="X164:AC164"/>
    <mergeCell ref="C164:M164"/>
    <mergeCell ref="N164:Q164"/>
    <mergeCell ref="R164:U164"/>
    <mergeCell ref="V164:W164"/>
    <mergeCell ref="X163:AC163"/>
    <mergeCell ref="B155:AC155"/>
    <mergeCell ref="C156:M156"/>
    <mergeCell ref="N156:U156"/>
    <mergeCell ref="V156:W156"/>
    <mergeCell ref="X156:AC156"/>
    <mergeCell ref="C157:M157"/>
    <mergeCell ref="N157:U157"/>
    <mergeCell ref="V157:W157"/>
    <mergeCell ref="X157:AC157"/>
    <mergeCell ref="C158:M158"/>
    <mergeCell ref="N158:U158"/>
    <mergeCell ref="V158:W158"/>
    <mergeCell ref="X158:AC158"/>
    <mergeCell ref="C159:M159"/>
    <mergeCell ref="N159:U159"/>
    <mergeCell ref="V159:W159"/>
    <mergeCell ref="X159:AC159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B86:H86"/>
    <mergeCell ref="I86:O86"/>
    <mergeCell ref="P86:V86"/>
    <mergeCell ref="W86:AC86"/>
    <mergeCell ref="B88:H88"/>
    <mergeCell ref="I88:O88"/>
  </mergeCells>
  <dataValidations disablePrompts="1" count="4">
    <dataValidation type="list" allowBlank="1" showInputMessage="1" showErrorMessage="1" sqref="N66:P75" xr:uid="{00000000-0002-0000-0100-000000000000}">
      <formula1>INDIRECT(AF66)</formula1>
    </dataValidation>
    <dataValidation type="list" allowBlank="1" showInputMessage="1" showErrorMessage="1" sqref="F66:I75" xr:uid="{00000000-0002-0000-0100-000001000000}">
      <formula1>LOV_Tipologia</formula1>
    </dataValidation>
    <dataValidation type="list" allowBlank="1" showErrorMessage="1" sqref="J66:M75" xr:uid="{00000000-0002-0000-0100-000002000000}">
      <formula1>INDIRECT(AE66)</formula1>
    </dataValidation>
    <dataValidation type="list" allowBlank="1" showErrorMessage="1" sqref="Q66:Q75" xr:uid="{00000000-0002-0000-0100-000003000000}">
      <formula1>"SI,NO,Por definir"</formula1>
    </dataValidation>
  </dataValidations>
  <pageMargins left="0.7" right="0.7" top="0.75" bottom="0.75" header="0" footer="0"/>
  <pageSetup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outlinePr summaryBelow="0" summaryRight="0"/>
  </sheetPr>
  <dimension ref="A1:Z91"/>
  <sheetViews>
    <sheetView topLeftCell="I19" workbookViewId="0">
      <selection activeCell="L10" sqref="L10"/>
    </sheetView>
  </sheetViews>
  <sheetFormatPr baseColWidth="10" defaultColWidth="12.6640625" defaultRowHeight="15" customHeight="1" x14ac:dyDescent="0.15"/>
  <cols>
    <col min="1" max="1" width="9.1640625" style="96" customWidth="1"/>
    <col min="2" max="2" width="29.33203125" style="96" customWidth="1"/>
    <col min="3" max="3" width="16.6640625" style="96" customWidth="1"/>
    <col min="4" max="4" width="4.6640625" style="96" customWidth="1"/>
    <col min="5" max="5" width="23" style="96" customWidth="1"/>
    <col min="6" max="6" width="17.6640625" style="96" customWidth="1"/>
    <col min="7" max="7" width="5.6640625" style="96" customWidth="1"/>
    <col min="8" max="8" width="29.33203125" style="96" customWidth="1"/>
    <col min="9" max="9" width="20.1640625" style="96" customWidth="1"/>
    <col min="10" max="10" width="19.33203125" style="96" customWidth="1"/>
    <col min="11" max="11" width="6.1640625" style="96" customWidth="1"/>
    <col min="12" max="16" width="29.33203125" style="96" customWidth="1"/>
    <col min="17" max="26" width="12.6640625" style="96" customWidth="1"/>
    <col min="27" max="16384" width="12.6640625" style="96"/>
  </cols>
  <sheetData>
    <row r="1" spans="1:26" ht="15" customHeight="1" x14ac:dyDescent="0.15">
      <c r="A1" s="93"/>
      <c r="B1" s="93"/>
      <c r="C1" s="93"/>
      <c r="D1" s="93"/>
      <c r="E1" s="421" t="s">
        <v>138</v>
      </c>
      <c r="F1" s="422"/>
      <c r="G1" s="93"/>
      <c r="H1" s="423" t="s">
        <v>139</v>
      </c>
      <c r="I1" s="424"/>
      <c r="J1" s="425"/>
      <c r="K1" s="93"/>
      <c r="L1" s="94" t="s">
        <v>140</v>
      </c>
      <c r="M1" s="426" t="s">
        <v>61</v>
      </c>
      <c r="N1" s="350"/>
      <c r="O1" s="427" t="s">
        <v>141</v>
      </c>
      <c r="P1" s="350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15" customHeight="1" x14ac:dyDescent="0.15">
      <c r="A2" s="97" t="s">
        <v>60</v>
      </c>
      <c r="B2" s="98" t="s">
        <v>142</v>
      </c>
      <c r="C2" s="99" t="str">
        <f ca="1">VLOOKUP(B2,COD_TIPOLOGIA,2,FALSE)</f>
        <v>TIP_NVO_CMIENTO</v>
      </c>
      <c r="D2" s="93"/>
      <c r="E2" s="100" t="str">
        <f ca="1">IFERROR(__xludf.DUMMYFUNCTION("ARRAY_CONSTRAIN(ARRAYFORMULA(UNIQUE(O2:O74)), 5, 1)"),"PRODUCTOS RESULTADOS DE ACTIVIDADES DE GENERACIÓN DE NUEVO CONOCIMIENTO")</f>
        <v>PRODUCTOS RESULTADOS DE ACTIVIDADES DE GENERACIÓN DE NUEVO CONOCIMIENTO</v>
      </c>
      <c r="F2" s="101" t="s">
        <v>143</v>
      </c>
      <c r="G2" s="93"/>
      <c r="H2" s="100" t="s">
        <v>144</v>
      </c>
      <c r="I2" s="102" t="s">
        <v>145</v>
      </c>
      <c r="J2" s="103" t="str">
        <f ca="1">VLOOKUP(H2,$M$2:$P$75,4,FALSE)</f>
        <v>TIP_NVO_CMIENTO</v>
      </c>
      <c r="K2" s="93"/>
      <c r="L2" s="65" t="s">
        <v>146</v>
      </c>
      <c r="M2" s="65" t="s">
        <v>144</v>
      </c>
      <c r="N2" s="104" t="str">
        <f t="shared" ref="N2:N75" si="0">VLOOKUP(M2,$H$2:$I$24,2,FALSE)</f>
        <v>SUB_ART_A_B_C</v>
      </c>
      <c r="O2" s="105" t="s">
        <v>142</v>
      </c>
      <c r="P2" s="106" t="str">
        <f t="shared" ref="P2:P65" ca="1" si="1">VLOOKUP(O2,$E$2:$F$7,2,FALSE)</f>
        <v>TIP_NVO_CMIENTO</v>
      </c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5" customHeight="1" x14ac:dyDescent="0.15">
      <c r="A3" s="107" t="s">
        <v>61</v>
      </c>
      <c r="B3" s="108" t="s">
        <v>144</v>
      </c>
      <c r="C3" s="99" t="str">
        <f>VLOOKUP(B3,COD_SUBTIPO,2,FALSE)</f>
        <v>SUB_ART_A_B_C</v>
      </c>
      <c r="D3" s="93"/>
      <c r="E3" s="109" t="str">
        <f ca="1">IFERROR(__xludf.DUMMYFUNCTION("""COMPUTED_VALUE"""),"PRODUCTOS RESULTADOS DE ACTIVIDADES DE APROPIACIÓN SOCIAL DEL CONOCIMIENTO")</f>
        <v>PRODUCTOS RESULTADOS DE ACTIVIDADES DE APROPIACIÓN SOCIAL DEL CONOCIMIENTO</v>
      </c>
      <c r="F3" s="110" t="s">
        <v>147</v>
      </c>
      <c r="G3" s="93"/>
      <c r="H3" s="109" t="s">
        <v>148</v>
      </c>
      <c r="I3" s="111" t="s">
        <v>149</v>
      </c>
      <c r="J3" s="112" t="str">
        <f t="shared" ref="J3:J22" ca="1" si="2">VLOOKUP(H3,$M$2:$P$75,4,FALSE)</f>
        <v>TIP_NVO_CMIENTO</v>
      </c>
      <c r="K3" s="93"/>
      <c r="L3" s="65" t="s">
        <v>150</v>
      </c>
      <c r="M3" s="65" t="s">
        <v>144</v>
      </c>
      <c r="N3" s="104" t="str">
        <f t="shared" si="0"/>
        <v>SUB_ART_A_B_C</v>
      </c>
      <c r="O3" s="105" t="s">
        <v>142</v>
      </c>
      <c r="P3" s="106" t="str">
        <f t="shared" ca="1" si="1"/>
        <v>TIP_NVO_CMIENTO</v>
      </c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15" customHeight="1" x14ac:dyDescent="0.15">
      <c r="A4" s="113" t="s">
        <v>62</v>
      </c>
      <c r="B4" s="65" t="s">
        <v>151</v>
      </c>
      <c r="C4" s="93"/>
      <c r="D4" s="93"/>
      <c r="E4" s="109" t="str">
        <f ca="1">IFERROR(__xludf.DUMMYFUNCTION("""COMPUTED_VALUE"""),"PRODUCTOS RESULTADOS DE ACTIVIDADES DE DIVULGACIÓN PÚBLICA DE LA CIENCIA")</f>
        <v>PRODUCTOS RESULTADOS DE ACTIVIDADES DE DIVULGACIÓN PÚBLICA DE LA CIENCIA</v>
      </c>
      <c r="F4" s="114" t="s">
        <v>152</v>
      </c>
      <c r="G4" s="93"/>
      <c r="H4" s="109" t="s">
        <v>153</v>
      </c>
      <c r="I4" s="104" t="s">
        <v>154</v>
      </c>
      <c r="J4" s="112" t="str">
        <f t="shared" ca="1" si="2"/>
        <v>TIP_NVO_CMIENTO</v>
      </c>
      <c r="K4" s="93"/>
      <c r="L4" s="65" t="s">
        <v>151</v>
      </c>
      <c r="M4" s="65" t="s">
        <v>144</v>
      </c>
      <c r="N4" s="104" t="str">
        <f t="shared" si="0"/>
        <v>SUB_ART_A_B_C</v>
      </c>
      <c r="O4" s="105" t="s">
        <v>142</v>
      </c>
      <c r="P4" s="106" t="str">
        <f t="shared" ca="1" si="1"/>
        <v>TIP_NVO_CMIENTO</v>
      </c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5" customHeight="1" x14ac:dyDescent="0.15">
      <c r="A5" s="93"/>
      <c r="B5" s="93"/>
      <c r="C5" s="93"/>
      <c r="D5" s="93"/>
      <c r="E5" s="109" t="str">
        <f ca="1">IFERROR(__xludf.DUMMYFUNCTION("""COMPUTED_VALUE"""),"PRODUCTOS RESULTADOS DE ACTIVIDADES DE DESARROLLO TECNOLÓGICO E INNOVACIÓN")</f>
        <v>PRODUCTOS RESULTADOS DE ACTIVIDADES DE DESARROLLO TECNOLÓGICO E INNOVACIÓN</v>
      </c>
      <c r="F5" s="110" t="s">
        <v>155</v>
      </c>
      <c r="G5" s="93"/>
      <c r="H5" s="109" t="s">
        <v>156</v>
      </c>
      <c r="I5" s="111" t="s">
        <v>157</v>
      </c>
      <c r="J5" s="112" t="str">
        <f t="shared" ca="1" si="2"/>
        <v>TIP_NVO_CMIENTO</v>
      </c>
      <c r="K5" s="93"/>
      <c r="L5" s="65" t="s">
        <v>158</v>
      </c>
      <c r="M5" s="65" t="s">
        <v>144</v>
      </c>
      <c r="N5" s="104" t="str">
        <f t="shared" si="0"/>
        <v>SUB_ART_A_B_C</v>
      </c>
      <c r="O5" s="105" t="s">
        <v>142</v>
      </c>
      <c r="P5" s="106" t="str">
        <f t="shared" ca="1" si="1"/>
        <v>TIP_NVO_CMIENTO</v>
      </c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5" customHeight="1" x14ac:dyDescent="0.15">
      <c r="A6" s="93"/>
      <c r="B6" s="93"/>
      <c r="C6" s="93"/>
      <c r="D6" s="93"/>
      <c r="E6" s="115" t="str">
        <f ca="1">IFERROR(__xludf.DUMMYFUNCTION("""COMPUTED_VALUE"""),"PRODUCTOS DE ACTIVIDADES RELACIONADAS CON LA FORMACIÓN DE RECURSO HUMANO PARA LA CTeI")</f>
        <v>PRODUCTOS DE ACTIVIDADES RELACIONADAS CON LA FORMACIÓN DE RECURSO HUMANO PARA LA CTeI</v>
      </c>
      <c r="F6" s="116" t="s">
        <v>159</v>
      </c>
      <c r="G6" s="93"/>
      <c r="H6" s="109" t="s">
        <v>160</v>
      </c>
      <c r="I6" s="104" t="s">
        <v>161</v>
      </c>
      <c r="J6" s="112" t="str">
        <f t="shared" ca="1" si="2"/>
        <v>TIP_NVO_CMIENTO</v>
      </c>
      <c r="K6" s="93"/>
      <c r="L6" s="65" t="s">
        <v>162</v>
      </c>
      <c r="M6" s="65" t="s">
        <v>144</v>
      </c>
      <c r="N6" s="104" t="str">
        <f t="shared" si="0"/>
        <v>SUB_ART_A_B_C</v>
      </c>
      <c r="O6" s="105" t="s">
        <v>142</v>
      </c>
      <c r="P6" s="106" t="str">
        <f t="shared" ca="1" si="1"/>
        <v>TIP_NVO_CMIENTO</v>
      </c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5" customHeight="1" x14ac:dyDescent="0.15">
      <c r="A7" s="93"/>
      <c r="B7" s="93"/>
      <c r="C7" s="93"/>
      <c r="D7" s="93"/>
      <c r="E7" s="109" t="s">
        <v>385</v>
      </c>
      <c r="F7" s="110" t="s">
        <v>381</v>
      </c>
      <c r="G7" s="93"/>
      <c r="H7" s="109" t="s">
        <v>163</v>
      </c>
      <c r="I7" s="111" t="s">
        <v>164</v>
      </c>
      <c r="J7" s="112" t="str">
        <f t="shared" ca="1" si="2"/>
        <v>TIP_NVO_CMIENTO</v>
      </c>
      <c r="K7" s="93"/>
      <c r="L7" s="65" t="s">
        <v>165</v>
      </c>
      <c r="M7" s="65" t="s">
        <v>144</v>
      </c>
      <c r="N7" s="104" t="str">
        <f t="shared" si="0"/>
        <v>SUB_ART_A_B_C</v>
      </c>
      <c r="O7" s="105" t="s">
        <v>142</v>
      </c>
      <c r="P7" s="106" t="str">
        <f t="shared" ca="1" si="1"/>
        <v>TIP_NVO_CMIENTO</v>
      </c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5" customHeight="1" x14ac:dyDescent="0.15">
      <c r="A8" s="93"/>
      <c r="B8" s="93"/>
      <c r="C8" s="93"/>
      <c r="D8" s="93"/>
      <c r="E8" s="93"/>
      <c r="F8" s="93"/>
      <c r="G8" s="93"/>
      <c r="H8" s="115" t="s">
        <v>166</v>
      </c>
      <c r="I8" s="117" t="s">
        <v>167</v>
      </c>
      <c r="J8" s="118" t="str">
        <f t="shared" ca="1" si="2"/>
        <v>TIP_NVO_CMIENTO</v>
      </c>
      <c r="K8" s="93"/>
      <c r="L8" s="65" t="s">
        <v>168</v>
      </c>
      <c r="M8" s="65" t="s">
        <v>144</v>
      </c>
      <c r="N8" s="104" t="str">
        <f t="shared" si="0"/>
        <v>SUB_ART_A_B_C</v>
      </c>
      <c r="O8" s="105" t="s">
        <v>142</v>
      </c>
      <c r="P8" s="106" t="str">
        <f t="shared" ca="1" si="1"/>
        <v>TIP_NVO_CMIENTO</v>
      </c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5" customHeight="1" x14ac:dyDescent="0.15">
      <c r="A9" s="93"/>
      <c r="B9" s="93"/>
      <c r="C9" s="93"/>
      <c r="D9" s="93"/>
      <c r="E9" s="93"/>
      <c r="F9" s="93"/>
      <c r="G9" s="93"/>
      <c r="H9" s="119" t="s">
        <v>65</v>
      </c>
      <c r="I9" s="120" t="s">
        <v>169</v>
      </c>
      <c r="J9" s="121" t="str">
        <f t="shared" ca="1" si="2"/>
        <v>TIP_APROP_SOCIAL</v>
      </c>
      <c r="K9" s="93"/>
      <c r="L9" s="65" t="s">
        <v>170</v>
      </c>
      <c r="M9" s="65" t="s">
        <v>144</v>
      </c>
      <c r="N9" s="104" t="str">
        <f t="shared" si="0"/>
        <v>SUB_ART_A_B_C</v>
      </c>
      <c r="O9" s="105" t="s">
        <v>142</v>
      </c>
      <c r="P9" s="106" t="str">
        <f t="shared" ca="1" si="1"/>
        <v>TIP_NVO_CMIENTO</v>
      </c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5" customHeight="1" x14ac:dyDescent="0.15">
      <c r="A10" s="93"/>
      <c r="B10" s="93"/>
      <c r="C10" s="93"/>
      <c r="D10" s="93"/>
      <c r="E10" s="93"/>
      <c r="F10" s="93"/>
      <c r="G10" s="93"/>
      <c r="H10" s="100" t="s">
        <v>171</v>
      </c>
      <c r="I10" s="102" t="s">
        <v>172</v>
      </c>
      <c r="J10" s="103" t="str">
        <f t="shared" ca="1" si="2"/>
        <v>TIP_DIVULGACION</v>
      </c>
      <c r="K10" s="93"/>
      <c r="L10" s="65" t="s">
        <v>173</v>
      </c>
      <c r="M10" s="65" t="s">
        <v>148</v>
      </c>
      <c r="N10" s="111" t="str">
        <f t="shared" si="0"/>
        <v>SUB_ART_D</v>
      </c>
      <c r="O10" s="105" t="s">
        <v>142</v>
      </c>
      <c r="P10" s="106" t="str">
        <f t="shared" ca="1" si="1"/>
        <v>TIP_NVO_CMIENTO</v>
      </c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5" customHeight="1" x14ac:dyDescent="0.15">
      <c r="A11" s="93"/>
      <c r="B11" s="93"/>
      <c r="C11" s="93"/>
      <c r="D11" s="93"/>
      <c r="E11" s="93"/>
      <c r="F11" s="93"/>
      <c r="G11" s="93"/>
      <c r="H11" s="109" t="s">
        <v>174</v>
      </c>
      <c r="I11" s="111" t="s">
        <v>175</v>
      </c>
      <c r="J11" s="112" t="str">
        <f t="shared" ca="1" si="2"/>
        <v>TIP_DIVULGACION</v>
      </c>
      <c r="K11" s="93"/>
      <c r="L11" s="65" t="s">
        <v>176</v>
      </c>
      <c r="M11" s="65" t="s">
        <v>148</v>
      </c>
      <c r="N11" s="111" t="str">
        <f t="shared" si="0"/>
        <v>SUB_ART_D</v>
      </c>
      <c r="O11" s="105" t="s">
        <v>142</v>
      </c>
      <c r="P11" s="106" t="str">
        <f t="shared" ca="1" si="1"/>
        <v>TIP_NVO_CMIENTO</v>
      </c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5" customHeight="1" x14ac:dyDescent="0.15">
      <c r="A12" s="93"/>
      <c r="B12" s="93"/>
      <c r="C12" s="93"/>
      <c r="D12" s="93"/>
      <c r="E12" s="93"/>
      <c r="F12" s="93"/>
      <c r="G12" s="93"/>
      <c r="H12" s="115" t="s">
        <v>177</v>
      </c>
      <c r="I12" s="117" t="s">
        <v>178</v>
      </c>
      <c r="J12" s="118" t="str">
        <f t="shared" ca="1" si="2"/>
        <v>TIP_DIVULGACION</v>
      </c>
      <c r="K12" s="93"/>
      <c r="L12" s="65" t="s">
        <v>179</v>
      </c>
      <c r="M12" s="65" t="s">
        <v>153</v>
      </c>
      <c r="N12" s="104" t="str">
        <f t="shared" si="0"/>
        <v>SUB_NOTAS_CFICAS</v>
      </c>
      <c r="O12" s="105" t="s">
        <v>142</v>
      </c>
      <c r="P12" s="106" t="str">
        <f t="shared" ca="1" si="1"/>
        <v>TIP_NVO_CMIENTO</v>
      </c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5" customHeight="1" x14ac:dyDescent="0.15">
      <c r="A13" s="93"/>
      <c r="B13" s="93"/>
      <c r="C13" s="93"/>
      <c r="D13" s="93"/>
      <c r="E13" s="93"/>
      <c r="F13" s="93"/>
      <c r="G13" s="93"/>
      <c r="H13" s="100" t="s">
        <v>180</v>
      </c>
      <c r="I13" s="122" t="s">
        <v>181</v>
      </c>
      <c r="J13" s="123" t="str">
        <f t="shared" ca="1" si="2"/>
        <v>TIP_DES_TECNOLOGICO</v>
      </c>
      <c r="K13" s="93"/>
      <c r="L13" s="65" t="s">
        <v>182</v>
      </c>
      <c r="M13" s="65" t="s">
        <v>153</v>
      </c>
      <c r="N13" s="104" t="str">
        <f t="shared" si="0"/>
        <v>SUB_NOTAS_CFICAS</v>
      </c>
      <c r="O13" s="105" t="s">
        <v>142</v>
      </c>
      <c r="P13" s="106" t="str">
        <f t="shared" ca="1" si="1"/>
        <v>TIP_NVO_CMIENTO</v>
      </c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5" customHeight="1" x14ac:dyDescent="0.15">
      <c r="A14" s="93"/>
      <c r="B14" s="93"/>
      <c r="C14" s="93"/>
      <c r="D14" s="93"/>
      <c r="E14" s="93"/>
      <c r="F14" s="93"/>
      <c r="G14" s="93"/>
      <c r="H14" s="109" t="s">
        <v>183</v>
      </c>
      <c r="I14" s="104" t="s">
        <v>184</v>
      </c>
      <c r="J14" s="124" t="str">
        <f t="shared" ca="1" si="2"/>
        <v>TIP_DES_TECNOLOGICO</v>
      </c>
      <c r="K14" s="93"/>
      <c r="L14" s="65" t="s">
        <v>185</v>
      </c>
      <c r="M14" s="65" t="s">
        <v>153</v>
      </c>
      <c r="N14" s="104" t="str">
        <f t="shared" si="0"/>
        <v>SUB_NOTAS_CFICAS</v>
      </c>
      <c r="O14" s="105" t="s">
        <v>142</v>
      </c>
      <c r="P14" s="106" t="str">
        <f t="shared" ca="1" si="1"/>
        <v>TIP_NVO_CMIENTO</v>
      </c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5" customHeight="1" x14ac:dyDescent="0.15">
      <c r="A15" s="93"/>
      <c r="B15" s="93"/>
      <c r="C15" s="93"/>
      <c r="D15" s="93"/>
      <c r="E15" s="93"/>
      <c r="F15" s="93"/>
      <c r="G15" s="93"/>
      <c r="H15" s="109" t="s">
        <v>186</v>
      </c>
      <c r="I15" s="111" t="s">
        <v>187</v>
      </c>
      <c r="J15" s="124" t="str">
        <f t="shared" ca="1" si="2"/>
        <v>TIP_DES_TECNOLOGICO</v>
      </c>
      <c r="K15" s="93"/>
      <c r="L15" s="65" t="s">
        <v>188</v>
      </c>
      <c r="M15" s="65" t="s">
        <v>153</v>
      </c>
      <c r="N15" s="104" t="str">
        <f t="shared" si="0"/>
        <v>SUB_NOTAS_CFICAS</v>
      </c>
      <c r="O15" s="105" t="s">
        <v>142</v>
      </c>
      <c r="P15" s="106" t="str">
        <f t="shared" ca="1" si="1"/>
        <v>TIP_NVO_CMIENTO</v>
      </c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5" customHeight="1" x14ac:dyDescent="0.15">
      <c r="A16" s="93"/>
      <c r="B16" s="93"/>
      <c r="C16" s="93"/>
      <c r="D16" s="93"/>
      <c r="E16" s="93"/>
      <c r="F16" s="93"/>
      <c r="G16" s="93"/>
      <c r="H16" s="115" t="s">
        <v>189</v>
      </c>
      <c r="I16" s="117" t="s">
        <v>190</v>
      </c>
      <c r="J16" s="125" t="str">
        <f t="shared" ca="1" si="2"/>
        <v>TIP_DES_TECNOLOGICO</v>
      </c>
      <c r="K16" s="93"/>
      <c r="L16" s="65" t="s">
        <v>191</v>
      </c>
      <c r="M16" s="65" t="s">
        <v>153</v>
      </c>
      <c r="N16" s="104" t="str">
        <f t="shared" si="0"/>
        <v>SUB_NOTAS_CFICAS</v>
      </c>
      <c r="O16" s="105" t="s">
        <v>142</v>
      </c>
      <c r="P16" s="106" t="str">
        <f t="shared" ca="1" si="1"/>
        <v>TIP_NVO_CMIENTO</v>
      </c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5" customHeight="1" x14ac:dyDescent="0.15">
      <c r="A17" s="93"/>
      <c r="B17" s="93"/>
      <c r="C17" s="93"/>
      <c r="D17" s="93"/>
      <c r="E17" s="93"/>
      <c r="F17" s="93"/>
      <c r="G17" s="93"/>
      <c r="H17" s="100" t="s">
        <v>192</v>
      </c>
      <c r="I17" s="122" t="s">
        <v>193</v>
      </c>
      <c r="J17" s="103" t="str">
        <f t="shared" ca="1" si="2"/>
        <v>TIP_FORMACION</v>
      </c>
      <c r="K17" s="93"/>
      <c r="L17" s="65" t="s">
        <v>194</v>
      </c>
      <c r="M17" s="65" t="s">
        <v>156</v>
      </c>
      <c r="N17" s="111" t="str">
        <f t="shared" si="0"/>
        <v>SUB_LIBROS</v>
      </c>
      <c r="O17" s="105" t="s">
        <v>142</v>
      </c>
      <c r="P17" s="106" t="str">
        <f t="shared" ca="1" si="1"/>
        <v>TIP_NVO_CMIENTO</v>
      </c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5" customHeight="1" x14ac:dyDescent="0.15">
      <c r="A18" s="93"/>
      <c r="B18" s="93"/>
      <c r="C18" s="93"/>
      <c r="D18" s="93"/>
      <c r="E18" s="93"/>
      <c r="F18" s="93"/>
      <c r="G18" s="93"/>
      <c r="H18" s="109" t="s">
        <v>195</v>
      </c>
      <c r="I18" s="104" t="s">
        <v>196</v>
      </c>
      <c r="J18" s="112" t="str">
        <f t="shared" ca="1" si="2"/>
        <v>TIP_FORMACION</v>
      </c>
      <c r="K18" s="93"/>
      <c r="L18" s="65" t="s">
        <v>197</v>
      </c>
      <c r="M18" s="65" t="s">
        <v>156</v>
      </c>
      <c r="N18" s="111" t="str">
        <f t="shared" si="0"/>
        <v>SUB_LIBROS</v>
      </c>
      <c r="O18" s="105" t="s">
        <v>142</v>
      </c>
      <c r="P18" s="106" t="str">
        <f t="shared" ca="1" si="1"/>
        <v>TIP_NVO_CMIENTO</v>
      </c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5" customHeight="1" x14ac:dyDescent="0.15">
      <c r="A19" s="93"/>
      <c r="B19" s="93"/>
      <c r="C19" s="93"/>
      <c r="D19" s="93"/>
      <c r="E19" s="93"/>
      <c r="F19" s="93"/>
      <c r="G19" s="93"/>
      <c r="H19" s="109" t="s">
        <v>198</v>
      </c>
      <c r="I19" s="111" t="s">
        <v>199</v>
      </c>
      <c r="J19" s="112" t="str">
        <f t="shared" ca="1" si="2"/>
        <v>TIP_FORMACION</v>
      </c>
      <c r="K19" s="93"/>
      <c r="L19" s="65" t="s">
        <v>200</v>
      </c>
      <c r="M19" s="65" t="s">
        <v>156</v>
      </c>
      <c r="N19" s="111" t="str">
        <f t="shared" si="0"/>
        <v>SUB_LIBROS</v>
      </c>
      <c r="O19" s="105" t="s">
        <v>142</v>
      </c>
      <c r="P19" s="106" t="str">
        <f t="shared" ca="1" si="1"/>
        <v>TIP_NVO_CMIENTO</v>
      </c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5" customHeight="1" x14ac:dyDescent="0.15">
      <c r="A20" s="93"/>
      <c r="B20" s="93"/>
      <c r="C20" s="93"/>
      <c r="D20" s="93"/>
      <c r="E20" s="93"/>
      <c r="F20" s="93"/>
      <c r="G20" s="93"/>
      <c r="H20" s="109" t="s">
        <v>201</v>
      </c>
      <c r="I20" s="104" t="s">
        <v>202</v>
      </c>
      <c r="J20" s="112" t="str">
        <f t="shared" ca="1" si="2"/>
        <v>TIP_FORMACION</v>
      </c>
      <c r="K20" s="93"/>
      <c r="L20" s="65" t="s">
        <v>203</v>
      </c>
      <c r="M20" s="65" t="s">
        <v>156</v>
      </c>
      <c r="N20" s="111" t="str">
        <f t="shared" si="0"/>
        <v>SUB_LIBROS</v>
      </c>
      <c r="O20" s="105" t="s">
        <v>142</v>
      </c>
      <c r="P20" s="106" t="str">
        <f t="shared" ca="1" si="1"/>
        <v>TIP_NVO_CMIENTO</v>
      </c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5" customHeight="1" thickBot="1" x14ac:dyDescent="0.2">
      <c r="A21" s="93"/>
      <c r="B21" s="93"/>
      <c r="C21" s="93"/>
      <c r="D21" s="93"/>
      <c r="E21" s="93"/>
      <c r="F21" s="93"/>
      <c r="G21" s="93"/>
      <c r="H21" s="115" t="s">
        <v>204</v>
      </c>
      <c r="I21" s="126" t="s">
        <v>205</v>
      </c>
      <c r="J21" s="118" t="str">
        <f t="shared" ca="1" si="2"/>
        <v>TIP_FORMACION</v>
      </c>
      <c r="K21" s="93"/>
      <c r="L21" s="65" t="s">
        <v>206</v>
      </c>
      <c r="M21" s="65" t="s">
        <v>160</v>
      </c>
      <c r="N21" s="104" t="str">
        <f t="shared" si="0"/>
        <v>SUB_CAPITULOS_LIBROS</v>
      </c>
      <c r="O21" s="105" t="s">
        <v>142</v>
      </c>
      <c r="P21" s="106" t="str">
        <f t="shared" ca="1" si="1"/>
        <v>TIP_NVO_CMIENTO</v>
      </c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5" customHeight="1" thickBot="1" x14ac:dyDescent="0.2">
      <c r="A22" s="93"/>
      <c r="B22" s="93"/>
      <c r="C22" s="93"/>
      <c r="D22" s="93"/>
      <c r="E22" s="93"/>
      <c r="F22" s="93"/>
      <c r="G22" s="93"/>
      <c r="H22" s="115" t="s">
        <v>382</v>
      </c>
      <c r="I22" s="117" t="s">
        <v>383</v>
      </c>
      <c r="J22" s="125" t="str">
        <f t="shared" ca="1" si="2"/>
        <v>TIP_OTRO</v>
      </c>
      <c r="K22" s="93"/>
      <c r="L22" s="65" t="s">
        <v>207</v>
      </c>
      <c r="M22" s="65" t="s">
        <v>160</v>
      </c>
      <c r="N22" s="104" t="str">
        <f t="shared" si="0"/>
        <v>SUB_CAPITULOS_LIBROS</v>
      </c>
      <c r="O22" s="105" t="s">
        <v>142</v>
      </c>
      <c r="P22" s="106" t="str">
        <f t="shared" ca="1" si="1"/>
        <v>TIP_NVO_CMIENTO</v>
      </c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5" customHeight="1" x14ac:dyDescent="0.1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65" t="s">
        <v>208</v>
      </c>
      <c r="M23" s="65" t="s">
        <v>160</v>
      </c>
      <c r="N23" s="104" t="str">
        <f t="shared" si="0"/>
        <v>SUB_CAPITULOS_LIBROS</v>
      </c>
      <c r="O23" s="105" t="s">
        <v>142</v>
      </c>
      <c r="P23" s="106" t="str">
        <f t="shared" ca="1" si="1"/>
        <v>TIP_NVO_CMIENTO</v>
      </c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ht="15" customHeight="1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65" t="s">
        <v>209</v>
      </c>
      <c r="M24" s="65" t="s">
        <v>160</v>
      </c>
      <c r="N24" s="104" t="str">
        <f t="shared" si="0"/>
        <v>SUB_CAPITULOS_LIBROS</v>
      </c>
      <c r="O24" s="105" t="s">
        <v>142</v>
      </c>
      <c r="P24" s="106" t="str">
        <f t="shared" ca="1" si="1"/>
        <v>TIP_NVO_CMIENTO</v>
      </c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5" customHeight="1" x14ac:dyDescent="0.1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65" t="s">
        <v>210</v>
      </c>
      <c r="M25" s="65" t="s">
        <v>163</v>
      </c>
      <c r="N25" s="111" t="str">
        <f t="shared" si="0"/>
        <v>SUB_LIBROS_Q1</v>
      </c>
      <c r="O25" s="105" t="s">
        <v>142</v>
      </c>
      <c r="P25" s="106" t="str">
        <f t="shared" ca="1" si="1"/>
        <v>TIP_NVO_CMIENTO</v>
      </c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5" customHeight="1" x14ac:dyDescent="0.1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65" t="s">
        <v>211</v>
      </c>
      <c r="M26" s="65" t="s">
        <v>166</v>
      </c>
      <c r="N26" s="104" t="str">
        <f t="shared" si="0"/>
        <v>SUB_CREACION</v>
      </c>
      <c r="O26" s="105" t="s">
        <v>142</v>
      </c>
      <c r="P26" s="106" t="str">
        <f t="shared" ca="1" si="1"/>
        <v>TIP_NVO_CMIENTO</v>
      </c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5" customHeight="1" x14ac:dyDescent="0.1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65" t="s">
        <v>212</v>
      </c>
      <c r="M27" s="65" t="s">
        <v>166</v>
      </c>
      <c r="N27" s="104" t="str">
        <f t="shared" si="0"/>
        <v>SUB_CREACION</v>
      </c>
      <c r="O27" s="105" t="s">
        <v>142</v>
      </c>
      <c r="P27" s="106" t="str">
        <f t="shared" ca="1" si="1"/>
        <v>TIP_NVO_CMIENTO</v>
      </c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26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65" t="s">
        <v>213</v>
      </c>
      <c r="M28" s="65" t="s">
        <v>166</v>
      </c>
      <c r="N28" s="104" t="str">
        <f t="shared" si="0"/>
        <v>SUB_CREACION</v>
      </c>
      <c r="O28" s="105" t="s">
        <v>142</v>
      </c>
      <c r="P28" s="106" t="str">
        <f t="shared" ca="1" si="1"/>
        <v>TIP_NVO_CMIENTO</v>
      </c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26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65" t="s">
        <v>214</v>
      </c>
      <c r="M29" s="65" t="s">
        <v>166</v>
      </c>
      <c r="N29" s="104" t="str">
        <f t="shared" si="0"/>
        <v>SUB_CREACION</v>
      </c>
      <c r="O29" s="105" t="s">
        <v>142</v>
      </c>
      <c r="P29" s="106" t="str">
        <f t="shared" ca="1" si="1"/>
        <v>TIP_NVO_CMIENTO</v>
      </c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52" x14ac:dyDescent="0.1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65" t="s">
        <v>215</v>
      </c>
      <c r="M30" s="65" t="s">
        <v>65</v>
      </c>
      <c r="N30" s="111" t="str">
        <f t="shared" si="0"/>
        <v>SUB_APROP_SOCIAL</v>
      </c>
      <c r="O30" s="105" t="s">
        <v>216</v>
      </c>
      <c r="P30" s="111" t="str">
        <f t="shared" ca="1" si="1"/>
        <v>TIP_APROP_SOCIAL</v>
      </c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52" x14ac:dyDescent="0.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65" t="s">
        <v>217</v>
      </c>
      <c r="M31" s="65" t="s">
        <v>65</v>
      </c>
      <c r="N31" s="111" t="str">
        <f t="shared" si="0"/>
        <v>SUB_APROP_SOCIAL</v>
      </c>
      <c r="O31" s="105" t="s">
        <v>216</v>
      </c>
      <c r="P31" s="111" t="str">
        <f t="shared" ca="1" si="1"/>
        <v>TIP_APROP_SOCIAL</v>
      </c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52" x14ac:dyDescent="0.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65" t="s">
        <v>218</v>
      </c>
      <c r="M32" s="65" t="s">
        <v>65</v>
      </c>
      <c r="N32" s="111" t="str">
        <f t="shared" si="0"/>
        <v>SUB_APROP_SOCIAL</v>
      </c>
      <c r="O32" s="105" t="s">
        <v>216</v>
      </c>
      <c r="P32" s="111" t="str">
        <f t="shared" ca="1" si="1"/>
        <v>TIP_APROP_SOCIAL</v>
      </c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52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65" t="s">
        <v>219</v>
      </c>
      <c r="M33" s="65" t="s">
        <v>65</v>
      </c>
      <c r="N33" s="111" t="str">
        <f t="shared" si="0"/>
        <v>SUB_APROP_SOCIAL</v>
      </c>
      <c r="O33" s="105" t="s">
        <v>216</v>
      </c>
      <c r="P33" s="111" t="str">
        <f t="shared" ca="1" si="1"/>
        <v>TIP_APROP_SOCIAL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65" x14ac:dyDescent="0.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65" t="s">
        <v>220</v>
      </c>
      <c r="M34" s="65" t="s">
        <v>65</v>
      </c>
      <c r="N34" s="111" t="str">
        <f t="shared" si="0"/>
        <v>SUB_APROP_SOCIAL</v>
      </c>
      <c r="O34" s="105" t="s">
        <v>216</v>
      </c>
      <c r="P34" s="111" t="str">
        <f t="shared" ca="1" si="1"/>
        <v>TIP_APROP_SOCIAL</v>
      </c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65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65" t="s">
        <v>221</v>
      </c>
      <c r="M35" s="65" t="s">
        <v>65</v>
      </c>
      <c r="N35" s="111" t="str">
        <f t="shared" si="0"/>
        <v>SUB_APROP_SOCIAL</v>
      </c>
      <c r="O35" s="105" t="s">
        <v>216</v>
      </c>
      <c r="P35" s="111" t="str">
        <f t="shared" ca="1" si="1"/>
        <v>TIP_APROP_SOCIAL</v>
      </c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65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65" t="s">
        <v>222</v>
      </c>
      <c r="M36" s="65" t="s">
        <v>65</v>
      </c>
      <c r="N36" s="111" t="str">
        <f t="shared" si="0"/>
        <v>SUB_APROP_SOCIAL</v>
      </c>
      <c r="O36" s="105" t="s">
        <v>216</v>
      </c>
      <c r="P36" s="111" t="str">
        <f t="shared" ca="1" si="1"/>
        <v>TIP_APROP_SOCIAL</v>
      </c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65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65" t="s">
        <v>223</v>
      </c>
      <c r="M37" s="65" t="s">
        <v>65</v>
      </c>
      <c r="N37" s="111" t="str">
        <f t="shared" si="0"/>
        <v>SUB_APROP_SOCIAL</v>
      </c>
      <c r="O37" s="105" t="s">
        <v>216</v>
      </c>
      <c r="P37" s="111" t="str">
        <f t="shared" ca="1" si="1"/>
        <v>TIP_APROP_SOCIAL</v>
      </c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26" x14ac:dyDescent="0.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65" t="s">
        <v>224</v>
      </c>
      <c r="M38" s="65" t="s">
        <v>171</v>
      </c>
      <c r="N38" s="104" t="str">
        <f t="shared" si="0"/>
        <v>SUB_CIRCULACION</v>
      </c>
      <c r="O38" s="105" t="s">
        <v>225</v>
      </c>
      <c r="P38" s="106" t="str">
        <f t="shared" ca="1" si="1"/>
        <v>TIP_DIVULGACION</v>
      </c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26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65" t="s">
        <v>226</v>
      </c>
      <c r="M39" s="65" t="s">
        <v>171</v>
      </c>
      <c r="N39" s="104" t="str">
        <f t="shared" si="0"/>
        <v>SUB_CIRCULACION</v>
      </c>
      <c r="O39" s="105" t="s">
        <v>225</v>
      </c>
      <c r="P39" s="106" t="str">
        <f t="shared" ca="1" si="1"/>
        <v>TIP_DIVULGACION</v>
      </c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26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65" t="s">
        <v>227</v>
      </c>
      <c r="M40" s="65" t="s">
        <v>171</v>
      </c>
      <c r="N40" s="104" t="str">
        <f t="shared" si="0"/>
        <v>SUB_CIRCULACION</v>
      </c>
      <c r="O40" s="105" t="s">
        <v>225</v>
      </c>
      <c r="P40" s="106" t="str">
        <f t="shared" ca="1" si="1"/>
        <v>TIP_DIVULGACION</v>
      </c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26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65" t="s">
        <v>227</v>
      </c>
      <c r="M41" s="65" t="s">
        <v>171</v>
      </c>
      <c r="N41" s="104" t="str">
        <f t="shared" si="0"/>
        <v>SUB_CIRCULACION</v>
      </c>
      <c r="O41" s="105" t="s">
        <v>225</v>
      </c>
      <c r="P41" s="106" t="str">
        <f t="shared" ca="1" si="1"/>
        <v>TIP_DIVULGACION</v>
      </c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26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65" t="s">
        <v>228</v>
      </c>
      <c r="M42" s="65" t="s">
        <v>171</v>
      </c>
      <c r="N42" s="104" t="str">
        <f t="shared" si="0"/>
        <v>SUB_CIRCULACION</v>
      </c>
      <c r="O42" s="105" t="s">
        <v>225</v>
      </c>
      <c r="P42" s="106" t="str">
        <f t="shared" ca="1" si="1"/>
        <v>TIP_DIVULGACION</v>
      </c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26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65" t="s">
        <v>229</v>
      </c>
      <c r="M43" s="65" t="s">
        <v>171</v>
      </c>
      <c r="N43" s="104" t="str">
        <f t="shared" si="0"/>
        <v>SUB_CIRCULACION</v>
      </c>
      <c r="O43" s="105" t="s">
        <v>225</v>
      </c>
      <c r="P43" s="106" t="str">
        <f t="shared" ca="1" si="1"/>
        <v>TIP_DIVULGACION</v>
      </c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26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65" t="s">
        <v>230</v>
      </c>
      <c r="M44" s="65" t="s">
        <v>171</v>
      </c>
      <c r="N44" s="104" t="str">
        <f t="shared" si="0"/>
        <v>SUB_CIRCULACION</v>
      </c>
      <c r="O44" s="105" t="s">
        <v>225</v>
      </c>
      <c r="P44" s="106" t="str">
        <f t="shared" ca="1" si="1"/>
        <v>TIP_DIVULGACION</v>
      </c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26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65" t="s">
        <v>231</v>
      </c>
      <c r="M45" s="65" t="s">
        <v>171</v>
      </c>
      <c r="N45" s="104" t="str">
        <f t="shared" si="0"/>
        <v>SUB_CIRCULACION</v>
      </c>
      <c r="O45" s="105" t="s">
        <v>225</v>
      </c>
      <c r="P45" s="106" t="str">
        <f t="shared" ca="1" si="1"/>
        <v>TIP_DIVULGACION</v>
      </c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26" x14ac:dyDescent="0.1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65" t="s">
        <v>232</v>
      </c>
      <c r="M46" s="65" t="s">
        <v>174</v>
      </c>
      <c r="N46" s="111" t="str">
        <f t="shared" si="0"/>
        <v>SUB_DIVULGACION</v>
      </c>
      <c r="O46" s="105" t="s">
        <v>225</v>
      </c>
      <c r="P46" s="106" t="str">
        <f t="shared" ca="1" si="1"/>
        <v>TIP_DIVULGACION</v>
      </c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26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65" t="s">
        <v>233</v>
      </c>
      <c r="M47" s="65" t="s">
        <v>174</v>
      </c>
      <c r="N47" s="111" t="str">
        <f t="shared" si="0"/>
        <v>SUB_DIVULGACION</v>
      </c>
      <c r="O47" s="105" t="s">
        <v>225</v>
      </c>
      <c r="P47" s="106" t="str">
        <f t="shared" ca="1" si="1"/>
        <v>TIP_DIVULGACION</v>
      </c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ht="26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65" t="s">
        <v>234</v>
      </c>
      <c r="M48" s="65" t="s">
        <v>174</v>
      </c>
      <c r="N48" s="111" t="str">
        <f t="shared" si="0"/>
        <v>SUB_DIVULGACION</v>
      </c>
      <c r="O48" s="105" t="s">
        <v>225</v>
      </c>
      <c r="P48" s="106" t="str">
        <f t="shared" ca="1" si="1"/>
        <v>TIP_DIVULGACION</v>
      </c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26" x14ac:dyDescent="0.1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65" t="s">
        <v>235</v>
      </c>
      <c r="M49" s="65" t="s">
        <v>174</v>
      </c>
      <c r="N49" s="111" t="str">
        <f t="shared" si="0"/>
        <v>SUB_DIVULGACION</v>
      </c>
      <c r="O49" s="105" t="s">
        <v>225</v>
      </c>
      <c r="P49" s="106" t="str">
        <f t="shared" ca="1" si="1"/>
        <v>TIP_DIVULGACION</v>
      </c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26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65" t="s">
        <v>236</v>
      </c>
      <c r="M50" s="65" t="s">
        <v>174</v>
      </c>
      <c r="N50" s="111" t="str">
        <f t="shared" si="0"/>
        <v>SUB_DIVULGACION</v>
      </c>
      <c r="O50" s="105" t="s">
        <v>225</v>
      </c>
      <c r="P50" s="106" t="str">
        <f t="shared" ca="1" si="1"/>
        <v>TIP_DIVULGACION</v>
      </c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ht="26" x14ac:dyDescent="0.1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65" t="s">
        <v>237</v>
      </c>
      <c r="M51" s="65" t="s">
        <v>174</v>
      </c>
      <c r="N51" s="111" t="str">
        <f t="shared" si="0"/>
        <v>SUB_DIVULGACION</v>
      </c>
      <c r="O51" s="105" t="s">
        <v>225</v>
      </c>
      <c r="P51" s="106" t="str">
        <f t="shared" ca="1" si="1"/>
        <v>TIP_DIVULGACION</v>
      </c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26" x14ac:dyDescent="0.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65" t="s">
        <v>238</v>
      </c>
      <c r="M52" s="65" t="s">
        <v>174</v>
      </c>
      <c r="N52" s="111" t="str">
        <f t="shared" si="0"/>
        <v>SUB_DIVULGACION</v>
      </c>
      <c r="O52" s="105" t="s">
        <v>225</v>
      </c>
      <c r="P52" s="106" t="str">
        <f t="shared" ca="1" si="1"/>
        <v>TIP_DIVULGACION</v>
      </c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26" x14ac:dyDescent="0.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65" t="s">
        <v>239</v>
      </c>
      <c r="M53" s="65" t="s">
        <v>174</v>
      </c>
      <c r="N53" s="111" t="str">
        <f t="shared" si="0"/>
        <v>SUB_DIVULGACION</v>
      </c>
      <c r="O53" s="105" t="s">
        <v>225</v>
      </c>
      <c r="P53" s="106" t="str">
        <f t="shared" ca="1" si="1"/>
        <v>TIP_DIVULGACION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26" x14ac:dyDescent="0.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65" t="s">
        <v>240</v>
      </c>
      <c r="M54" s="65" t="s">
        <v>174</v>
      </c>
      <c r="N54" s="111" t="str">
        <f t="shared" si="0"/>
        <v>SUB_DIVULGACION</v>
      </c>
      <c r="O54" s="105" t="s">
        <v>225</v>
      </c>
      <c r="P54" s="106" t="str">
        <f t="shared" ca="1" si="1"/>
        <v>TIP_DIVULGACION</v>
      </c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ht="26" x14ac:dyDescent="0.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65" t="s">
        <v>241</v>
      </c>
      <c r="M55" s="65" t="s">
        <v>174</v>
      </c>
      <c r="N55" s="111" t="str">
        <f t="shared" si="0"/>
        <v>SUB_DIVULGACION</v>
      </c>
      <c r="O55" s="105" t="s">
        <v>225</v>
      </c>
      <c r="P55" s="106" t="str">
        <f t="shared" ca="1" si="1"/>
        <v>TIP_DIVULGACION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26" x14ac:dyDescent="0.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65" t="s">
        <v>242</v>
      </c>
      <c r="M56" s="65" t="s">
        <v>174</v>
      </c>
      <c r="N56" s="111" t="str">
        <f t="shared" si="0"/>
        <v>SUB_DIVULGACION</v>
      </c>
      <c r="O56" s="105" t="s">
        <v>225</v>
      </c>
      <c r="P56" s="106" t="str">
        <f t="shared" ca="1" si="1"/>
        <v>TIP_DIVULGACION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26" x14ac:dyDescent="0.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65" t="s">
        <v>243</v>
      </c>
      <c r="M57" s="65" t="s">
        <v>174</v>
      </c>
      <c r="N57" s="111" t="str">
        <f t="shared" si="0"/>
        <v>SUB_DIVULGACION</v>
      </c>
      <c r="O57" s="105" t="s">
        <v>225</v>
      </c>
      <c r="P57" s="106" t="str">
        <f t="shared" ca="1" si="1"/>
        <v>TIP_DIVULGACION</v>
      </c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ht="26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65" t="s">
        <v>244</v>
      </c>
      <c r="M58" s="65" t="s">
        <v>177</v>
      </c>
      <c r="N58" s="104" t="str">
        <f t="shared" si="0"/>
        <v>SUB_BIBLIOGRAFICA</v>
      </c>
      <c r="O58" s="105" t="s">
        <v>225</v>
      </c>
      <c r="P58" s="106" t="str">
        <f t="shared" ca="1" si="1"/>
        <v>TIP_DIVULGACION</v>
      </c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26" x14ac:dyDescent="0.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65" t="s">
        <v>245</v>
      </c>
      <c r="M59" s="65" t="s">
        <v>177</v>
      </c>
      <c r="N59" s="104" t="str">
        <f t="shared" si="0"/>
        <v>SUB_BIBLIOGRAFICA</v>
      </c>
      <c r="O59" s="105" t="s">
        <v>225</v>
      </c>
      <c r="P59" s="106" t="str">
        <f t="shared" ca="1" si="1"/>
        <v>TIP_DIVULGACION</v>
      </c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ht="26" x14ac:dyDescent="0.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65" t="s">
        <v>246</v>
      </c>
      <c r="M60" s="65" t="s">
        <v>177</v>
      </c>
      <c r="N60" s="104" t="str">
        <f t="shared" si="0"/>
        <v>SUB_BIBLIOGRAFICA</v>
      </c>
      <c r="O60" s="105" t="s">
        <v>225</v>
      </c>
      <c r="P60" s="106" t="str">
        <f t="shared" ca="1" si="1"/>
        <v>TIP_DIVULGACION</v>
      </c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26" x14ac:dyDescent="0.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65" t="s">
        <v>247</v>
      </c>
      <c r="M61" s="65" t="s">
        <v>177</v>
      </c>
      <c r="N61" s="104" t="str">
        <f t="shared" si="0"/>
        <v>SUB_BIBLIOGRAFICA</v>
      </c>
      <c r="O61" s="105" t="s">
        <v>225</v>
      </c>
      <c r="P61" s="106" t="str">
        <f t="shared" ca="1" si="1"/>
        <v>TIP_DIVULGACION</v>
      </c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ht="26" x14ac:dyDescent="0.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65" t="s">
        <v>248</v>
      </c>
      <c r="M62" s="65" t="s">
        <v>177</v>
      </c>
      <c r="N62" s="104" t="str">
        <f t="shared" si="0"/>
        <v>SUB_BIBLIOGRAFICA</v>
      </c>
      <c r="O62" s="105" t="s">
        <v>225</v>
      </c>
      <c r="P62" s="106" t="str">
        <f t="shared" ca="1" si="1"/>
        <v>TIP_DIVULGACION</v>
      </c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spans="1:26" ht="39" x14ac:dyDescent="0.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65" t="s">
        <v>249</v>
      </c>
      <c r="M63" s="65" t="s">
        <v>180</v>
      </c>
      <c r="N63" s="111" t="str">
        <f t="shared" si="0"/>
        <v>SUB_PROD_TECNO</v>
      </c>
      <c r="O63" s="105" t="s">
        <v>250</v>
      </c>
      <c r="P63" s="111" t="str">
        <f t="shared" ca="1" si="1"/>
        <v>TIP_DES_TECNOLOGICO</v>
      </c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ht="39" x14ac:dyDescent="0.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65" t="s">
        <v>251</v>
      </c>
      <c r="M64" s="65" t="s">
        <v>180</v>
      </c>
      <c r="N64" s="111" t="str">
        <f t="shared" si="0"/>
        <v>SUB_PROD_TECNO</v>
      </c>
      <c r="O64" s="105" t="s">
        <v>250</v>
      </c>
      <c r="P64" s="111" t="str">
        <f t="shared" ca="1" si="1"/>
        <v>TIP_DES_TECNOLOGICO</v>
      </c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ht="39" x14ac:dyDescent="0.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65" t="s">
        <v>252</v>
      </c>
      <c r="M65" s="65" t="s">
        <v>183</v>
      </c>
      <c r="N65" s="104" t="str">
        <f t="shared" si="0"/>
        <v>SUB_PROD_EMPRESA</v>
      </c>
      <c r="O65" s="105" t="s">
        <v>250</v>
      </c>
      <c r="P65" s="111" t="str">
        <f t="shared" ca="1" si="1"/>
        <v>TIP_DES_TECNOLOGICO</v>
      </c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39" x14ac:dyDescent="0.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65" t="s">
        <v>253</v>
      </c>
      <c r="M66" s="65" t="s">
        <v>183</v>
      </c>
      <c r="N66" s="104" t="str">
        <f t="shared" si="0"/>
        <v>SUB_PROD_EMPRESA</v>
      </c>
      <c r="O66" s="105" t="s">
        <v>250</v>
      </c>
      <c r="P66" s="111" t="str">
        <f t="shared" ref="P66:P73" ca="1" si="3">VLOOKUP(O66,$E$2:$F$7,2,FALSE)</f>
        <v>TIP_DES_TECNOLOGICO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39" x14ac:dyDescent="0.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65" t="s">
        <v>254</v>
      </c>
      <c r="M67" s="65" t="s">
        <v>186</v>
      </c>
      <c r="N67" s="111" t="str">
        <f t="shared" si="0"/>
        <v>SUB_REGULACION</v>
      </c>
      <c r="O67" s="105" t="s">
        <v>250</v>
      </c>
      <c r="P67" s="111" t="str">
        <f t="shared" ca="1" si="3"/>
        <v>TIP_DES_TECNOLOGICO</v>
      </c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39" x14ac:dyDescent="0.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65" t="s">
        <v>255</v>
      </c>
      <c r="M68" s="65" t="s">
        <v>186</v>
      </c>
      <c r="N68" s="111" t="str">
        <f t="shared" si="0"/>
        <v>SUB_REGULACION</v>
      </c>
      <c r="O68" s="105" t="s">
        <v>250</v>
      </c>
      <c r="P68" s="111" t="str">
        <f t="shared" ca="1" si="3"/>
        <v>TIP_DES_TECNOLOGICO</v>
      </c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39" x14ac:dyDescent="0.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65" t="s">
        <v>256</v>
      </c>
      <c r="M69" s="65" t="s">
        <v>189</v>
      </c>
      <c r="N69" s="104" t="str">
        <f t="shared" si="0"/>
        <v>SUB_CONCEPTOS</v>
      </c>
      <c r="O69" s="105" t="s">
        <v>250</v>
      </c>
      <c r="P69" s="111" t="str">
        <f t="shared" ca="1" si="3"/>
        <v>TIP_DES_TECNOLOGICO</v>
      </c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78" x14ac:dyDescent="0.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65" t="s">
        <v>257</v>
      </c>
      <c r="M70" s="65" t="s">
        <v>192</v>
      </c>
      <c r="N70" s="111" t="str">
        <f t="shared" si="0"/>
        <v>SUB_ACUERDOS</v>
      </c>
      <c r="O70" s="105" t="s">
        <v>64</v>
      </c>
      <c r="P70" s="106" t="str">
        <f t="shared" ca="1" si="3"/>
        <v>TIP_FORMACION</v>
      </c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39" x14ac:dyDescent="0.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65" t="s">
        <v>258</v>
      </c>
      <c r="M71" s="65" t="s">
        <v>195</v>
      </c>
      <c r="N71" s="104" t="str">
        <f t="shared" si="0"/>
        <v>SUB_ONDAS</v>
      </c>
      <c r="O71" s="105" t="s">
        <v>64</v>
      </c>
      <c r="P71" s="106" t="str">
        <f t="shared" ca="1" si="3"/>
        <v>TIP_FORMACION</v>
      </c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39" x14ac:dyDescent="0.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65" t="s">
        <v>259</v>
      </c>
      <c r="M72" s="65" t="s">
        <v>198</v>
      </c>
      <c r="N72" s="111" t="str">
        <f t="shared" si="0"/>
        <v>SUB_DOCTORADO</v>
      </c>
      <c r="O72" s="105" t="s">
        <v>64</v>
      </c>
      <c r="P72" s="106" t="str">
        <f t="shared" ca="1" si="3"/>
        <v>TIP_FORMACION</v>
      </c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52" x14ac:dyDescent="0.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65" t="s">
        <v>260</v>
      </c>
      <c r="M73" s="65" t="s">
        <v>201</v>
      </c>
      <c r="N73" s="104" t="str">
        <f t="shared" si="0"/>
        <v>SUB_MAESTRIA</v>
      </c>
      <c r="O73" s="105" t="s">
        <v>64</v>
      </c>
      <c r="P73" s="106" t="str">
        <f t="shared" ca="1" si="3"/>
        <v>TIP_FORMACION</v>
      </c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 ht="39" x14ac:dyDescent="0.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65" t="s">
        <v>261</v>
      </c>
      <c r="M74" s="65" t="s">
        <v>204</v>
      </c>
      <c r="N74" s="111" t="str">
        <f t="shared" si="0"/>
        <v>SUB_PREGRADO</v>
      </c>
      <c r="O74" s="105" t="s">
        <v>64</v>
      </c>
      <c r="P74" s="106" t="str">
        <f ca="1">VLOOKUP(O74,$E$2:$F$7,2,FALSE)</f>
        <v>TIP_FORMACION</v>
      </c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x14ac:dyDescent="0.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65" t="s">
        <v>384</v>
      </c>
      <c r="M75" s="65" t="s">
        <v>382</v>
      </c>
      <c r="N75" s="104" t="str">
        <f t="shared" si="0"/>
        <v>SUB_OTRO</v>
      </c>
      <c r="O75" s="105" t="s">
        <v>385</v>
      </c>
      <c r="P75" s="111" t="str">
        <f t="shared" ref="P75" ca="1" si="4">VLOOKUP(O75,$E$2:$F$7,2,FALSE)</f>
        <v>TIP_OTRO</v>
      </c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x14ac:dyDescent="0.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x14ac:dyDescent="0.1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x14ac:dyDescent="0.1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x14ac:dyDescent="0.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x14ac:dyDescent="0.1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x14ac:dyDescent="0.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spans="1:26" x14ac:dyDescent="0.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x14ac:dyDescent="0.1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spans="1:26" x14ac:dyDescent="0.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pans="1:26" x14ac:dyDescent="0.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spans="1:26" x14ac:dyDescent="0.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spans="1:26" x14ac:dyDescent="0.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x14ac:dyDescent="0.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x14ac:dyDescent="0.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26" x14ac:dyDescent="0.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x14ac:dyDescent="0.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5"/>
      <c r="R91" s="95"/>
      <c r="S91" s="95"/>
      <c r="T91" s="95"/>
      <c r="U91" s="95"/>
      <c r="V91" s="95"/>
      <c r="W91" s="95"/>
      <c r="X91" s="95"/>
      <c r="Y91" s="95"/>
      <c r="Z91" s="95"/>
    </row>
  </sheetData>
  <sheetProtection algorithmName="SHA-512" hashValue="jLpMl7dji91i7tPexhBvo/v4i9Jyoc0sw5ALx4hoO7IWJOsczRUmr95K+Q2XGXmjaTdEaAqyHIALLZjwukJcCQ==" saltValue="jNWbcAgxrBosaBO93j2jog==" spinCount="100000" sheet="1" objects="1" scenarios="1"/>
  <mergeCells count="4">
    <mergeCell ref="E1:F1"/>
    <mergeCell ref="H1:J1"/>
    <mergeCell ref="M1:N1"/>
    <mergeCell ref="O1:P1"/>
  </mergeCells>
  <dataValidations disablePrompts="1" count="2">
    <dataValidation type="list" allowBlank="1" showErrorMessage="1" sqref="B2" xr:uid="{00000000-0002-0000-0200-000000000000}">
      <formula1>#REF!</formula1>
    </dataValidation>
    <dataValidation type="list" allowBlank="1" showErrorMessage="1" sqref="B3:B4" xr:uid="{00000000-0002-0000-0200-000001000000}">
      <formula1>INDIRECT(C2)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 summaryRight="0"/>
  </sheetPr>
  <dimension ref="A1:AB1000"/>
  <sheetViews>
    <sheetView workbookViewId="0">
      <selection activeCell="F18" sqref="F18"/>
    </sheetView>
  </sheetViews>
  <sheetFormatPr baseColWidth="10" defaultColWidth="12.6640625" defaultRowHeight="15" customHeight="1" x14ac:dyDescent="0.15"/>
  <cols>
    <col min="1" max="1" width="36.1640625" customWidth="1"/>
    <col min="2" max="2" width="10.6640625" customWidth="1"/>
    <col min="3" max="3" width="8.6640625" customWidth="1"/>
    <col min="4" max="5" width="12.6640625" customWidth="1"/>
    <col min="6" max="6" width="13.1640625" customWidth="1"/>
    <col min="7" max="7" width="18.33203125" customWidth="1"/>
    <col min="8" max="8" width="22.6640625" customWidth="1"/>
    <col min="9" max="9" width="5.1640625" customWidth="1"/>
    <col min="10" max="10" width="8.6640625" customWidth="1"/>
    <col min="11" max="11" width="27.6640625" customWidth="1"/>
    <col min="12" max="12" width="9.33203125" customWidth="1"/>
    <col min="13" max="13" width="4.6640625" customWidth="1"/>
    <col min="14" max="14" width="9.33203125" customWidth="1"/>
    <col min="15" max="15" width="27.6640625" customWidth="1"/>
    <col min="16" max="16" width="2.33203125" customWidth="1"/>
    <col min="17" max="17" width="18.1640625" customWidth="1"/>
    <col min="18" max="18" width="2.1640625" customWidth="1"/>
    <col min="19" max="19" width="16.1640625" customWidth="1"/>
    <col min="20" max="20" width="2.6640625" customWidth="1"/>
    <col min="21" max="21" width="27.6640625" customWidth="1"/>
    <col min="22" max="28" width="12.6640625" customWidth="1"/>
  </cols>
  <sheetData>
    <row r="1" spans="1:28" ht="1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  <c r="W1" s="28"/>
      <c r="X1" s="28"/>
      <c r="Y1" s="28"/>
      <c r="Z1" s="28"/>
      <c r="AA1" s="28"/>
      <c r="AB1" s="28"/>
    </row>
    <row r="2" spans="1:28" ht="15" customHeight="1" x14ac:dyDescent="0.2">
      <c r="A2" s="29" t="s">
        <v>262</v>
      </c>
      <c r="B2" s="29" t="s">
        <v>263</v>
      </c>
      <c r="C2" s="29" t="s">
        <v>264</v>
      </c>
      <c r="D2" s="30" t="s">
        <v>265</v>
      </c>
      <c r="E2" s="31" t="s">
        <v>266</v>
      </c>
      <c r="F2" s="29" t="s">
        <v>267</v>
      </c>
      <c r="G2" s="29" t="s">
        <v>268</v>
      </c>
      <c r="H2" s="29" t="s">
        <v>269</v>
      </c>
      <c r="I2" s="27"/>
      <c r="J2" s="32" t="s">
        <v>264</v>
      </c>
      <c r="K2" s="32" t="s">
        <v>270</v>
      </c>
      <c r="L2" s="32" t="s">
        <v>271</v>
      </c>
      <c r="M2" s="27"/>
      <c r="N2" s="33" t="s">
        <v>271</v>
      </c>
      <c r="O2" s="34" t="s">
        <v>272</v>
      </c>
      <c r="P2" s="27"/>
      <c r="Q2" s="35" t="s">
        <v>273</v>
      </c>
      <c r="R2" s="36"/>
      <c r="S2" s="37" t="s">
        <v>274</v>
      </c>
      <c r="T2" s="27"/>
      <c r="U2" s="27"/>
      <c r="V2" s="28"/>
      <c r="W2" s="28"/>
      <c r="X2" s="28"/>
      <c r="Y2" s="28"/>
      <c r="Z2" s="28"/>
      <c r="AA2" s="28"/>
      <c r="AB2" s="28"/>
    </row>
    <row r="3" spans="1:28" ht="15" customHeight="1" x14ac:dyDescent="0.2">
      <c r="A3" s="38" t="s">
        <v>275</v>
      </c>
      <c r="B3" s="39" t="s">
        <v>276</v>
      </c>
      <c r="C3" s="39" t="s">
        <v>277</v>
      </c>
      <c r="D3" s="40" t="s">
        <v>278</v>
      </c>
      <c r="E3" s="41" t="s">
        <v>279</v>
      </c>
      <c r="F3" s="42">
        <v>153000000</v>
      </c>
      <c r="G3" s="40" t="s">
        <v>280</v>
      </c>
      <c r="H3" s="43" t="s">
        <v>281</v>
      </c>
      <c r="I3" s="27"/>
      <c r="J3" s="44" t="s">
        <v>277</v>
      </c>
      <c r="K3" s="45" t="s">
        <v>282</v>
      </c>
      <c r="L3" s="46" t="s">
        <v>283</v>
      </c>
      <c r="M3" s="27"/>
      <c r="N3" s="47" t="s">
        <v>283</v>
      </c>
      <c r="O3" s="45" t="s">
        <v>284</v>
      </c>
      <c r="P3" s="27"/>
      <c r="Q3" s="40" t="s">
        <v>278</v>
      </c>
      <c r="R3" s="48"/>
      <c r="S3" s="49" t="s">
        <v>285</v>
      </c>
      <c r="T3" s="27"/>
      <c r="U3" s="27"/>
      <c r="V3" s="28"/>
      <c r="W3" s="28"/>
      <c r="X3" s="28"/>
      <c r="Y3" s="28"/>
      <c r="Z3" s="28"/>
      <c r="AA3" s="28"/>
      <c r="AB3" s="28"/>
    </row>
    <row r="4" spans="1:28" ht="15" customHeight="1" x14ac:dyDescent="0.2">
      <c r="A4" s="38" t="s">
        <v>286</v>
      </c>
      <c r="B4" s="39" t="s">
        <v>287</v>
      </c>
      <c r="C4" s="39" t="s">
        <v>277</v>
      </c>
      <c r="D4" s="40" t="s">
        <v>288</v>
      </c>
      <c r="E4" s="41" t="s">
        <v>279</v>
      </c>
      <c r="F4" s="42">
        <v>147000000</v>
      </c>
      <c r="G4" s="40" t="s">
        <v>289</v>
      </c>
      <c r="H4" s="43" t="s">
        <v>281</v>
      </c>
      <c r="I4" s="27"/>
      <c r="J4" s="44" t="s">
        <v>290</v>
      </c>
      <c r="K4" s="50" t="s">
        <v>291</v>
      </c>
      <c r="L4" s="51" t="s">
        <v>283</v>
      </c>
      <c r="M4" s="27"/>
      <c r="N4" s="52" t="s">
        <v>292</v>
      </c>
      <c r="O4" s="45" t="s">
        <v>293</v>
      </c>
      <c r="P4" s="27"/>
      <c r="Q4" s="40" t="s">
        <v>294</v>
      </c>
      <c r="R4" s="48"/>
      <c r="S4" s="49" t="s">
        <v>295</v>
      </c>
      <c r="T4" s="27"/>
      <c r="U4" s="27"/>
      <c r="V4" s="28"/>
      <c r="W4" s="28"/>
      <c r="X4" s="28"/>
      <c r="Y4" s="28"/>
      <c r="Z4" s="28"/>
      <c r="AA4" s="28"/>
      <c r="AB4" s="28"/>
    </row>
    <row r="5" spans="1:28" ht="15" customHeight="1" x14ac:dyDescent="0.2">
      <c r="A5" s="38" t="s">
        <v>296</v>
      </c>
      <c r="B5" s="39" t="s">
        <v>297</v>
      </c>
      <c r="C5" s="39" t="s">
        <v>277</v>
      </c>
      <c r="D5" s="40" t="s">
        <v>288</v>
      </c>
      <c r="E5" s="41" t="s">
        <v>279</v>
      </c>
      <c r="F5" s="42">
        <v>193000000</v>
      </c>
      <c r="G5" s="40" t="s">
        <v>400</v>
      </c>
      <c r="H5" s="43" t="s">
        <v>281</v>
      </c>
      <c r="I5" s="27"/>
      <c r="J5" s="44" t="s">
        <v>298</v>
      </c>
      <c r="K5" s="45" t="s">
        <v>299</v>
      </c>
      <c r="L5" s="46" t="s">
        <v>283</v>
      </c>
      <c r="M5" s="27"/>
      <c r="N5" s="47" t="s">
        <v>300</v>
      </c>
      <c r="O5" s="45" t="s">
        <v>301</v>
      </c>
      <c r="P5" s="27"/>
      <c r="Q5" s="40" t="s">
        <v>302</v>
      </c>
      <c r="R5" s="48"/>
      <c r="S5" s="49" t="s">
        <v>303</v>
      </c>
      <c r="T5" s="27"/>
      <c r="U5" s="27"/>
      <c r="V5" s="28"/>
      <c r="W5" s="28"/>
      <c r="X5" s="28"/>
      <c r="Y5" s="28"/>
      <c r="Z5" s="28"/>
      <c r="AA5" s="28"/>
      <c r="AB5" s="28"/>
    </row>
    <row r="6" spans="1:28" ht="15" customHeight="1" x14ac:dyDescent="0.2">
      <c r="A6" s="38" t="s">
        <v>23</v>
      </c>
      <c r="B6" s="39" t="s">
        <v>304</v>
      </c>
      <c r="C6" s="39" t="s">
        <v>277</v>
      </c>
      <c r="D6" s="40" t="s">
        <v>288</v>
      </c>
      <c r="E6" s="41" t="s">
        <v>279</v>
      </c>
      <c r="F6" s="42">
        <v>193000000</v>
      </c>
      <c r="G6" s="40" t="s">
        <v>305</v>
      </c>
      <c r="H6" s="43" t="s">
        <v>281</v>
      </c>
      <c r="I6" s="27"/>
      <c r="J6" s="44" t="s">
        <v>306</v>
      </c>
      <c r="K6" s="50" t="s">
        <v>307</v>
      </c>
      <c r="L6" s="51" t="s">
        <v>292</v>
      </c>
      <c r="M6" s="27"/>
      <c r="N6" s="52" t="s">
        <v>308</v>
      </c>
      <c r="O6" s="45" t="s">
        <v>309</v>
      </c>
      <c r="P6" s="27"/>
      <c r="Q6" s="40" t="s">
        <v>288</v>
      </c>
      <c r="R6" s="48"/>
      <c r="S6" s="49" t="s">
        <v>310</v>
      </c>
      <c r="T6" s="27"/>
      <c r="U6" s="27"/>
      <c r="V6" s="28"/>
      <c r="W6" s="28"/>
      <c r="X6" s="28"/>
      <c r="Y6" s="28"/>
      <c r="Z6" s="28"/>
      <c r="AA6" s="28"/>
      <c r="AB6" s="28"/>
    </row>
    <row r="7" spans="1:28" ht="15" customHeight="1" x14ac:dyDescent="0.2">
      <c r="A7" s="38" t="s">
        <v>311</v>
      </c>
      <c r="B7" s="39" t="s">
        <v>312</v>
      </c>
      <c r="C7" s="39" t="s">
        <v>277</v>
      </c>
      <c r="D7" s="40" t="s">
        <v>288</v>
      </c>
      <c r="E7" s="41" t="s">
        <v>279</v>
      </c>
      <c r="F7" s="42">
        <v>193000000</v>
      </c>
      <c r="G7" s="40" t="s">
        <v>289</v>
      </c>
      <c r="H7" s="43" t="s">
        <v>281</v>
      </c>
      <c r="I7" s="27"/>
      <c r="J7" s="44" t="s">
        <v>313</v>
      </c>
      <c r="K7" s="45" t="s">
        <v>314</v>
      </c>
      <c r="L7" s="46" t="s">
        <v>300</v>
      </c>
      <c r="M7" s="27"/>
      <c r="N7" s="27"/>
      <c r="O7" s="27"/>
      <c r="P7" s="27"/>
      <c r="Q7" s="40" t="s">
        <v>315</v>
      </c>
      <c r="R7" s="27"/>
      <c r="S7" s="49" t="s">
        <v>316</v>
      </c>
      <c r="T7" s="27"/>
      <c r="U7" s="27"/>
      <c r="V7" s="28"/>
      <c r="W7" s="28"/>
      <c r="X7" s="28"/>
      <c r="Y7" s="28"/>
      <c r="Z7" s="28"/>
      <c r="AA7" s="28"/>
      <c r="AB7" s="28"/>
    </row>
    <row r="8" spans="1:28" ht="15" customHeight="1" x14ac:dyDescent="0.2">
      <c r="A8" s="38" t="s">
        <v>317</v>
      </c>
      <c r="B8" s="39" t="s">
        <v>318</v>
      </c>
      <c r="C8" s="39" t="s">
        <v>277</v>
      </c>
      <c r="D8" s="40" t="s">
        <v>288</v>
      </c>
      <c r="E8" s="41" t="s">
        <v>279</v>
      </c>
      <c r="F8" s="42">
        <v>193000000</v>
      </c>
      <c r="G8" s="40" t="s">
        <v>400</v>
      </c>
      <c r="H8" s="43" t="s">
        <v>281</v>
      </c>
      <c r="I8" s="27"/>
      <c r="J8" s="44" t="s">
        <v>319</v>
      </c>
      <c r="K8" s="50" t="s">
        <v>320</v>
      </c>
      <c r="L8" s="51" t="s">
        <v>308</v>
      </c>
      <c r="M8" s="27"/>
      <c r="N8" s="27"/>
      <c r="O8" s="27"/>
      <c r="P8" s="27"/>
      <c r="Q8" s="27"/>
      <c r="R8" s="27"/>
      <c r="S8" s="49" t="s">
        <v>321</v>
      </c>
      <c r="T8" s="27"/>
      <c r="U8" s="27"/>
      <c r="V8" s="28"/>
      <c r="W8" s="28"/>
      <c r="X8" s="28"/>
      <c r="Y8" s="28"/>
      <c r="Z8" s="28"/>
      <c r="AA8" s="28"/>
      <c r="AB8" s="28"/>
    </row>
    <row r="9" spans="1:28" ht="15" customHeight="1" x14ac:dyDescent="0.2">
      <c r="A9" s="38" t="s">
        <v>322</v>
      </c>
      <c r="B9" s="39" t="s">
        <v>323</v>
      </c>
      <c r="C9" s="39" t="s">
        <v>277</v>
      </c>
      <c r="D9" s="40" t="s">
        <v>288</v>
      </c>
      <c r="E9" s="41" t="s">
        <v>279</v>
      </c>
      <c r="F9" s="42">
        <v>193000000</v>
      </c>
      <c r="G9" s="40" t="s">
        <v>305</v>
      </c>
      <c r="H9" s="43" t="s">
        <v>281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49" t="s">
        <v>324</v>
      </c>
      <c r="T9" s="27"/>
      <c r="U9" s="27"/>
      <c r="V9" s="28"/>
      <c r="W9" s="28"/>
      <c r="X9" s="28"/>
      <c r="Y9" s="28"/>
      <c r="Z9" s="28"/>
      <c r="AA9" s="28"/>
      <c r="AB9" s="28"/>
    </row>
    <row r="10" spans="1:28" ht="15" customHeight="1" x14ac:dyDescent="0.2">
      <c r="A10" s="38" t="s">
        <v>325</v>
      </c>
      <c r="B10" s="39" t="s">
        <v>326</v>
      </c>
      <c r="C10" s="39" t="s">
        <v>277</v>
      </c>
      <c r="D10" s="40" t="s">
        <v>288</v>
      </c>
      <c r="E10" s="41" t="s">
        <v>279</v>
      </c>
      <c r="F10" s="42">
        <v>318000000</v>
      </c>
      <c r="G10" s="40" t="s">
        <v>327</v>
      </c>
      <c r="H10" s="43" t="s">
        <v>328</v>
      </c>
      <c r="I10" s="27"/>
      <c r="J10" s="27"/>
      <c r="K10" s="27"/>
      <c r="L10" s="27"/>
      <c r="M10" s="27"/>
      <c r="N10" s="27"/>
      <c r="O10" s="27"/>
      <c r="P10" s="27"/>
      <c r="Q10" s="53"/>
      <c r="R10" s="36"/>
      <c r="S10" s="49" t="s">
        <v>329</v>
      </c>
      <c r="T10" s="27"/>
      <c r="U10" s="27"/>
      <c r="V10" s="28"/>
      <c r="W10" s="28"/>
      <c r="X10" s="28"/>
      <c r="Y10" s="28"/>
      <c r="Z10" s="28"/>
      <c r="AA10" s="28"/>
      <c r="AB10" s="28"/>
    </row>
    <row r="11" spans="1:28" ht="15" customHeight="1" x14ac:dyDescent="0.2">
      <c r="A11" s="38" t="s">
        <v>330</v>
      </c>
      <c r="B11" s="39" t="s">
        <v>331</v>
      </c>
      <c r="C11" s="39" t="s">
        <v>306</v>
      </c>
      <c r="D11" s="40" t="s">
        <v>278</v>
      </c>
      <c r="E11" s="41" t="s">
        <v>279</v>
      </c>
      <c r="F11" s="42">
        <v>149000000</v>
      </c>
      <c r="G11" s="40" t="s">
        <v>289</v>
      </c>
      <c r="H11" s="43" t="s">
        <v>281</v>
      </c>
      <c r="I11" s="27"/>
      <c r="J11" s="27"/>
      <c r="K11" s="27"/>
      <c r="L11" s="27"/>
      <c r="M11" s="27"/>
      <c r="N11" s="27"/>
      <c r="O11" s="27"/>
      <c r="P11" s="27"/>
      <c r="Q11" s="53"/>
      <c r="R11" s="54"/>
      <c r="S11" s="49" t="s">
        <v>332</v>
      </c>
      <c r="T11" s="27"/>
      <c r="U11" s="27"/>
      <c r="V11" s="28"/>
      <c r="W11" s="28"/>
      <c r="X11" s="28"/>
      <c r="Y11" s="28"/>
      <c r="Z11" s="28"/>
      <c r="AA11" s="28"/>
      <c r="AB11" s="28"/>
    </row>
    <row r="12" spans="1:28" ht="15" customHeight="1" x14ac:dyDescent="0.2">
      <c r="A12" s="38" t="s">
        <v>336</v>
      </c>
      <c r="B12" s="39" t="s">
        <v>334</v>
      </c>
      <c r="C12" s="39" t="s">
        <v>313</v>
      </c>
      <c r="D12" s="40" t="s">
        <v>294</v>
      </c>
      <c r="E12" s="41" t="s">
        <v>279</v>
      </c>
      <c r="F12" s="42"/>
      <c r="G12" s="40" t="s">
        <v>305</v>
      </c>
      <c r="H12" s="43" t="s">
        <v>281</v>
      </c>
      <c r="I12" s="27"/>
      <c r="J12" s="27"/>
      <c r="K12" s="27"/>
      <c r="L12" s="27"/>
      <c r="M12" s="27"/>
      <c r="N12" s="27"/>
      <c r="O12" s="27"/>
      <c r="P12" s="27"/>
      <c r="Q12" s="53"/>
      <c r="R12" s="54"/>
      <c r="S12" s="49" t="s">
        <v>335</v>
      </c>
      <c r="T12" s="27"/>
      <c r="U12" s="27"/>
      <c r="V12" s="28"/>
      <c r="W12" s="28"/>
      <c r="X12" s="28"/>
      <c r="Y12" s="28"/>
      <c r="Z12" s="28"/>
      <c r="AA12" s="28"/>
      <c r="AB12" s="28"/>
    </row>
    <row r="13" spans="1:28" ht="15" customHeight="1" x14ac:dyDescent="0.2">
      <c r="A13" s="38" t="s">
        <v>333</v>
      </c>
      <c r="B13" s="39" t="s">
        <v>401</v>
      </c>
      <c r="C13" s="39" t="s">
        <v>313</v>
      </c>
      <c r="D13" s="40" t="s">
        <v>288</v>
      </c>
      <c r="E13" s="41" t="s">
        <v>279</v>
      </c>
      <c r="F13" s="42"/>
      <c r="G13" s="40" t="s">
        <v>400</v>
      </c>
      <c r="H13" s="43" t="s">
        <v>281</v>
      </c>
      <c r="I13" s="27"/>
      <c r="J13" s="27"/>
      <c r="K13" s="27"/>
      <c r="L13" s="27"/>
      <c r="M13" s="27"/>
      <c r="N13" s="27"/>
      <c r="O13" s="27"/>
      <c r="P13" s="27"/>
      <c r="Q13" s="53"/>
      <c r="R13" s="54"/>
      <c r="S13" s="49" t="s">
        <v>337</v>
      </c>
      <c r="T13" s="27"/>
      <c r="U13" s="27"/>
      <c r="V13" s="28"/>
      <c r="W13" s="28"/>
      <c r="X13" s="28"/>
      <c r="Y13" s="28"/>
      <c r="Z13" s="28"/>
      <c r="AA13" s="28"/>
      <c r="AB13" s="28"/>
    </row>
    <row r="14" spans="1:28" ht="15" customHeight="1" x14ac:dyDescent="0.2">
      <c r="A14" s="38" t="s">
        <v>402</v>
      </c>
      <c r="B14" s="39" t="s">
        <v>403</v>
      </c>
      <c r="C14" s="39" t="s">
        <v>319</v>
      </c>
      <c r="D14" s="40" t="s">
        <v>288</v>
      </c>
      <c r="E14" s="41" t="s">
        <v>279</v>
      </c>
      <c r="F14" s="42">
        <v>580790800</v>
      </c>
      <c r="G14" s="40" t="s">
        <v>404</v>
      </c>
      <c r="H14" s="43" t="s">
        <v>405</v>
      </c>
      <c r="I14" s="27"/>
      <c r="J14" s="27"/>
      <c r="K14" s="27"/>
      <c r="L14" s="27"/>
      <c r="M14" s="27"/>
      <c r="N14" s="27"/>
      <c r="O14" s="27"/>
      <c r="P14" s="27"/>
      <c r="Q14" s="53"/>
      <c r="R14" s="54"/>
      <c r="S14" s="49" t="s">
        <v>338</v>
      </c>
      <c r="T14" s="27"/>
      <c r="U14" s="27"/>
      <c r="V14" s="28"/>
      <c r="W14" s="28"/>
      <c r="X14" s="28"/>
      <c r="Y14" s="28"/>
      <c r="Z14" s="28"/>
      <c r="AA14" s="28"/>
      <c r="AB14" s="28"/>
    </row>
    <row r="15" spans="1:28" ht="1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53"/>
      <c r="R15" s="54"/>
      <c r="S15" s="49" t="s">
        <v>339</v>
      </c>
      <c r="T15" s="27"/>
      <c r="U15" s="27"/>
      <c r="V15" s="28"/>
      <c r="W15" s="28"/>
      <c r="X15" s="28"/>
      <c r="Y15" s="28"/>
      <c r="Z15" s="28"/>
      <c r="AA15" s="28"/>
      <c r="AB15" s="28"/>
    </row>
    <row r="16" spans="1:28" ht="15" customHeight="1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53"/>
      <c r="R16" s="54"/>
      <c r="S16" s="49" t="s">
        <v>340</v>
      </c>
      <c r="T16" s="27"/>
      <c r="U16" s="27"/>
      <c r="V16" s="28"/>
      <c r="W16" s="28"/>
      <c r="X16" s="28"/>
      <c r="Y16" s="28"/>
      <c r="Z16" s="28"/>
      <c r="AA16" s="28"/>
      <c r="AB16" s="28"/>
    </row>
    <row r="17" spans="1:28" ht="1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53"/>
      <c r="R17" s="54"/>
      <c r="S17" s="49" t="s">
        <v>341</v>
      </c>
      <c r="T17" s="27"/>
      <c r="U17" s="27"/>
      <c r="V17" s="28"/>
      <c r="W17" s="28"/>
      <c r="X17" s="28"/>
      <c r="Y17" s="28"/>
      <c r="Z17" s="28"/>
      <c r="AA17" s="28"/>
      <c r="AB17" s="28"/>
    </row>
    <row r="18" spans="1:28" ht="15" customHeight="1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53"/>
      <c r="R18" s="54"/>
      <c r="S18" s="49" t="s">
        <v>342</v>
      </c>
      <c r="T18" s="27"/>
      <c r="U18" s="27"/>
      <c r="V18" s="28"/>
      <c r="W18" s="28"/>
      <c r="X18" s="28"/>
      <c r="Y18" s="28"/>
      <c r="Z18" s="28"/>
      <c r="AA18" s="28"/>
      <c r="AB18" s="28"/>
    </row>
    <row r="19" spans="1:28" ht="1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53"/>
      <c r="R19" s="54"/>
      <c r="S19" s="49" t="s">
        <v>343</v>
      </c>
      <c r="T19" s="27"/>
      <c r="U19" s="27"/>
      <c r="V19" s="28"/>
      <c r="W19" s="28"/>
      <c r="X19" s="28"/>
      <c r="Y19" s="28"/>
      <c r="Z19" s="28"/>
      <c r="AA19" s="28"/>
      <c r="AB19" s="28"/>
    </row>
    <row r="20" spans="1:28" ht="15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53"/>
      <c r="R20" s="54"/>
      <c r="S20" s="49" t="s">
        <v>344</v>
      </c>
      <c r="T20" s="27"/>
      <c r="U20" s="27"/>
      <c r="V20" s="28"/>
      <c r="W20" s="28"/>
      <c r="X20" s="28"/>
      <c r="Y20" s="28"/>
      <c r="Z20" s="28"/>
      <c r="AA20" s="28"/>
      <c r="AB20" s="28"/>
    </row>
    <row r="21" spans="1:28" ht="1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53"/>
      <c r="R21" s="54"/>
      <c r="S21" s="49" t="s">
        <v>345</v>
      </c>
      <c r="T21" s="27"/>
      <c r="U21" s="27"/>
      <c r="V21" s="28"/>
      <c r="W21" s="28"/>
      <c r="X21" s="28"/>
      <c r="Y21" s="28"/>
      <c r="Z21" s="28"/>
      <c r="AA21" s="28"/>
      <c r="AB21" s="28"/>
    </row>
    <row r="22" spans="1:28" ht="15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53"/>
      <c r="R22" s="54"/>
      <c r="S22" s="49" t="s">
        <v>346</v>
      </c>
      <c r="T22" s="27"/>
      <c r="U22" s="27"/>
      <c r="V22" s="28"/>
      <c r="W22" s="28"/>
      <c r="X22" s="28"/>
      <c r="Y22" s="28"/>
      <c r="Z22" s="28"/>
      <c r="AA22" s="28"/>
      <c r="AB22" s="28"/>
    </row>
    <row r="23" spans="1:28" ht="1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53"/>
      <c r="R23" s="54"/>
      <c r="S23" s="54"/>
      <c r="T23" s="27"/>
      <c r="U23" s="27"/>
      <c r="V23" s="28"/>
      <c r="W23" s="28"/>
      <c r="X23" s="28"/>
      <c r="Y23" s="28"/>
      <c r="Z23" s="28"/>
      <c r="AA23" s="28"/>
      <c r="AB23" s="28"/>
    </row>
    <row r="24" spans="1:28" ht="1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53"/>
      <c r="R24" s="54"/>
      <c r="S24" s="54"/>
      <c r="T24" s="27"/>
      <c r="U24" s="27"/>
      <c r="V24" s="28"/>
      <c r="W24" s="28"/>
      <c r="X24" s="28"/>
      <c r="Y24" s="28"/>
      <c r="Z24" s="28"/>
      <c r="AA24" s="28"/>
      <c r="AB24" s="28"/>
    </row>
    <row r="25" spans="1:28" ht="15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53"/>
      <c r="R25" s="54"/>
      <c r="S25" s="54"/>
      <c r="T25" s="27"/>
      <c r="U25" s="27"/>
      <c r="V25" s="28"/>
      <c r="W25" s="28"/>
      <c r="X25" s="28"/>
      <c r="Y25" s="28"/>
      <c r="Z25" s="28"/>
      <c r="AA25" s="28"/>
      <c r="AB25" s="28"/>
    </row>
    <row r="26" spans="1:28" ht="1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53"/>
      <c r="R26" s="54"/>
      <c r="S26" s="54"/>
      <c r="T26" s="27"/>
      <c r="U26" s="27"/>
      <c r="V26" s="28"/>
      <c r="W26" s="28"/>
      <c r="X26" s="28"/>
      <c r="Y26" s="28"/>
      <c r="Z26" s="28"/>
      <c r="AA26" s="28"/>
      <c r="AB26" s="28"/>
    </row>
    <row r="27" spans="1:28" ht="15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53"/>
      <c r="R27" s="54"/>
      <c r="S27" s="54"/>
      <c r="T27" s="27"/>
      <c r="U27" s="27"/>
      <c r="V27" s="28"/>
      <c r="W27" s="28"/>
      <c r="X27" s="28"/>
      <c r="Y27" s="28"/>
      <c r="Z27" s="28"/>
      <c r="AA27" s="28"/>
      <c r="AB27" s="28"/>
    </row>
    <row r="28" spans="1:28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53"/>
      <c r="R28" s="54"/>
      <c r="S28" s="54"/>
      <c r="T28" s="27"/>
      <c r="U28" s="27"/>
      <c r="V28" s="28"/>
      <c r="W28" s="28"/>
      <c r="X28" s="28"/>
      <c r="Y28" s="28"/>
      <c r="Z28" s="28"/>
      <c r="AA28" s="28"/>
      <c r="AB28" s="28"/>
    </row>
    <row r="29" spans="1:28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53"/>
      <c r="R29" s="54"/>
      <c r="S29" s="54"/>
      <c r="T29" s="27"/>
      <c r="U29" s="27"/>
      <c r="V29" s="28"/>
      <c r="W29" s="28"/>
      <c r="X29" s="28"/>
      <c r="Y29" s="28"/>
      <c r="Z29" s="28"/>
      <c r="AA29" s="28"/>
      <c r="AB29" s="28"/>
    </row>
    <row r="30" spans="1:28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53"/>
      <c r="R30" s="54"/>
      <c r="S30" s="54"/>
      <c r="T30" s="27"/>
      <c r="U30" s="27"/>
      <c r="V30" s="28"/>
      <c r="W30" s="28"/>
      <c r="X30" s="28"/>
      <c r="Y30" s="28"/>
      <c r="Z30" s="28"/>
      <c r="AA30" s="28"/>
      <c r="AB30" s="28"/>
    </row>
    <row r="31" spans="1:28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/>
      <c r="W31" s="28"/>
      <c r="X31" s="28"/>
      <c r="Y31" s="28"/>
      <c r="Z31" s="28"/>
      <c r="AA31" s="28"/>
      <c r="AB31" s="28"/>
    </row>
    <row r="32" spans="1:28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  <c r="W32" s="28"/>
      <c r="X32" s="28"/>
      <c r="Y32" s="28"/>
      <c r="Z32" s="28"/>
      <c r="AA32" s="28"/>
      <c r="AB32" s="28"/>
    </row>
    <row r="33" spans="1:2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/>
      <c r="W33" s="28"/>
      <c r="X33" s="28"/>
      <c r="Y33" s="28"/>
      <c r="Z33" s="28"/>
      <c r="AA33" s="28"/>
      <c r="AB33" s="28"/>
    </row>
    <row r="34" spans="1:2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28"/>
      <c r="X34" s="28"/>
      <c r="Y34" s="28"/>
      <c r="Z34" s="28"/>
      <c r="AA34" s="28"/>
      <c r="AB34" s="28"/>
    </row>
    <row r="35" spans="1:2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28"/>
      <c r="X35" s="28"/>
      <c r="Y35" s="28"/>
      <c r="Z35" s="28"/>
      <c r="AA35" s="28"/>
      <c r="AB35" s="28"/>
    </row>
    <row r="36" spans="1:28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8"/>
      <c r="X36" s="28"/>
      <c r="Y36" s="28"/>
      <c r="Z36" s="28"/>
      <c r="AA36" s="28"/>
      <c r="AB36" s="28"/>
    </row>
    <row r="37" spans="1:28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8"/>
      <c r="X37" s="28"/>
      <c r="Y37" s="28"/>
      <c r="Z37" s="28"/>
      <c r="AA37" s="28"/>
      <c r="AB37" s="28"/>
    </row>
    <row r="38" spans="1:28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8"/>
      <c r="Y38" s="28"/>
      <c r="Z38" s="28"/>
      <c r="AA38" s="28"/>
      <c r="AB38" s="28"/>
    </row>
    <row r="39" spans="1:28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8"/>
      <c r="Y39" s="28"/>
      <c r="Z39" s="28"/>
      <c r="AA39" s="28"/>
      <c r="AB39" s="28"/>
    </row>
    <row r="40" spans="1:28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8"/>
      <c r="Y40" s="28"/>
      <c r="Z40" s="28"/>
      <c r="AA40" s="28"/>
      <c r="AB40" s="28"/>
    </row>
    <row r="41" spans="1:28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8"/>
      <c r="Y41" s="28"/>
      <c r="Z41" s="28"/>
      <c r="AA41" s="28"/>
      <c r="AB41" s="28"/>
    </row>
    <row r="42" spans="1:28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8"/>
      <c r="X42" s="28"/>
      <c r="Y42" s="28"/>
      <c r="Z42" s="28"/>
      <c r="AA42" s="28"/>
      <c r="AB42" s="28"/>
    </row>
    <row r="43" spans="1:28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8"/>
      <c r="X43" s="28"/>
      <c r="Y43" s="28"/>
      <c r="Z43" s="28"/>
      <c r="AA43" s="28"/>
      <c r="AB43" s="28"/>
    </row>
    <row r="44" spans="1:28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8"/>
      <c r="X44" s="28"/>
      <c r="Y44" s="28"/>
      <c r="Z44" s="28"/>
      <c r="AA44" s="28"/>
      <c r="AB44" s="28"/>
    </row>
    <row r="45" spans="1:2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8"/>
      <c r="W45" s="28"/>
      <c r="X45" s="28"/>
      <c r="Y45" s="28"/>
      <c r="Z45" s="28"/>
      <c r="AA45" s="28"/>
      <c r="AB45" s="28"/>
    </row>
    <row r="46" spans="1:2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8"/>
      <c r="X46" s="28"/>
      <c r="Y46" s="28"/>
      <c r="Z46" s="28"/>
      <c r="AA46" s="28"/>
      <c r="AB46" s="28"/>
    </row>
    <row r="47" spans="1:2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28"/>
      <c r="X47" s="28"/>
      <c r="Y47" s="28"/>
      <c r="Z47" s="28"/>
      <c r="AA47" s="28"/>
      <c r="AB47" s="28"/>
    </row>
    <row r="48" spans="1:2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8"/>
      <c r="X48" s="28"/>
      <c r="Y48" s="28"/>
      <c r="Z48" s="28"/>
      <c r="AA48" s="28"/>
      <c r="AB48" s="28"/>
    </row>
    <row r="49" spans="1:2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28"/>
      <c r="X49" s="28"/>
      <c r="Y49" s="28"/>
      <c r="Z49" s="28"/>
      <c r="AA49" s="28"/>
      <c r="AB49" s="28"/>
    </row>
    <row r="50" spans="1:28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</row>
    <row r="51" spans="1:28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</row>
    <row r="52" spans="1:28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8"/>
      <c r="X52" s="28"/>
      <c r="Y52" s="28"/>
      <c r="Z52" s="28"/>
      <c r="AA52" s="28"/>
      <c r="AB52" s="28"/>
    </row>
    <row r="53" spans="1:28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8"/>
      <c r="W53" s="28"/>
      <c r="X53" s="28"/>
      <c r="Y53" s="28"/>
      <c r="Z53" s="28"/>
      <c r="AA53" s="28"/>
      <c r="AB53" s="28"/>
    </row>
    <row r="54" spans="1:2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28"/>
      <c r="X54" s="28"/>
      <c r="Y54" s="28"/>
      <c r="Z54" s="28"/>
      <c r="AA54" s="28"/>
      <c r="AB54" s="28"/>
    </row>
    <row r="55" spans="1:28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28"/>
      <c r="X55" s="28"/>
      <c r="Y55" s="28"/>
      <c r="Z55" s="28"/>
      <c r="AA55" s="28"/>
      <c r="AB55" s="28"/>
    </row>
    <row r="56" spans="1:28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28"/>
      <c r="X56" s="28"/>
      <c r="Y56" s="28"/>
      <c r="Z56" s="28"/>
      <c r="AA56" s="28"/>
      <c r="AB56" s="28"/>
    </row>
    <row r="57" spans="1:28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</row>
    <row r="58" spans="1:28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</row>
    <row r="59" spans="1:28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</row>
    <row r="60" spans="1:28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</row>
    <row r="61" spans="1:2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8"/>
      <c r="W61" s="28"/>
      <c r="X61" s="28"/>
      <c r="Y61" s="28"/>
      <c r="Z61" s="28"/>
      <c r="AA61" s="28"/>
      <c r="AB61" s="28"/>
    </row>
    <row r="62" spans="1:2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28"/>
      <c r="X62" s="28"/>
      <c r="Y62" s="28"/>
      <c r="Z62" s="28"/>
      <c r="AA62" s="28"/>
      <c r="AB62" s="28"/>
    </row>
    <row r="63" spans="1:2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28"/>
      <c r="X63" s="28"/>
      <c r="Y63" s="28"/>
      <c r="Z63" s="28"/>
      <c r="AA63" s="28"/>
      <c r="AB63" s="28"/>
    </row>
    <row r="64" spans="1:2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28"/>
      <c r="X64" s="28"/>
      <c r="Y64" s="28"/>
      <c r="Z64" s="28"/>
      <c r="AA64" s="28"/>
      <c r="AB64" s="28"/>
    </row>
    <row r="65" spans="1:2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28"/>
      <c r="X65" s="28"/>
      <c r="Y65" s="28"/>
      <c r="Z65" s="28"/>
      <c r="AA65" s="28"/>
      <c r="AB65" s="28"/>
    </row>
    <row r="66" spans="1:2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8"/>
      <c r="X66" s="28"/>
      <c r="Y66" s="28"/>
      <c r="Z66" s="28"/>
      <c r="AA66" s="28"/>
      <c r="AB66" s="28"/>
    </row>
    <row r="67" spans="1:2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8"/>
      <c r="W67" s="28"/>
      <c r="X67" s="28"/>
      <c r="Y67" s="28"/>
      <c r="Z67" s="28"/>
      <c r="AA67" s="28"/>
      <c r="AB67" s="28"/>
    </row>
    <row r="68" spans="1:2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8"/>
      <c r="W68" s="28"/>
      <c r="X68" s="28"/>
      <c r="Y68" s="28"/>
      <c r="Z68" s="28"/>
      <c r="AA68" s="28"/>
      <c r="AB68" s="28"/>
    </row>
    <row r="69" spans="1:2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28"/>
      <c r="X69" s="28"/>
      <c r="Y69" s="28"/>
      <c r="Z69" s="28"/>
      <c r="AA69" s="28"/>
      <c r="AB69" s="28"/>
    </row>
    <row r="70" spans="1:2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8"/>
      <c r="W70" s="28"/>
      <c r="X70" s="28"/>
      <c r="Y70" s="28"/>
      <c r="Z70" s="28"/>
      <c r="AA70" s="28"/>
      <c r="AB70" s="28"/>
    </row>
    <row r="71" spans="1:2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8"/>
      <c r="W71" s="28"/>
      <c r="X71" s="28"/>
      <c r="Y71" s="28"/>
      <c r="Z71" s="28"/>
      <c r="AA71" s="28"/>
      <c r="AB71" s="28"/>
    </row>
    <row r="72" spans="1:2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28"/>
      <c r="X72" s="28"/>
      <c r="Y72" s="28"/>
      <c r="Z72" s="28"/>
      <c r="AA72" s="28"/>
      <c r="AB72" s="28"/>
    </row>
    <row r="73" spans="1:2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8"/>
      <c r="W73" s="28"/>
      <c r="X73" s="28"/>
      <c r="Y73" s="28"/>
      <c r="Z73" s="28"/>
      <c r="AA73" s="28"/>
      <c r="AB73" s="28"/>
    </row>
    <row r="74" spans="1:28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8"/>
      <c r="W74" s="28"/>
      <c r="X74" s="28"/>
      <c r="Y74" s="28"/>
      <c r="Z74" s="28"/>
      <c r="AA74" s="28"/>
      <c r="AB74" s="28"/>
    </row>
    <row r="75" spans="1:28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8"/>
      <c r="W75" s="28"/>
      <c r="X75" s="28"/>
      <c r="Y75" s="28"/>
      <c r="Z75" s="28"/>
      <c r="AA75" s="28"/>
      <c r="AB75" s="28"/>
    </row>
    <row r="76" spans="1:28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  <c r="W76" s="28"/>
      <c r="X76" s="28"/>
      <c r="Y76" s="28"/>
      <c r="Z76" s="28"/>
      <c r="AA76" s="28"/>
      <c r="AB76" s="28"/>
    </row>
    <row r="77" spans="1:28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8"/>
      <c r="W77" s="28"/>
      <c r="X77" s="28"/>
      <c r="Y77" s="28"/>
      <c r="Z77" s="28"/>
      <c r="AA77" s="28"/>
      <c r="AB77" s="28"/>
    </row>
    <row r="78" spans="1:28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  <c r="W78" s="28"/>
      <c r="X78" s="28"/>
      <c r="Y78" s="28"/>
      <c r="Z78" s="28"/>
      <c r="AA78" s="28"/>
      <c r="AB78" s="28"/>
    </row>
    <row r="79" spans="1:28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8"/>
      <c r="W79" s="28"/>
      <c r="X79" s="28"/>
      <c r="Y79" s="28"/>
      <c r="Z79" s="28"/>
      <c r="AA79" s="28"/>
      <c r="AB79" s="28"/>
    </row>
    <row r="80" spans="1:28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8"/>
      <c r="W80" s="28"/>
      <c r="X80" s="28"/>
      <c r="Y80" s="28"/>
      <c r="Z80" s="28"/>
      <c r="AA80" s="28"/>
      <c r="AB80" s="28"/>
    </row>
    <row r="81" spans="1:28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8"/>
      <c r="W81" s="28"/>
      <c r="X81" s="28"/>
      <c r="Y81" s="28"/>
      <c r="Z81" s="28"/>
      <c r="AA81" s="28"/>
      <c r="AB81" s="28"/>
    </row>
    <row r="82" spans="1:28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8"/>
      <c r="W82" s="28"/>
      <c r="X82" s="28"/>
      <c r="Y82" s="28"/>
      <c r="Z82" s="28"/>
      <c r="AA82" s="28"/>
      <c r="AB82" s="28"/>
    </row>
    <row r="83" spans="1:28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8"/>
      <c r="W83" s="28"/>
      <c r="X83" s="28"/>
      <c r="Y83" s="28"/>
      <c r="Z83" s="28"/>
      <c r="AA83" s="28"/>
      <c r="AB83" s="28"/>
    </row>
    <row r="84" spans="1:28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8"/>
      <c r="W84" s="28"/>
      <c r="X84" s="28"/>
      <c r="Y84" s="28"/>
      <c r="Z84" s="28"/>
      <c r="AA84" s="28"/>
      <c r="AB84" s="28"/>
    </row>
    <row r="85" spans="1:28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8"/>
      <c r="W85" s="28"/>
      <c r="X85" s="28"/>
      <c r="Y85" s="28"/>
      <c r="Z85" s="28"/>
      <c r="AA85" s="28"/>
      <c r="AB85" s="28"/>
    </row>
    <row r="86" spans="1:28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8"/>
      <c r="W86" s="28"/>
      <c r="X86" s="28"/>
      <c r="Y86" s="28"/>
      <c r="Z86" s="28"/>
      <c r="AA86" s="28"/>
      <c r="AB86" s="28"/>
    </row>
    <row r="87" spans="1:28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8"/>
      <c r="W87" s="28"/>
      <c r="X87" s="28"/>
      <c r="Y87" s="28"/>
      <c r="Z87" s="28"/>
      <c r="AA87" s="28"/>
      <c r="AB87" s="28"/>
    </row>
    <row r="88" spans="1:28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8"/>
      <c r="W88" s="28"/>
      <c r="X88" s="28"/>
      <c r="Y88" s="28"/>
      <c r="Z88" s="28"/>
      <c r="AA88" s="28"/>
      <c r="AB88" s="28"/>
    </row>
    <row r="89" spans="1:28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8"/>
      <c r="W89" s="28"/>
      <c r="X89" s="28"/>
      <c r="Y89" s="28"/>
      <c r="Z89" s="28"/>
      <c r="AA89" s="28"/>
      <c r="AB89" s="28"/>
    </row>
    <row r="90" spans="1:28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8"/>
      <c r="W90" s="28"/>
      <c r="X90" s="28"/>
      <c r="Y90" s="28"/>
      <c r="Z90" s="28"/>
      <c r="AA90" s="28"/>
      <c r="AB90" s="28"/>
    </row>
    <row r="91" spans="1:28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8"/>
      <c r="W91" s="28"/>
      <c r="X91" s="28"/>
      <c r="Y91" s="28"/>
      <c r="Z91" s="28"/>
      <c r="AA91" s="28"/>
      <c r="AB91" s="28"/>
    </row>
    <row r="92" spans="1:28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8"/>
      <c r="W92" s="28"/>
      <c r="X92" s="28"/>
      <c r="Y92" s="28"/>
      <c r="Z92" s="28"/>
      <c r="AA92" s="28"/>
      <c r="AB92" s="28"/>
    </row>
    <row r="93" spans="1:28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8"/>
      <c r="W93" s="28"/>
      <c r="X93" s="28"/>
      <c r="Y93" s="28"/>
      <c r="Z93" s="28"/>
      <c r="AA93" s="28"/>
      <c r="AB93" s="28"/>
    </row>
    <row r="94" spans="1:28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  <c r="W94" s="28"/>
      <c r="X94" s="28"/>
      <c r="Y94" s="28"/>
      <c r="Z94" s="28"/>
      <c r="AA94" s="28"/>
      <c r="AB94" s="28"/>
    </row>
    <row r="95" spans="1:28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8"/>
      <c r="W95" s="28"/>
      <c r="X95" s="28"/>
      <c r="Y95" s="28"/>
      <c r="Z95" s="28"/>
      <c r="AA95" s="28"/>
      <c r="AB95" s="28"/>
    </row>
    <row r="96" spans="1:28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8"/>
      <c r="W96" s="28"/>
      <c r="X96" s="28"/>
      <c r="Y96" s="28"/>
      <c r="Z96" s="28"/>
      <c r="AA96" s="28"/>
      <c r="AB96" s="28"/>
    </row>
    <row r="97" spans="1:28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8"/>
      <c r="W97" s="28"/>
      <c r="X97" s="28"/>
      <c r="Y97" s="28"/>
      <c r="Z97" s="28"/>
      <c r="AA97" s="28"/>
      <c r="AB97" s="28"/>
    </row>
    <row r="98" spans="1:28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8"/>
      <c r="W98" s="28"/>
      <c r="X98" s="28"/>
      <c r="Y98" s="28"/>
      <c r="Z98" s="28"/>
      <c r="AA98" s="28"/>
      <c r="AB98" s="28"/>
    </row>
    <row r="99" spans="1:28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8"/>
      <c r="W99" s="28"/>
      <c r="X99" s="28"/>
      <c r="Y99" s="28"/>
      <c r="Z99" s="28"/>
      <c r="AA99" s="28"/>
      <c r="AB99" s="28"/>
    </row>
    <row r="100" spans="1:28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8"/>
      <c r="W100" s="28"/>
      <c r="X100" s="28"/>
      <c r="Y100" s="28"/>
      <c r="Z100" s="28"/>
      <c r="AA100" s="28"/>
      <c r="AB100" s="28"/>
    </row>
    <row r="101" spans="1:28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8"/>
      <c r="W101" s="28"/>
      <c r="X101" s="28"/>
      <c r="Y101" s="28"/>
      <c r="Z101" s="28"/>
      <c r="AA101" s="28"/>
      <c r="AB101" s="28"/>
    </row>
    <row r="102" spans="1:28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8"/>
      <c r="W102" s="28"/>
      <c r="X102" s="28"/>
      <c r="Y102" s="28"/>
      <c r="Z102" s="28"/>
      <c r="AA102" s="28"/>
      <c r="AB102" s="28"/>
    </row>
    <row r="103" spans="1:28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8"/>
      <c r="W103" s="28"/>
      <c r="X103" s="28"/>
      <c r="Y103" s="28"/>
      <c r="Z103" s="28"/>
      <c r="AA103" s="28"/>
      <c r="AB103" s="28"/>
    </row>
    <row r="104" spans="1:28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8"/>
      <c r="W104" s="28"/>
      <c r="X104" s="28"/>
      <c r="Y104" s="28"/>
      <c r="Z104" s="28"/>
      <c r="AA104" s="28"/>
      <c r="AB104" s="28"/>
    </row>
    <row r="105" spans="1:28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8"/>
      <c r="W105" s="28"/>
      <c r="X105" s="28"/>
      <c r="Y105" s="28"/>
      <c r="Z105" s="28"/>
      <c r="AA105" s="28"/>
      <c r="AB105" s="28"/>
    </row>
    <row r="106" spans="1:28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8"/>
      <c r="W106" s="28"/>
      <c r="X106" s="28"/>
      <c r="Y106" s="28"/>
      <c r="Z106" s="28"/>
      <c r="AA106" s="28"/>
      <c r="AB106" s="28"/>
    </row>
    <row r="107" spans="1:28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8"/>
      <c r="W107" s="28"/>
      <c r="X107" s="28"/>
      <c r="Y107" s="28"/>
      <c r="Z107" s="28"/>
      <c r="AA107" s="28"/>
      <c r="AB107" s="28"/>
    </row>
    <row r="108" spans="1:28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8"/>
      <c r="W108" s="28"/>
      <c r="X108" s="28"/>
      <c r="Y108" s="28"/>
      <c r="Z108" s="28"/>
      <c r="AA108" s="28"/>
      <c r="AB108" s="28"/>
    </row>
    <row r="109" spans="1:28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8"/>
      <c r="W109" s="28"/>
      <c r="X109" s="28"/>
      <c r="Y109" s="28"/>
      <c r="Z109" s="28"/>
      <c r="AA109" s="28"/>
      <c r="AB109" s="28"/>
    </row>
    <row r="110" spans="1:28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8"/>
      <c r="W110" s="28"/>
      <c r="X110" s="28"/>
      <c r="Y110" s="28"/>
      <c r="Z110" s="28"/>
      <c r="AA110" s="28"/>
      <c r="AB110" s="28"/>
    </row>
    <row r="111" spans="1:28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8"/>
      <c r="W111" s="28"/>
      <c r="X111" s="28"/>
      <c r="Y111" s="28"/>
      <c r="Z111" s="28"/>
      <c r="AA111" s="28"/>
      <c r="AB111" s="28"/>
    </row>
    <row r="112" spans="1:28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8"/>
      <c r="W112" s="28"/>
      <c r="X112" s="28"/>
      <c r="Y112" s="28"/>
      <c r="Z112" s="28"/>
      <c r="AA112" s="28"/>
      <c r="AB112" s="28"/>
    </row>
    <row r="113" spans="1:28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8"/>
      <c r="W113" s="28"/>
      <c r="X113" s="28"/>
      <c r="Y113" s="28"/>
      <c r="Z113" s="28"/>
      <c r="AA113" s="28"/>
      <c r="AB113" s="28"/>
    </row>
    <row r="114" spans="1:28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8"/>
      <c r="W114" s="28"/>
      <c r="X114" s="28"/>
      <c r="Y114" s="28"/>
      <c r="Z114" s="28"/>
      <c r="AA114" s="28"/>
      <c r="AB114" s="28"/>
    </row>
    <row r="115" spans="1:28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8"/>
      <c r="W115" s="28"/>
      <c r="X115" s="28"/>
      <c r="Y115" s="28"/>
      <c r="Z115" s="28"/>
      <c r="AA115" s="28"/>
      <c r="AB115" s="28"/>
    </row>
    <row r="116" spans="1:28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8"/>
      <c r="W116" s="28"/>
      <c r="X116" s="28"/>
      <c r="Y116" s="28"/>
      <c r="Z116" s="28"/>
      <c r="AA116" s="28"/>
      <c r="AB116" s="28"/>
    </row>
    <row r="117" spans="1:28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8"/>
      <c r="W117" s="28"/>
      <c r="X117" s="28"/>
      <c r="Y117" s="28"/>
      <c r="Z117" s="28"/>
      <c r="AA117" s="28"/>
      <c r="AB117" s="28"/>
    </row>
    <row r="118" spans="1:28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8"/>
      <c r="W118" s="28"/>
      <c r="X118" s="28"/>
      <c r="Y118" s="28"/>
      <c r="Z118" s="28"/>
      <c r="AA118" s="28"/>
      <c r="AB118" s="28"/>
    </row>
    <row r="119" spans="1:28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8"/>
      <c r="W119" s="28"/>
      <c r="X119" s="28"/>
      <c r="Y119" s="28"/>
      <c r="Z119" s="28"/>
      <c r="AA119" s="28"/>
      <c r="AB119" s="28"/>
    </row>
    <row r="120" spans="1:28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8"/>
      <c r="W120" s="28"/>
      <c r="X120" s="28"/>
      <c r="Y120" s="28"/>
      <c r="Z120" s="28"/>
      <c r="AA120" s="28"/>
      <c r="AB120" s="28"/>
    </row>
    <row r="121" spans="1:28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8"/>
      <c r="W121" s="28"/>
      <c r="X121" s="28"/>
      <c r="Y121" s="28"/>
      <c r="Z121" s="28"/>
      <c r="AA121" s="28"/>
      <c r="AB121" s="28"/>
    </row>
    <row r="122" spans="1:28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8"/>
      <c r="W122" s="28"/>
      <c r="X122" s="28"/>
      <c r="Y122" s="28"/>
      <c r="Z122" s="28"/>
      <c r="AA122" s="28"/>
      <c r="AB122" s="28"/>
    </row>
    <row r="123" spans="1:28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8"/>
      <c r="W123" s="28"/>
      <c r="X123" s="28"/>
      <c r="Y123" s="28"/>
      <c r="Z123" s="28"/>
      <c r="AA123" s="28"/>
      <c r="AB123" s="28"/>
    </row>
    <row r="124" spans="1:28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8"/>
      <c r="W124" s="28"/>
      <c r="X124" s="28"/>
      <c r="Y124" s="28"/>
      <c r="Z124" s="28"/>
      <c r="AA124" s="28"/>
      <c r="AB124" s="28"/>
    </row>
    <row r="125" spans="1:28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8"/>
      <c r="W125" s="28"/>
      <c r="X125" s="28"/>
      <c r="Y125" s="28"/>
      <c r="Z125" s="28"/>
      <c r="AA125" s="28"/>
      <c r="AB125" s="28"/>
    </row>
    <row r="126" spans="1:28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8"/>
      <c r="W126" s="28"/>
      <c r="X126" s="28"/>
      <c r="Y126" s="28"/>
      <c r="Z126" s="28"/>
      <c r="AA126" s="28"/>
      <c r="AB126" s="28"/>
    </row>
    <row r="127" spans="1:28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8"/>
      <c r="W127" s="28"/>
      <c r="X127" s="28"/>
      <c r="Y127" s="28"/>
      <c r="Z127" s="28"/>
      <c r="AA127" s="28"/>
      <c r="AB127" s="28"/>
    </row>
    <row r="128" spans="1:28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8"/>
      <c r="W128" s="28"/>
      <c r="X128" s="28"/>
      <c r="Y128" s="28"/>
      <c r="Z128" s="28"/>
      <c r="AA128" s="28"/>
      <c r="AB128" s="28"/>
    </row>
    <row r="129" spans="1:28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8"/>
      <c r="W129" s="28"/>
      <c r="X129" s="28"/>
      <c r="Y129" s="28"/>
      <c r="Z129" s="28"/>
      <c r="AA129" s="28"/>
      <c r="AB129" s="28"/>
    </row>
    <row r="130" spans="1:28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8"/>
      <c r="W130" s="28"/>
      <c r="X130" s="28"/>
      <c r="Y130" s="28"/>
      <c r="Z130" s="28"/>
      <c r="AA130" s="28"/>
      <c r="AB130" s="28"/>
    </row>
    <row r="131" spans="1:28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8"/>
      <c r="W131" s="28"/>
      <c r="X131" s="28"/>
      <c r="Y131" s="28"/>
      <c r="Z131" s="28"/>
      <c r="AA131" s="28"/>
      <c r="AB131" s="28"/>
    </row>
    <row r="132" spans="1:28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8"/>
      <c r="W132" s="28"/>
      <c r="X132" s="28"/>
      <c r="Y132" s="28"/>
      <c r="Z132" s="28"/>
      <c r="AA132" s="28"/>
      <c r="AB132" s="28"/>
    </row>
    <row r="133" spans="1:28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8"/>
      <c r="W133" s="28"/>
      <c r="X133" s="28"/>
      <c r="Y133" s="28"/>
      <c r="Z133" s="28"/>
      <c r="AA133" s="28"/>
      <c r="AB133" s="28"/>
    </row>
    <row r="134" spans="1:28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8"/>
      <c r="W134" s="28"/>
      <c r="X134" s="28"/>
      <c r="Y134" s="28"/>
      <c r="Z134" s="28"/>
      <c r="AA134" s="28"/>
      <c r="AB134" s="28"/>
    </row>
    <row r="135" spans="1:28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8"/>
      <c r="W135" s="28"/>
      <c r="X135" s="28"/>
      <c r="Y135" s="28"/>
      <c r="Z135" s="28"/>
      <c r="AA135" s="28"/>
      <c r="AB135" s="28"/>
    </row>
    <row r="136" spans="1:28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8"/>
      <c r="W136" s="28"/>
      <c r="X136" s="28"/>
      <c r="Y136" s="28"/>
      <c r="Z136" s="28"/>
      <c r="AA136" s="28"/>
      <c r="AB136" s="28"/>
    </row>
    <row r="137" spans="1:28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8"/>
      <c r="W137" s="28"/>
      <c r="X137" s="28"/>
      <c r="Y137" s="28"/>
      <c r="Z137" s="28"/>
      <c r="AA137" s="28"/>
      <c r="AB137" s="28"/>
    </row>
    <row r="138" spans="1:28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8"/>
      <c r="W138" s="28"/>
      <c r="X138" s="28"/>
      <c r="Y138" s="28"/>
      <c r="Z138" s="28"/>
      <c r="AA138" s="28"/>
      <c r="AB138" s="28"/>
    </row>
    <row r="139" spans="1:28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8"/>
      <c r="W139" s="28"/>
      <c r="X139" s="28"/>
      <c r="Y139" s="28"/>
      <c r="Z139" s="28"/>
      <c r="AA139" s="28"/>
      <c r="AB139" s="28"/>
    </row>
    <row r="140" spans="1:28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8"/>
      <c r="W140" s="28"/>
      <c r="X140" s="28"/>
      <c r="Y140" s="28"/>
      <c r="Z140" s="28"/>
      <c r="AA140" s="28"/>
      <c r="AB140" s="28"/>
    </row>
    <row r="141" spans="1:28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/>
      <c r="W141" s="28"/>
      <c r="X141" s="28"/>
      <c r="Y141" s="28"/>
      <c r="Z141" s="28"/>
      <c r="AA141" s="28"/>
      <c r="AB141" s="28"/>
    </row>
    <row r="142" spans="1:28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8"/>
      <c r="W142" s="28"/>
      <c r="X142" s="28"/>
      <c r="Y142" s="28"/>
      <c r="Z142" s="28"/>
      <c r="AA142" s="28"/>
      <c r="AB142" s="28"/>
    </row>
    <row r="143" spans="1:28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8"/>
      <c r="W143" s="28"/>
      <c r="X143" s="28"/>
      <c r="Y143" s="28"/>
      <c r="Z143" s="28"/>
      <c r="AA143" s="28"/>
      <c r="AB143" s="28"/>
    </row>
    <row r="144" spans="1:28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8"/>
      <c r="W144" s="28"/>
      <c r="X144" s="28"/>
      <c r="Y144" s="28"/>
      <c r="Z144" s="28"/>
      <c r="AA144" s="28"/>
      <c r="AB144" s="28"/>
    </row>
    <row r="145" spans="1:28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8"/>
      <c r="W145" s="28"/>
      <c r="X145" s="28"/>
      <c r="Y145" s="28"/>
      <c r="Z145" s="28"/>
      <c r="AA145" s="28"/>
      <c r="AB145" s="28"/>
    </row>
    <row r="146" spans="1:28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8"/>
      <c r="W146" s="28"/>
      <c r="X146" s="28"/>
      <c r="Y146" s="28"/>
      <c r="Z146" s="28"/>
      <c r="AA146" s="28"/>
      <c r="AB146" s="28"/>
    </row>
    <row r="147" spans="1:28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8"/>
      <c r="W147" s="28"/>
      <c r="X147" s="28"/>
      <c r="Y147" s="28"/>
      <c r="Z147" s="28"/>
      <c r="AA147" s="28"/>
      <c r="AB147" s="28"/>
    </row>
    <row r="148" spans="1:28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8"/>
      <c r="W148" s="28"/>
      <c r="X148" s="28"/>
      <c r="Y148" s="28"/>
      <c r="Z148" s="28"/>
      <c r="AA148" s="28"/>
      <c r="AB148" s="28"/>
    </row>
    <row r="149" spans="1:28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8"/>
      <c r="W149" s="28"/>
      <c r="X149" s="28"/>
      <c r="Y149" s="28"/>
      <c r="Z149" s="28"/>
      <c r="AA149" s="28"/>
      <c r="AB149" s="28"/>
    </row>
    <row r="150" spans="1:28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8"/>
      <c r="W150" s="28"/>
      <c r="X150" s="28"/>
      <c r="Y150" s="28"/>
      <c r="Z150" s="28"/>
      <c r="AA150" s="28"/>
      <c r="AB150" s="28"/>
    </row>
    <row r="151" spans="1:28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8"/>
      <c r="W151" s="28"/>
      <c r="X151" s="28"/>
      <c r="Y151" s="28"/>
      <c r="Z151" s="28"/>
      <c r="AA151" s="28"/>
      <c r="AB151" s="28"/>
    </row>
    <row r="152" spans="1:28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8"/>
      <c r="W152" s="28"/>
      <c r="X152" s="28"/>
      <c r="Y152" s="28"/>
      <c r="Z152" s="28"/>
      <c r="AA152" s="28"/>
      <c r="AB152" s="28"/>
    </row>
    <row r="153" spans="1:28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8"/>
      <c r="W153" s="28"/>
      <c r="X153" s="28"/>
      <c r="Y153" s="28"/>
      <c r="Z153" s="28"/>
      <c r="AA153" s="28"/>
      <c r="AB153" s="28"/>
    </row>
    <row r="154" spans="1:28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8"/>
      <c r="W154" s="28"/>
      <c r="X154" s="28"/>
      <c r="Y154" s="28"/>
      <c r="Z154" s="28"/>
      <c r="AA154" s="28"/>
      <c r="AB154" s="28"/>
    </row>
    <row r="155" spans="1:28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8"/>
      <c r="W155" s="28"/>
      <c r="X155" s="28"/>
      <c r="Y155" s="28"/>
      <c r="Z155" s="28"/>
      <c r="AA155" s="28"/>
      <c r="AB155" s="28"/>
    </row>
    <row r="156" spans="1:28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8"/>
      <c r="W156" s="28"/>
      <c r="X156" s="28"/>
      <c r="Y156" s="28"/>
      <c r="Z156" s="28"/>
      <c r="AA156" s="28"/>
      <c r="AB156" s="28"/>
    </row>
    <row r="157" spans="1:28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8"/>
      <c r="W157" s="28"/>
      <c r="X157" s="28"/>
      <c r="Y157" s="28"/>
      <c r="Z157" s="28"/>
      <c r="AA157" s="28"/>
      <c r="AB157" s="28"/>
    </row>
    <row r="158" spans="1:28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8"/>
      <c r="W158" s="28"/>
      <c r="X158" s="28"/>
      <c r="Y158" s="28"/>
      <c r="Z158" s="28"/>
      <c r="AA158" s="28"/>
      <c r="AB158" s="28"/>
    </row>
    <row r="159" spans="1:28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8"/>
      <c r="W159" s="28"/>
      <c r="X159" s="28"/>
      <c r="Y159" s="28"/>
      <c r="Z159" s="28"/>
      <c r="AA159" s="28"/>
      <c r="AB159" s="28"/>
    </row>
    <row r="160" spans="1:28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8"/>
      <c r="W160" s="28"/>
      <c r="X160" s="28"/>
      <c r="Y160" s="28"/>
      <c r="Z160" s="28"/>
      <c r="AA160" s="28"/>
      <c r="AB160" s="28"/>
    </row>
    <row r="161" spans="1:28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8"/>
      <c r="W161" s="28"/>
      <c r="X161" s="28"/>
      <c r="Y161" s="28"/>
      <c r="Z161" s="28"/>
      <c r="AA161" s="28"/>
      <c r="AB161" s="28"/>
    </row>
    <row r="162" spans="1:28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8"/>
      <c r="W162" s="28"/>
      <c r="X162" s="28"/>
      <c r="Y162" s="28"/>
      <c r="Z162" s="28"/>
      <c r="AA162" s="28"/>
      <c r="AB162" s="28"/>
    </row>
    <row r="163" spans="1:28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8"/>
      <c r="W163" s="28"/>
      <c r="X163" s="28"/>
      <c r="Y163" s="28"/>
      <c r="Z163" s="28"/>
      <c r="AA163" s="28"/>
      <c r="AB163" s="28"/>
    </row>
    <row r="164" spans="1:28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8"/>
      <c r="W164" s="28"/>
      <c r="X164" s="28"/>
      <c r="Y164" s="28"/>
      <c r="Z164" s="28"/>
      <c r="AA164" s="28"/>
      <c r="AB164" s="28"/>
    </row>
    <row r="165" spans="1:28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8"/>
      <c r="W165" s="28"/>
      <c r="X165" s="28"/>
      <c r="Y165" s="28"/>
      <c r="Z165" s="28"/>
      <c r="AA165" s="28"/>
      <c r="AB165" s="28"/>
    </row>
    <row r="166" spans="1:28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8"/>
      <c r="W166" s="28"/>
      <c r="X166" s="28"/>
      <c r="Y166" s="28"/>
      <c r="Z166" s="28"/>
      <c r="AA166" s="28"/>
      <c r="AB166" s="28"/>
    </row>
    <row r="167" spans="1:28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8"/>
      <c r="W167" s="28"/>
      <c r="X167" s="28"/>
      <c r="Y167" s="28"/>
      <c r="Z167" s="28"/>
      <c r="AA167" s="28"/>
      <c r="AB167" s="28"/>
    </row>
    <row r="168" spans="1:28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8"/>
      <c r="W168" s="28"/>
      <c r="X168" s="28"/>
      <c r="Y168" s="28"/>
      <c r="Z168" s="28"/>
      <c r="AA168" s="28"/>
      <c r="AB168" s="28"/>
    </row>
    <row r="169" spans="1:28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8"/>
      <c r="W169" s="28"/>
      <c r="X169" s="28"/>
      <c r="Y169" s="28"/>
      <c r="Z169" s="28"/>
      <c r="AA169" s="28"/>
      <c r="AB169" s="28"/>
    </row>
    <row r="170" spans="1:28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8"/>
      <c r="W170" s="28"/>
      <c r="X170" s="28"/>
      <c r="Y170" s="28"/>
      <c r="Z170" s="28"/>
      <c r="AA170" s="28"/>
      <c r="AB170" s="28"/>
    </row>
    <row r="171" spans="1:28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8"/>
      <c r="W171" s="28"/>
      <c r="X171" s="28"/>
      <c r="Y171" s="28"/>
      <c r="Z171" s="28"/>
      <c r="AA171" s="28"/>
      <c r="AB171" s="28"/>
    </row>
    <row r="172" spans="1:28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8"/>
      <c r="W172" s="28"/>
      <c r="X172" s="28"/>
      <c r="Y172" s="28"/>
      <c r="Z172" s="28"/>
      <c r="AA172" s="28"/>
      <c r="AB172" s="28"/>
    </row>
    <row r="173" spans="1:28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8"/>
      <c r="W173" s="28"/>
      <c r="X173" s="28"/>
      <c r="Y173" s="28"/>
      <c r="Z173" s="28"/>
      <c r="AA173" s="28"/>
      <c r="AB173" s="28"/>
    </row>
    <row r="174" spans="1:28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8"/>
      <c r="W174" s="28"/>
      <c r="X174" s="28"/>
      <c r="Y174" s="28"/>
      <c r="Z174" s="28"/>
      <c r="AA174" s="28"/>
      <c r="AB174" s="28"/>
    </row>
    <row r="175" spans="1:28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8"/>
      <c r="W175" s="28"/>
      <c r="X175" s="28"/>
      <c r="Y175" s="28"/>
      <c r="Z175" s="28"/>
      <c r="AA175" s="28"/>
      <c r="AB175" s="28"/>
    </row>
    <row r="176" spans="1:28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8"/>
      <c r="W176" s="28"/>
      <c r="X176" s="28"/>
      <c r="Y176" s="28"/>
      <c r="Z176" s="28"/>
      <c r="AA176" s="28"/>
      <c r="AB176" s="28"/>
    </row>
    <row r="177" spans="1:28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8"/>
      <c r="W177" s="28"/>
      <c r="X177" s="28"/>
      <c r="Y177" s="28"/>
      <c r="Z177" s="28"/>
      <c r="AA177" s="28"/>
      <c r="AB177" s="28"/>
    </row>
    <row r="178" spans="1:28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8"/>
      <c r="W178" s="28"/>
      <c r="X178" s="28"/>
      <c r="Y178" s="28"/>
      <c r="Z178" s="28"/>
      <c r="AA178" s="28"/>
      <c r="AB178" s="28"/>
    </row>
    <row r="179" spans="1:28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8"/>
      <c r="W179" s="28"/>
      <c r="X179" s="28"/>
      <c r="Y179" s="28"/>
      <c r="Z179" s="28"/>
      <c r="AA179" s="28"/>
      <c r="AB179" s="28"/>
    </row>
    <row r="180" spans="1:28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8"/>
      <c r="W180" s="28"/>
      <c r="X180" s="28"/>
      <c r="Y180" s="28"/>
      <c r="Z180" s="28"/>
      <c r="AA180" s="28"/>
      <c r="AB180" s="28"/>
    </row>
    <row r="181" spans="1:28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8"/>
      <c r="W181" s="28"/>
      <c r="X181" s="28"/>
      <c r="Y181" s="28"/>
      <c r="Z181" s="28"/>
      <c r="AA181" s="28"/>
      <c r="AB181" s="28"/>
    </row>
    <row r="182" spans="1:28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8"/>
      <c r="W182" s="28"/>
      <c r="X182" s="28"/>
      <c r="Y182" s="28"/>
      <c r="Z182" s="28"/>
      <c r="AA182" s="28"/>
      <c r="AB182" s="28"/>
    </row>
    <row r="183" spans="1:28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8"/>
      <c r="W183" s="28"/>
      <c r="X183" s="28"/>
      <c r="Y183" s="28"/>
      <c r="Z183" s="28"/>
      <c r="AA183" s="28"/>
      <c r="AB183" s="28"/>
    </row>
    <row r="184" spans="1:28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8"/>
      <c r="W184" s="28"/>
      <c r="X184" s="28"/>
      <c r="Y184" s="28"/>
      <c r="Z184" s="28"/>
      <c r="AA184" s="28"/>
      <c r="AB184" s="28"/>
    </row>
    <row r="185" spans="1:28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8"/>
      <c r="W185" s="28"/>
      <c r="X185" s="28"/>
      <c r="Y185" s="28"/>
      <c r="Z185" s="28"/>
      <c r="AA185" s="28"/>
      <c r="AB185" s="28"/>
    </row>
    <row r="186" spans="1:28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8"/>
      <c r="W186" s="28"/>
      <c r="X186" s="28"/>
      <c r="Y186" s="28"/>
      <c r="Z186" s="28"/>
      <c r="AA186" s="28"/>
      <c r="AB186" s="28"/>
    </row>
    <row r="187" spans="1:28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8"/>
      <c r="W187" s="28"/>
      <c r="X187" s="28"/>
      <c r="Y187" s="28"/>
      <c r="Z187" s="28"/>
      <c r="AA187" s="28"/>
      <c r="AB187" s="28"/>
    </row>
    <row r="188" spans="1:28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8"/>
      <c r="W188" s="28"/>
      <c r="X188" s="28"/>
      <c r="Y188" s="28"/>
      <c r="Z188" s="28"/>
      <c r="AA188" s="28"/>
      <c r="AB188" s="28"/>
    </row>
    <row r="189" spans="1:28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8"/>
      <c r="W189" s="28"/>
      <c r="X189" s="28"/>
      <c r="Y189" s="28"/>
      <c r="Z189" s="28"/>
      <c r="AA189" s="28"/>
      <c r="AB189" s="28"/>
    </row>
    <row r="190" spans="1:28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8"/>
      <c r="W190" s="28"/>
      <c r="X190" s="28"/>
      <c r="Y190" s="28"/>
      <c r="Z190" s="28"/>
      <c r="AA190" s="28"/>
      <c r="AB190" s="28"/>
    </row>
    <row r="191" spans="1:28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8"/>
      <c r="W191" s="28"/>
      <c r="X191" s="28"/>
      <c r="Y191" s="28"/>
      <c r="Z191" s="28"/>
      <c r="AA191" s="28"/>
      <c r="AB191" s="28"/>
    </row>
    <row r="192" spans="1:28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8"/>
      <c r="W192" s="28"/>
      <c r="X192" s="28"/>
      <c r="Y192" s="28"/>
      <c r="Z192" s="28"/>
      <c r="AA192" s="28"/>
      <c r="AB192" s="28"/>
    </row>
    <row r="193" spans="1:28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8"/>
      <c r="W193" s="28"/>
      <c r="X193" s="28"/>
      <c r="Y193" s="28"/>
      <c r="Z193" s="28"/>
      <c r="AA193" s="28"/>
      <c r="AB193" s="28"/>
    </row>
    <row r="194" spans="1:28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8"/>
      <c r="W194" s="28"/>
      <c r="X194" s="28"/>
      <c r="Y194" s="28"/>
      <c r="Z194" s="28"/>
      <c r="AA194" s="28"/>
      <c r="AB194" s="28"/>
    </row>
    <row r="195" spans="1:28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8"/>
      <c r="W195" s="28"/>
      <c r="X195" s="28"/>
      <c r="Y195" s="28"/>
      <c r="Z195" s="28"/>
      <c r="AA195" s="28"/>
      <c r="AB195" s="28"/>
    </row>
    <row r="196" spans="1:28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8"/>
      <c r="W196" s="28"/>
      <c r="X196" s="28"/>
      <c r="Y196" s="28"/>
      <c r="Z196" s="28"/>
      <c r="AA196" s="28"/>
      <c r="AB196" s="28"/>
    </row>
    <row r="197" spans="1:28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8"/>
      <c r="W197" s="28"/>
      <c r="X197" s="28"/>
      <c r="Y197" s="28"/>
      <c r="Z197" s="28"/>
      <c r="AA197" s="28"/>
      <c r="AB197" s="28"/>
    </row>
    <row r="198" spans="1:28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8"/>
      <c r="W198" s="28"/>
      <c r="X198" s="28"/>
      <c r="Y198" s="28"/>
      <c r="Z198" s="28"/>
      <c r="AA198" s="28"/>
      <c r="AB198" s="28"/>
    </row>
    <row r="199" spans="1:28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8"/>
      <c r="W199" s="28"/>
      <c r="X199" s="28"/>
      <c r="Y199" s="28"/>
      <c r="Z199" s="28"/>
      <c r="AA199" s="28"/>
      <c r="AB199" s="28"/>
    </row>
    <row r="200" spans="1:28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8"/>
      <c r="W200" s="28"/>
      <c r="X200" s="28"/>
      <c r="Y200" s="28"/>
      <c r="Z200" s="28"/>
      <c r="AA200" s="28"/>
      <c r="AB200" s="28"/>
    </row>
    <row r="201" spans="1:28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8"/>
      <c r="W201" s="28"/>
      <c r="X201" s="28"/>
      <c r="Y201" s="28"/>
      <c r="Z201" s="28"/>
      <c r="AA201" s="28"/>
      <c r="AB201" s="28"/>
    </row>
    <row r="202" spans="1:28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8"/>
      <c r="W202" s="28"/>
      <c r="X202" s="28"/>
      <c r="Y202" s="28"/>
      <c r="Z202" s="28"/>
      <c r="AA202" s="28"/>
      <c r="AB202" s="28"/>
    </row>
    <row r="203" spans="1:28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8"/>
      <c r="W203" s="28"/>
      <c r="X203" s="28"/>
      <c r="Y203" s="28"/>
      <c r="Z203" s="28"/>
      <c r="AA203" s="28"/>
      <c r="AB203" s="28"/>
    </row>
    <row r="204" spans="1:28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8"/>
      <c r="W204" s="28"/>
      <c r="X204" s="28"/>
      <c r="Y204" s="28"/>
      <c r="Z204" s="28"/>
      <c r="AA204" s="28"/>
      <c r="AB204" s="28"/>
    </row>
    <row r="205" spans="1:28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8"/>
      <c r="W205" s="28"/>
      <c r="X205" s="28"/>
      <c r="Y205" s="28"/>
      <c r="Z205" s="28"/>
      <c r="AA205" s="28"/>
      <c r="AB205" s="28"/>
    </row>
    <row r="206" spans="1:28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8"/>
      <c r="W206" s="28"/>
      <c r="X206" s="28"/>
      <c r="Y206" s="28"/>
      <c r="Z206" s="28"/>
      <c r="AA206" s="28"/>
      <c r="AB206" s="28"/>
    </row>
    <row r="207" spans="1:28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8"/>
      <c r="W207" s="28"/>
      <c r="X207" s="28"/>
      <c r="Y207" s="28"/>
      <c r="Z207" s="28"/>
      <c r="AA207" s="28"/>
      <c r="AB207" s="28"/>
    </row>
    <row r="208" spans="1:28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8"/>
      <c r="W208" s="28"/>
      <c r="X208" s="28"/>
      <c r="Y208" s="28"/>
      <c r="Z208" s="28"/>
      <c r="AA208" s="28"/>
      <c r="AB208" s="28"/>
    </row>
    <row r="209" spans="1:28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8"/>
      <c r="W209" s="28"/>
      <c r="X209" s="28"/>
      <c r="Y209" s="28"/>
      <c r="Z209" s="28"/>
      <c r="AA209" s="28"/>
      <c r="AB209" s="28"/>
    </row>
    <row r="210" spans="1:28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8"/>
      <c r="W210" s="28"/>
      <c r="X210" s="28"/>
      <c r="Y210" s="28"/>
      <c r="Z210" s="28"/>
      <c r="AA210" s="28"/>
      <c r="AB210" s="28"/>
    </row>
    <row r="211" spans="1:28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8"/>
      <c r="W211" s="28"/>
      <c r="X211" s="28"/>
      <c r="Y211" s="28"/>
      <c r="Z211" s="28"/>
      <c r="AA211" s="28"/>
      <c r="AB211" s="28"/>
    </row>
    <row r="212" spans="1:28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8"/>
      <c r="W212" s="28"/>
      <c r="X212" s="28"/>
      <c r="Y212" s="28"/>
      <c r="Z212" s="28"/>
      <c r="AA212" s="28"/>
      <c r="AB212" s="28"/>
    </row>
    <row r="213" spans="1:28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8"/>
      <c r="W213" s="28"/>
      <c r="X213" s="28"/>
      <c r="Y213" s="28"/>
      <c r="Z213" s="28"/>
      <c r="AA213" s="28"/>
      <c r="AB213" s="28"/>
    </row>
    <row r="214" spans="1:28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8"/>
      <c r="W214" s="28"/>
      <c r="X214" s="28"/>
      <c r="Y214" s="28"/>
      <c r="Z214" s="28"/>
      <c r="AA214" s="28"/>
      <c r="AB214" s="28"/>
    </row>
    <row r="215" spans="1:28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8"/>
      <c r="W215" s="28"/>
      <c r="X215" s="28"/>
      <c r="Y215" s="28"/>
      <c r="Z215" s="28"/>
      <c r="AA215" s="28"/>
      <c r="AB215" s="28"/>
    </row>
    <row r="216" spans="1:28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8"/>
      <c r="W216" s="28"/>
      <c r="X216" s="28"/>
      <c r="Y216" s="28"/>
      <c r="Z216" s="28"/>
      <c r="AA216" s="28"/>
      <c r="AB216" s="28"/>
    </row>
    <row r="217" spans="1:28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8"/>
      <c r="W217" s="28"/>
      <c r="X217" s="28"/>
      <c r="Y217" s="28"/>
      <c r="Z217" s="28"/>
      <c r="AA217" s="28"/>
      <c r="AB217" s="28"/>
    </row>
    <row r="218" spans="1:28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8"/>
      <c r="W218" s="28"/>
      <c r="X218" s="28"/>
      <c r="Y218" s="28"/>
      <c r="Z218" s="28"/>
      <c r="AA218" s="28"/>
      <c r="AB218" s="28"/>
    </row>
    <row r="219" spans="1:28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  <c r="W219" s="28"/>
      <c r="X219" s="28"/>
      <c r="Y219" s="28"/>
      <c r="Z219" s="28"/>
      <c r="AA219" s="28"/>
      <c r="AB219" s="28"/>
    </row>
    <row r="220" spans="1:28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8"/>
      <c r="W220" s="28"/>
      <c r="X220" s="28"/>
      <c r="Y220" s="28"/>
      <c r="Z220" s="28"/>
      <c r="AA220" s="28"/>
      <c r="AB220" s="28"/>
    </row>
    <row r="221" spans="1:28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8"/>
      <c r="W221" s="28"/>
      <c r="X221" s="28"/>
      <c r="Y221" s="28"/>
      <c r="Z221" s="28"/>
      <c r="AA221" s="28"/>
      <c r="AB221" s="28"/>
    </row>
    <row r="222" spans="1:28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8"/>
      <c r="W222" s="28"/>
      <c r="X222" s="28"/>
      <c r="Y222" s="28"/>
      <c r="Z222" s="28"/>
      <c r="AA222" s="28"/>
      <c r="AB222" s="28"/>
    </row>
    <row r="223" spans="1:28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8"/>
      <c r="W223" s="28"/>
      <c r="X223" s="28"/>
      <c r="Y223" s="28"/>
      <c r="Z223" s="28"/>
      <c r="AA223" s="28"/>
      <c r="AB223" s="28"/>
    </row>
    <row r="224" spans="1:28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8"/>
      <c r="W224" s="28"/>
      <c r="X224" s="28"/>
      <c r="Y224" s="28"/>
      <c r="Z224" s="28"/>
      <c r="AA224" s="28"/>
      <c r="AB224" s="28"/>
    </row>
    <row r="225" spans="1:28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8"/>
      <c r="W225" s="28"/>
      <c r="X225" s="28"/>
      <c r="Y225" s="28"/>
      <c r="Z225" s="28"/>
      <c r="AA225" s="28"/>
      <c r="AB225" s="28"/>
    </row>
    <row r="226" spans="1:28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8"/>
      <c r="W226" s="28"/>
      <c r="X226" s="28"/>
      <c r="Y226" s="28"/>
      <c r="Z226" s="28"/>
      <c r="AA226" s="28"/>
      <c r="AB226" s="28"/>
    </row>
    <row r="227" spans="1:28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8"/>
      <c r="W227" s="28"/>
      <c r="X227" s="28"/>
      <c r="Y227" s="28"/>
      <c r="Z227" s="28"/>
      <c r="AA227" s="28"/>
      <c r="AB227" s="28"/>
    </row>
    <row r="228" spans="1:28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8"/>
      <c r="W228" s="28"/>
      <c r="X228" s="28"/>
      <c r="Y228" s="28"/>
      <c r="Z228" s="28"/>
      <c r="AA228" s="28"/>
      <c r="AB228" s="28"/>
    </row>
    <row r="229" spans="1:28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8"/>
      <c r="W229" s="28"/>
      <c r="X229" s="28"/>
      <c r="Y229" s="28"/>
      <c r="Z229" s="28"/>
      <c r="AA229" s="28"/>
      <c r="AB229" s="28"/>
    </row>
    <row r="230" spans="1:28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8"/>
      <c r="W230" s="28"/>
      <c r="X230" s="28"/>
      <c r="Y230" s="28"/>
      <c r="Z230" s="28"/>
      <c r="AA230" s="28"/>
      <c r="AB230" s="28"/>
    </row>
    <row r="231" spans="1:28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8"/>
      <c r="W231" s="28"/>
      <c r="X231" s="28"/>
      <c r="Y231" s="28"/>
      <c r="Z231" s="28"/>
      <c r="AA231" s="28"/>
      <c r="AB231" s="28"/>
    </row>
    <row r="232" spans="1:28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8"/>
      <c r="W232" s="28"/>
      <c r="X232" s="28"/>
      <c r="Y232" s="28"/>
      <c r="Z232" s="28"/>
      <c r="AA232" s="28"/>
      <c r="AB232" s="28"/>
    </row>
    <row r="233" spans="1:28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8"/>
      <c r="W233" s="28"/>
      <c r="X233" s="28"/>
      <c r="Y233" s="28"/>
      <c r="Z233" s="28"/>
      <c r="AA233" s="28"/>
      <c r="AB233" s="28"/>
    </row>
    <row r="234" spans="1:28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8"/>
      <c r="W234" s="28"/>
      <c r="X234" s="28"/>
      <c r="Y234" s="28"/>
      <c r="Z234" s="28"/>
      <c r="AA234" s="28"/>
      <c r="AB234" s="28"/>
    </row>
    <row r="235" spans="1:28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8"/>
      <c r="W235" s="28"/>
      <c r="X235" s="28"/>
      <c r="Y235" s="28"/>
      <c r="Z235" s="28"/>
      <c r="AA235" s="28"/>
      <c r="AB235" s="28"/>
    </row>
    <row r="236" spans="1:28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8"/>
      <c r="W236" s="28"/>
      <c r="X236" s="28"/>
      <c r="Y236" s="28"/>
      <c r="Z236" s="28"/>
      <c r="AA236" s="28"/>
      <c r="AB236" s="28"/>
    </row>
    <row r="237" spans="1:28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8"/>
      <c r="W237" s="28"/>
      <c r="X237" s="28"/>
      <c r="Y237" s="28"/>
      <c r="Z237" s="28"/>
      <c r="AA237" s="28"/>
      <c r="AB237" s="28"/>
    </row>
    <row r="238" spans="1:28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8"/>
      <c r="W238" s="28"/>
      <c r="X238" s="28"/>
      <c r="Y238" s="28"/>
      <c r="Z238" s="28"/>
      <c r="AA238" s="28"/>
      <c r="AB238" s="28"/>
    </row>
    <row r="239" spans="1:28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8"/>
      <c r="W239" s="28"/>
      <c r="X239" s="28"/>
      <c r="Y239" s="28"/>
      <c r="Z239" s="28"/>
      <c r="AA239" s="28"/>
      <c r="AB239" s="28"/>
    </row>
    <row r="240" spans="1:28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8"/>
      <c r="W240" s="28"/>
      <c r="X240" s="28"/>
      <c r="Y240" s="28"/>
      <c r="Z240" s="28"/>
      <c r="AA240" s="28"/>
      <c r="AB240" s="28"/>
    </row>
    <row r="241" spans="1:28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8"/>
      <c r="W241" s="28"/>
      <c r="X241" s="28"/>
      <c r="Y241" s="28"/>
      <c r="Z241" s="28"/>
      <c r="AA241" s="28"/>
      <c r="AB241" s="28"/>
    </row>
    <row r="242" spans="1:28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8"/>
      <c r="W242" s="28"/>
      <c r="X242" s="28"/>
      <c r="Y242" s="28"/>
      <c r="Z242" s="28"/>
      <c r="AA242" s="28"/>
      <c r="AB242" s="28"/>
    </row>
    <row r="243" spans="1:28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8"/>
      <c r="W243" s="28"/>
      <c r="X243" s="28"/>
      <c r="Y243" s="28"/>
      <c r="Z243" s="28"/>
      <c r="AA243" s="28"/>
      <c r="AB243" s="28"/>
    </row>
    <row r="244" spans="1:28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8"/>
      <c r="W244" s="28"/>
      <c r="X244" s="28"/>
      <c r="Y244" s="28"/>
      <c r="Z244" s="28"/>
      <c r="AA244" s="28"/>
      <c r="AB244" s="28"/>
    </row>
    <row r="245" spans="1:28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8"/>
      <c r="W245" s="28"/>
      <c r="X245" s="28"/>
      <c r="Y245" s="28"/>
      <c r="Z245" s="28"/>
      <c r="AA245" s="28"/>
      <c r="AB245" s="28"/>
    </row>
    <row r="246" spans="1:28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8"/>
      <c r="W246" s="28"/>
      <c r="X246" s="28"/>
      <c r="Y246" s="28"/>
      <c r="Z246" s="28"/>
      <c r="AA246" s="28"/>
      <c r="AB246" s="28"/>
    </row>
    <row r="247" spans="1:28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8"/>
      <c r="W247" s="28"/>
      <c r="X247" s="28"/>
      <c r="Y247" s="28"/>
      <c r="Z247" s="28"/>
      <c r="AA247" s="28"/>
      <c r="AB247" s="28"/>
    </row>
    <row r="248" spans="1:28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8"/>
      <c r="W248" s="28"/>
      <c r="X248" s="28"/>
      <c r="Y248" s="28"/>
      <c r="Z248" s="28"/>
      <c r="AA248" s="28"/>
      <c r="AB248" s="28"/>
    </row>
    <row r="249" spans="1:28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8"/>
      <c r="W249" s="28"/>
      <c r="X249" s="28"/>
      <c r="Y249" s="28"/>
      <c r="Z249" s="28"/>
      <c r="AA249" s="28"/>
      <c r="AB249" s="28"/>
    </row>
    <row r="250" spans="1:28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8"/>
      <c r="W250" s="28"/>
      <c r="X250" s="28"/>
      <c r="Y250" s="28"/>
      <c r="Z250" s="28"/>
      <c r="AA250" s="28"/>
      <c r="AB250" s="28"/>
    </row>
    <row r="251" spans="1:28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8"/>
      <c r="W251" s="28"/>
      <c r="X251" s="28"/>
      <c r="Y251" s="28"/>
      <c r="Z251" s="28"/>
      <c r="AA251" s="28"/>
      <c r="AB251" s="28"/>
    </row>
    <row r="252" spans="1:28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8"/>
      <c r="W252" s="28"/>
      <c r="X252" s="28"/>
      <c r="Y252" s="28"/>
      <c r="Z252" s="28"/>
      <c r="AA252" s="28"/>
      <c r="AB252" s="28"/>
    </row>
    <row r="253" spans="1:28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8"/>
      <c r="W253" s="28"/>
      <c r="X253" s="28"/>
      <c r="Y253" s="28"/>
      <c r="Z253" s="28"/>
      <c r="AA253" s="28"/>
      <c r="AB253" s="28"/>
    </row>
    <row r="254" spans="1:28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8"/>
      <c r="W254" s="28"/>
      <c r="X254" s="28"/>
      <c r="Y254" s="28"/>
      <c r="Z254" s="28"/>
      <c r="AA254" s="28"/>
      <c r="AB254" s="28"/>
    </row>
    <row r="255" spans="1:28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8"/>
      <c r="W255" s="28"/>
      <c r="X255" s="28"/>
      <c r="Y255" s="28"/>
      <c r="Z255" s="28"/>
      <c r="AA255" s="28"/>
      <c r="AB255" s="28"/>
    </row>
    <row r="256" spans="1:28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8"/>
      <c r="W256" s="28"/>
      <c r="X256" s="28"/>
      <c r="Y256" s="28"/>
      <c r="Z256" s="28"/>
      <c r="AA256" s="28"/>
      <c r="AB256" s="28"/>
    </row>
    <row r="257" spans="1:28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8"/>
      <c r="W257" s="28"/>
      <c r="X257" s="28"/>
      <c r="Y257" s="28"/>
      <c r="Z257" s="28"/>
      <c r="AA257" s="28"/>
      <c r="AB257" s="28"/>
    </row>
    <row r="258" spans="1:28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8"/>
      <c r="W258" s="28"/>
      <c r="X258" s="28"/>
      <c r="Y258" s="28"/>
      <c r="Z258" s="28"/>
      <c r="AA258" s="28"/>
      <c r="AB258" s="28"/>
    </row>
    <row r="259" spans="1:28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8"/>
      <c r="W259" s="28"/>
      <c r="X259" s="28"/>
      <c r="Y259" s="28"/>
      <c r="Z259" s="28"/>
      <c r="AA259" s="28"/>
      <c r="AB259" s="28"/>
    </row>
    <row r="260" spans="1:28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8"/>
      <c r="W260" s="28"/>
      <c r="X260" s="28"/>
      <c r="Y260" s="28"/>
      <c r="Z260" s="28"/>
      <c r="AA260" s="28"/>
      <c r="AB260" s="28"/>
    </row>
    <row r="261" spans="1:28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8"/>
      <c r="W261" s="28"/>
      <c r="X261" s="28"/>
      <c r="Y261" s="28"/>
      <c r="Z261" s="28"/>
      <c r="AA261" s="28"/>
      <c r="AB261" s="28"/>
    </row>
    <row r="262" spans="1:28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8"/>
      <c r="W262" s="28"/>
      <c r="X262" s="28"/>
      <c r="Y262" s="28"/>
      <c r="Z262" s="28"/>
      <c r="AA262" s="28"/>
      <c r="AB262" s="28"/>
    </row>
    <row r="263" spans="1:28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8"/>
      <c r="W263" s="28"/>
      <c r="X263" s="28"/>
      <c r="Y263" s="28"/>
      <c r="Z263" s="28"/>
      <c r="AA263" s="28"/>
      <c r="AB263" s="28"/>
    </row>
    <row r="264" spans="1:28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8"/>
      <c r="W264" s="28"/>
      <c r="X264" s="28"/>
      <c r="Y264" s="28"/>
      <c r="Z264" s="28"/>
      <c r="AA264" s="28"/>
      <c r="AB264" s="28"/>
    </row>
    <row r="265" spans="1:28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8"/>
      <c r="W265" s="28"/>
      <c r="X265" s="28"/>
      <c r="Y265" s="28"/>
      <c r="Z265" s="28"/>
      <c r="AA265" s="28"/>
      <c r="AB265" s="28"/>
    </row>
    <row r="266" spans="1:28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8"/>
      <c r="W266" s="28"/>
      <c r="X266" s="28"/>
      <c r="Y266" s="28"/>
      <c r="Z266" s="28"/>
      <c r="AA266" s="28"/>
      <c r="AB266" s="28"/>
    </row>
    <row r="267" spans="1:28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8"/>
      <c r="W267" s="28"/>
      <c r="X267" s="28"/>
      <c r="Y267" s="28"/>
      <c r="Z267" s="28"/>
      <c r="AA267" s="28"/>
      <c r="AB267" s="28"/>
    </row>
    <row r="268" spans="1:28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8"/>
      <c r="W268" s="28"/>
      <c r="X268" s="28"/>
      <c r="Y268" s="28"/>
      <c r="Z268" s="28"/>
      <c r="AA268" s="28"/>
      <c r="AB268" s="28"/>
    </row>
    <row r="269" spans="1:28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8"/>
      <c r="W269" s="28"/>
      <c r="X269" s="28"/>
      <c r="Y269" s="28"/>
      <c r="Z269" s="28"/>
      <c r="AA269" s="28"/>
      <c r="AB269" s="28"/>
    </row>
    <row r="270" spans="1:28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8"/>
      <c r="W270" s="28"/>
      <c r="X270" s="28"/>
      <c r="Y270" s="28"/>
      <c r="Z270" s="28"/>
      <c r="AA270" s="28"/>
      <c r="AB270" s="28"/>
    </row>
    <row r="271" spans="1:28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8"/>
      <c r="W271" s="28"/>
      <c r="X271" s="28"/>
      <c r="Y271" s="28"/>
      <c r="Z271" s="28"/>
      <c r="AA271" s="28"/>
      <c r="AB271" s="28"/>
    </row>
    <row r="272" spans="1:28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8"/>
      <c r="W272" s="28"/>
      <c r="X272" s="28"/>
      <c r="Y272" s="28"/>
      <c r="Z272" s="28"/>
      <c r="AA272" s="28"/>
      <c r="AB272" s="28"/>
    </row>
    <row r="273" spans="1:28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8"/>
      <c r="W273" s="28"/>
      <c r="X273" s="28"/>
      <c r="Y273" s="28"/>
      <c r="Z273" s="28"/>
      <c r="AA273" s="28"/>
      <c r="AB273" s="28"/>
    </row>
    <row r="274" spans="1:28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8"/>
      <c r="W274" s="28"/>
      <c r="X274" s="28"/>
      <c r="Y274" s="28"/>
      <c r="Z274" s="28"/>
      <c r="AA274" s="28"/>
      <c r="AB274" s="28"/>
    </row>
    <row r="275" spans="1:28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8"/>
      <c r="W275" s="28"/>
      <c r="X275" s="28"/>
      <c r="Y275" s="28"/>
      <c r="Z275" s="28"/>
      <c r="AA275" s="28"/>
      <c r="AB275" s="28"/>
    </row>
    <row r="276" spans="1:28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8"/>
      <c r="W276" s="28"/>
      <c r="X276" s="28"/>
      <c r="Y276" s="28"/>
      <c r="Z276" s="28"/>
      <c r="AA276" s="28"/>
      <c r="AB276" s="28"/>
    </row>
    <row r="277" spans="1:28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8"/>
      <c r="W277" s="28"/>
      <c r="X277" s="28"/>
      <c r="Y277" s="28"/>
      <c r="Z277" s="28"/>
      <c r="AA277" s="28"/>
      <c r="AB277" s="28"/>
    </row>
    <row r="278" spans="1:28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8"/>
      <c r="W278" s="28"/>
      <c r="X278" s="28"/>
      <c r="Y278" s="28"/>
      <c r="Z278" s="28"/>
      <c r="AA278" s="28"/>
      <c r="AB278" s="28"/>
    </row>
    <row r="279" spans="1:28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8"/>
      <c r="W279" s="28"/>
      <c r="X279" s="28"/>
      <c r="Y279" s="28"/>
      <c r="Z279" s="28"/>
      <c r="AA279" s="28"/>
      <c r="AB279" s="28"/>
    </row>
    <row r="280" spans="1:28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8"/>
      <c r="W280" s="28"/>
      <c r="X280" s="28"/>
      <c r="Y280" s="28"/>
      <c r="Z280" s="28"/>
      <c r="AA280" s="28"/>
      <c r="AB280" s="28"/>
    </row>
    <row r="281" spans="1:28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8"/>
      <c r="W281" s="28"/>
      <c r="X281" s="28"/>
      <c r="Y281" s="28"/>
      <c r="Z281" s="28"/>
      <c r="AA281" s="28"/>
      <c r="AB281" s="28"/>
    </row>
    <row r="282" spans="1:28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8"/>
      <c r="W282" s="28"/>
      <c r="X282" s="28"/>
      <c r="Y282" s="28"/>
      <c r="Z282" s="28"/>
      <c r="AA282" s="28"/>
      <c r="AB282" s="28"/>
    </row>
    <row r="283" spans="1:28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8"/>
      <c r="W283" s="28"/>
      <c r="X283" s="28"/>
      <c r="Y283" s="28"/>
      <c r="Z283" s="28"/>
      <c r="AA283" s="28"/>
      <c r="AB283" s="28"/>
    </row>
    <row r="284" spans="1:28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8"/>
      <c r="W284" s="28"/>
      <c r="X284" s="28"/>
      <c r="Y284" s="28"/>
      <c r="Z284" s="28"/>
      <c r="AA284" s="28"/>
      <c r="AB284" s="28"/>
    </row>
    <row r="285" spans="1:28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8"/>
      <c r="W285" s="28"/>
      <c r="X285" s="28"/>
      <c r="Y285" s="28"/>
      <c r="Z285" s="28"/>
      <c r="AA285" s="28"/>
      <c r="AB285" s="28"/>
    </row>
    <row r="286" spans="1:28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8"/>
      <c r="W286" s="28"/>
      <c r="X286" s="28"/>
      <c r="Y286" s="28"/>
      <c r="Z286" s="28"/>
      <c r="AA286" s="28"/>
      <c r="AB286" s="28"/>
    </row>
    <row r="287" spans="1:28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8"/>
      <c r="W287" s="28"/>
      <c r="X287" s="28"/>
      <c r="Y287" s="28"/>
      <c r="Z287" s="28"/>
      <c r="AA287" s="28"/>
      <c r="AB287" s="28"/>
    </row>
    <row r="288" spans="1:28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8"/>
      <c r="W288" s="28"/>
      <c r="X288" s="28"/>
      <c r="Y288" s="28"/>
      <c r="Z288" s="28"/>
      <c r="AA288" s="28"/>
      <c r="AB288" s="28"/>
    </row>
    <row r="289" spans="1:28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8"/>
      <c r="W289" s="28"/>
      <c r="X289" s="28"/>
      <c r="Y289" s="28"/>
      <c r="Z289" s="28"/>
      <c r="AA289" s="28"/>
      <c r="AB289" s="28"/>
    </row>
    <row r="290" spans="1:28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8"/>
      <c r="W290" s="28"/>
      <c r="X290" s="28"/>
      <c r="Y290" s="28"/>
      <c r="Z290" s="28"/>
      <c r="AA290" s="28"/>
      <c r="AB290" s="28"/>
    </row>
    <row r="291" spans="1:28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8"/>
      <c r="W291" s="28"/>
      <c r="X291" s="28"/>
      <c r="Y291" s="28"/>
      <c r="Z291" s="28"/>
      <c r="AA291" s="28"/>
      <c r="AB291" s="28"/>
    </row>
    <row r="292" spans="1:28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8"/>
      <c r="W292" s="28"/>
      <c r="X292" s="28"/>
      <c r="Y292" s="28"/>
      <c r="Z292" s="28"/>
      <c r="AA292" s="28"/>
      <c r="AB292" s="28"/>
    </row>
    <row r="293" spans="1:28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8"/>
      <c r="W293" s="28"/>
      <c r="X293" s="28"/>
      <c r="Y293" s="28"/>
      <c r="Z293" s="28"/>
      <c r="AA293" s="28"/>
      <c r="AB293" s="28"/>
    </row>
    <row r="294" spans="1:28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8"/>
      <c r="W294" s="28"/>
      <c r="X294" s="28"/>
      <c r="Y294" s="28"/>
      <c r="Z294" s="28"/>
      <c r="AA294" s="28"/>
      <c r="AB294" s="28"/>
    </row>
    <row r="295" spans="1:28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8"/>
      <c r="W295" s="28"/>
      <c r="X295" s="28"/>
      <c r="Y295" s="28"/>
      <c r="Z295" s="28"/>
      <c r="AA295" s="28"/>
      <c r="AB295" s="28"/>
    </row>
    <row r="296" spans="1:28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8"/>
      <c r="W296" s="28"/>
      <c r="X296" s="28"/>
      <c r="Y296" s="28"/>
      <c r="Z296" s="28"/>
      <c r="AA296" s="28"/>
      <c r="AB296" s="28"/>
    </row>
    <row r="297" spans="1:28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8"/>
      <c r="W297" s="28"/>
      <c r="X297" s="28"/>
      <c r="Y297" s="28"/>
      <c r="Z297" s="28"/>
      <c r="AA297" s="28"/>
      <c r="AB297" s="28"/>
    </row>
    <row r="298" spans="1:28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8"/>
      <c r="W298" s="28"/>
      <c r="X298" s="28"/>
      <c r="Y298" s="28"/>
      <c r="Z298" s="28"/>
      <c r="AA298" s="28"/>
      <c r="AB298" s="28"/>
    </row>
    <row r="299" spans="1:28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8"/>
      <c r="W299" s="28"/>
      <c r="X299" s="28"/>
      <c r="Y299" s="28"/>
      <c r="Z299" s="28"/>
      <c r="AA299" s="28"/>
      <c r="AB299" s="28"/>
    </row>
    <row r="300" spans="1:28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8"/>
      <c r="W300" s="28"/>
      <c r="X300" s="28"/>
      <c r="Y300" s="28"/>
      <c r="Z300" s="28"/>
      <c r="AA300" s="28"/>
      <c r="AB300" s="28"/>
    </row>
    <row r="301" spans="1:28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8"/>
      <c r="W301" s="28"/>
      <c r="X301" s="28"/>
      <c r="Y301" s="28"/>
      <c r="Z301" s="28"/>
      <c r="AA301" s="28"/>
      <c r="AB301" s="28"/>
    </row>
    <row r="302" spans="1:28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8"/>
      <c r="W302" s="28"/>
      <c r="X302" s="28"/>
      <c r="Y302" s="28"/>
      <c r="Z302" s="28"/>
      <c r="AA302" s="28"/>
      <c r="AB302" s="28"/>
    </row>
    <row r="303" spans="1:28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8"/>
      <c r="W303" s="28"/>
      <c r="X303" s="28"/>
      <c r="Y303" s="28"/>
      <c r="Z303" s="28"/>
      <c r="AA303" s="28"/>
      <c r="AB303" s="28"/>
    </row>
    <row r="304" spans="1:28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8"/>
      <c r="W304" s="28"/>
      <c r="X304" s="28"/>
      <c r="Y304" s="28"/>
      <c r="Z304" s="28"/>
      <c r="AA304" s="28"/>
      <c r="AB304" s="28"/>
    </row>
    <row r="305" spans="1:28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8"/>
      <c r="W305" s="28"/>
      <c r="X305" s="28"/>
      <c r="Y305" s="28"/>
      <c r="Z305" s="28"/>
      <c r="AA305" s="28"/>
      <c r="AB305" s="28"/>
    </row>
    <row r="306" spans="1:28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8"/>
      <c r="W306" s="28"/>
      <c r="X306" s="28"/>
      <c r="Y306" s="28"/>
      <c r="Z306" s="28"/>
      <c r="AA306" s="28"/>
      <c r="AB306" s="28"/>
    </row>
    <row r="307" spans="1:28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8"/>
      <c r="W307" s="28"/>
      <c r="X307" s="28"/>
      <c r="Y307" s="28"/>
      <c r="Z307" s="28"/>
      <c r="AA307" s="28"/>
      <c r="AB307" s="28"/>
    </row>
    <row r="308" spans="1:28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8"/>
      <c r="W308" s="28"/>
      <c r="X308" s="28"/>
      <c r="Y308" s="28"/>
      <c r="Z308" s="28"/>
      <c r="AA308" s="28"/>
      <c r="AB308" s="28"/>
    </row>
    <row r="309" spans="1:28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8"/>
      <c r="W309" s="28"/>
      <c r="X309" s="28"/>
      <c r="Y309" s="28"/>
      <c r="Z309" s="28"/>
      <c r="AA309" s="28"/>
      <c r="AB309" s="28"/>
    </row>
    <row r="310" spans="1:28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8"/>
      <c r="W310" s="28"/>
      <c r="X310" s="28"/>
      <c r="Y310" s="28"/>
      <c r="Z310" s="28"/>
      <c r="AA310" s="28"/>
      <c r="AB310" s="28"/>
    </row>
    <row r="311" spans="1:28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8"/>
      <c r="W311" s="28"/>
      <c r="X311" s="28"/>
      <c r="Y311" s="28"/>
      <c r="Z311" s="28"/>
      <c r="AA311" s="28"/>
      <c r="AB311" s="28"/>
    </row>
    <row r="312" spans="1:28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8"/>
      <c r="W312" s="28"/>
      <c r="X312" s="28"/>
      <c r="Y312" s="28"/>
      <c r="Z312" s="28"/>
      <c r="AA312" s="28"/>
      <c r="AB312" s="28"/>
    </row>
    <row r="313" spans="1:28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8"/>
      <c r="W313" s="28"/>
      <c r="X313" s="28"/>
      <c r="Y313" s="28"/>
      <c r="Z313" s="28"/>
      <c r="AA313" s="28"/>
      <c r="AB313" s="28"/>
    </row>
    <row r="314" spans="1:28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8"/>
      <c r="W314" s="28"/>
      <c r="X314" s="28"/>
      <c r="Y314" s="28"/>
      <c r="Z314" s="28"/>
      <c r="AA314" s="28"/>
      <c r="AB314" s="28"/>
    </row>
    <row r="315" spans="1:28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8"/>
      <c r="W315" s="28"/>
      <c r="X315" s="28"/>
      <c r="Y315" s="28"/>
      <c r="Z315" s="28"/>
      <c r="AA315" s="28"/>
      <c r="AB315" s="28"/>
    </row>
    <row r="316" spans="1:28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8"/>
      <c r="W316" s="28"/>
      <c r="X316" s="28"/>
      <c r="Y316" s="28"/>
      <c r="Z316" s="28"/>
      <c r="AA316" s="28"/>
      <c r="AB316" s="28"/>
    </row>
    <row r="317" spans="1:28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8"/>
      <c r="W317" s="28"/>
      <c r="X317" s="28"/>
      <c r="Y317" s="28"/>
      <c r="Z317" s="28"/>
      <c r="AA317" s="28"/>
      <c r="AB317" s="28"/>
    </row>
    <row r="318" spans="1:28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8"/>
      <c r="W318" s="28"/>
      <c r="X318" s="28"/>
      <c r="Y318" s="28"/>
      <c r="Z318" s="28"/>
      <c r="AA318" s="28"/>
      <c r="AB318" s="28"/>
    </row>
    <row r="319" spans="1:28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8"/>
      <c r="W319" s="28"/>
      <c r="X319" s="28"/>
      <c r="Y319" s="28"/>
      <c r="Z319" s="28"/>
      <c r="AA319" s="28"/>
      <c r="AB319" s="28"/>
    </row>
    <row r="320" spans="1:28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8"/>
      <c r="W320" s="28"/>
      <c r="X320" s="28"/>
      <c r="Y320" s="28"/>
      <c r="Z320" s="28"/>
      <c r="AA320" s="28"/>
      <c r="AB320" s="28"/>
    </row>
    <row r="321" spans="1:28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8"/>
      <c r="W321" s="28"/>
      <c r="X321" s="28"/>
      <c r="Y321" s="28"/>
      <c r="Z321" s="28"/>
      <c r="AA321" s="28"/>
      <c r="AB321" s="28"/>
    </row>
    <row r="322" spans="1:28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8"/>
      <c r="W322" s="28"/>
      <c r="X322" s="28"/>
      <c r="Y322" s="28"/>
      <c r="Z322" s="28"/>
      <c r="AA322" s="28"/>
      <c r="AB322" s="28"/>
    </row>
    <row r="323" spans="1:28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8"/>
      <c r="W323" s="28"/>
      <c r="X323" s="28"/>
      <c r="Y323" s="28"/>
      <c r="Z323" s="28"/>
      <c r="AA323" s="28"/>
      <c r="AB323" s="28"/>
    </row>
    <row r="324" spans="1:28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8"/>
      <c r="W324" s="28"/>
      <c r="X324" s="28"/>
      <c r="Y324" s="28"/>
      <c r="Z324" s="28"/>
      <c r="AA324" s="28"/>
      <c r="AB324" s="28"/>
    </row>
    <row r="325" spans="1:28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8"/>
      <c r="W325" s="28"/>
      <c r="X325" s="28"/>
      <c r="Y325" s="28"/>
      <c r="Z325" s="28"/>
      <c r="AA325" s="28"/>
      <c r="AB325" s="28"/>
    </row>
    <row r="326" spans="1:28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8"/>
      <c r="W326" s="28"/>
      <c r="X326" s="28"/>
      <c r="Y326" s="28"/>
      <c r="Z326" s="28"/>
      <c r="AA326" s="28"/>
      <c r="AB326" s="28"/>
    </row>
    <row r="327" spans="1:28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8"/>
      <c r="W327" s="28"/>
      <c r="X327" s="28"/>
      <c r="Y327" s="28"/>
      <c r="Z327" s="28"/>
      <c r="AA327" s="28"/>
      <c r="AB327" s="28"/>
    </row>
    <row r="328" spans="1:28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8"/>
      <c r="W328" s="28"/>
      <c r="X328" s="28"/>
      <c r="Y328" s="28"/>
      <c r="Z328" s="28"/>
      <c r="AA328" s="28"/>
      <c r="AB328" s="28"/>
    </row>
    <row r="329" spans="1:28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8"/>
      <c r="W329" s="28"/>
      <c r="X329" s="28"/>
      <c r="Y329" s="28"/>
      <c r="Z329" s="28"/>
      <c r="AA329" s="28"/>
      <c r="AB329" s="28"/>
    </row>
    <row r="330" spans="1:28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8"/>
      <c r="W330" s="28"/>
      <c r="X330" s="28"/>
      <c r="Y330" s="28"/>
      <c r="Z330" s="28"/>
      <c r="AA330" s="28"/>
      <c r="AB330" s="28"/>
    </row>
    <row r="331" spans="1:28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8"/>
      <c r="W331" s="28"/>
      <c r="X331" s="28"/>
      <c r="Y331" s="28"/>
      <c r="Z331" s="28"/>
      <c r="AA331" s="28"/>
      <c r="AB331" s="28"/>
    </row>
    <row r="332" spans="1:28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8"/>
      <c r="W332" s="28"/>
      <c r="X332" s="28"/>
      <c r="Y332" s="28"/>
      <c r="Z332" s="28"/>
      <c r="AA332" s="28"/>
      <c r="AB332" s="28"/>
    </row>
    <row r="333" spans="1:28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8"/>
      <c r="W333" s="28"/>
      <c r="X333" s="28"/>
      <c r="Y333" s="28"/>
      <c r="Z333" s="28"/>
      <c r="AA333" s="28"/>
      <c r="AB333" s="28"/>
    </row>
    <row r="334" spans="1:28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8"/>
      <c r="W334" s="28"/>
      <c r="X334" s="28"/>
      <c r="Y334" s="28"/>
      <c r="Z334" s="28"/>
      <c r="AA334" s="28"/>
      <c r="AB334" s="28"/>
    </row>
    <row r="335" spans="1:28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8"/>
      <c r="W335" s="28"/>
      <c r="X335" s="28"/>
      <c r="Y335" s="28"/>
      <c r="Z335" s="28"/>
      <c r="AA335" s="28"/>
      <c r="AB335" s="28"/>
    </row>
    <row r="336" spans="1:28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8"/>
      <c r="W336" s="28"/>
      <c r="X336" s="28"/>
      <c r="Y336" s="28"/>
      <c r="Z336" s="28"/>
      <c r="AA336" s="28"/>
      <c r="AB336" s="28"/>
    </row>
    <row r="337" spans="1:28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8"/>
      <c r="W337" s="28"/>
      <c r="X337" s="28"/>
      <c r="Y337" s="28"/>
      <c r="Z337" s="28"/>
      <c r="AA337" s="28"/>
      <c r="AB337" s="28"/>
    </row>
    <row r="338" spans="1:28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8"/>
      <c r="W338" s="28"/>
      <c r="X338" s="28"/>
      <c r="Y338" s="28"/>
      <c r="Z338" s="28"/>
      <c r="AA338" s="28"/>
      <c r="AB338" s="28"/>
    </row>
    <row r="339" spans="1:28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8"/>
      <c r="W339" s="28"/>
      <c r="X339" s="28"/>
      <c r="Y339" s="28"/>
      <c r="Z339" s="28"/>
      <c r="AA339" s="28"/>
      <c r="AB339" s="28"/>
    </row>
    <row r="340" spans="1:28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8"/>
      <c r="W340" s="28"/>
      <c r="X340" s="28"/>
      <c r="Y340" s="28"/>
      <c r="Z340" s="28"/>
      <c r="AA340" s="28"/>
      <c r="AB340" s="28"/>
    </row>
    <row r="341" spans="1:28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8"/>
      <c r="W341" s="28"/>
      <c r="X341" s="28"/>
      <c r="Y341" s="28"/>
      <c r="Z341" s="28"/>
      <c r="AA341" s="28"/>
      <c r="AB341" s="28"/>
    </row>
    <row r="342" spans="1:28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8"/>
      <c r="W342" s="28"/>
      <c r="X342" s="28"/>
      <c r="Y342" s="28"/>
      <c r="Z342" s="28"/>
      <c r="AA342" s="28"/>
      <c r="AB342" s="28"/>
    </row>
    <row r="343" spans="1:28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8"/>
      <c r="W343" s="28"/>
      <c r="X343" s="28"/>
      <c r="Y343" s="28"/>
      <c r="Z343" s="28"/>
      <c r="AA343" s="28"/>
      <c r="AB343" s="28"/>
    </row>
    <row r="344" spans="1:28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8"/>
      <c r="W344" s="28"/>
      <c r="X344" s="28"/>
      <c r="Y344" s="28"/>
      <c r="Z344" s="28"/>
      <c r="AA344" s="28"/>
      <c r="AB344" s="28"/>
    </row>
    <row r="345" spans="1:28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8"/>
      <c r="W345" s="28"/>
      <c r="X345" s="28"/>
      <c r="Y345" s="28"/>
      <c r="Z345" s="28"/>
      <c r="AA345" s="28"/>
      <c r="AB345" s="28"/>
    </row>
    <row r="346" spans="1:28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8"/>
      <c r="W346" s="28"/>
      <c r="X346" s="28"/>
      <c r="Y346" s="28"/>
      <c r="Z346" s="28"/>
      <c r="AA346" s="28"/>
      <c r="AB346" s="28"/>
    </row>
    <row r="347" spans="1:28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8"/>
      <c r="W347" s="28"/>
      <c r="X347" s="28"/>
      <c r="Y347" s="28"/>
      <c r="Z347" s="28"/>
      <c r="AA347" s="28"/>
      <c r="AB347" s="28"/>
    </row>
    <row r="348" spans="1:28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8"/>
      <c r="W348" s="28"/>
      <c r="X348" s="28"/>
      <c r="Y348" s="28"/>
      <c r="Z348" s="28"/>
      <c r="AA348" s="28"/>
      <c r="AB348" s="28"/>
    </row>
    <row r="349" spans="1:28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8"/>
      <c r="W349" s="28"/>
      <c r="X349" s="28"/>
      <c r="Y349" s="28"/>
      <c r="Z349" s="28"/>
      <c r="AA349" s="28"/>
      <c r="AB349" s="28"/>
    </row>
    <row r="350" spans="1:28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8"/>
      <c r="W350" s="28"/>
      <c r="X350" s="28"/>
      <c r="Y350" s="28"/>
      <c r="Z350" s="28"/>
      <c r="AA350" s="28"/>
      <c r="AB350" s="28"/>
    </row>
    <row r="351" spans="1:28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8"/>
      <c r="W351" s="28"/>
      <c r="X351" s="28"/>
      <c r="Y351" s="28"/>
      <c r="Z351" s="28"/>
      <c r="AA351" s="28"/>
      <c r="AB351" s="28"/>
    </row>
    <row r="352" spans="1:28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8"/>
      <c r="W352" s="28"/>
      <c r="X352" s="28"/>
      <c r="Y352" s="28"/>
      <c r="Z352" s="28"/>
      <c r="AA352" s="28"/>
      <c r="AB352" s="28"/>
    </row>
    <row r="353" spans="1:28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8"/>
      <c r="W353" s="28"/>
      <c r="X353" s="28"/>
      <c r="Y353" s="28"/>
      <c r="Z353" s="28"/>
      <c r="AA353" s="28"/>
      <c r="AB353" s="28"/>
    </row>
    <row r="354" spans="1:28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8"/>
      <c r="W354" s="28"/>
      <c r="X354" s="28"/>
      <c r="Y354" s="28"/>
      <c r="Z354" s="28"/>
      <c r="AA354" s="28"/>
      <c r="AB354" s="28"/>
    </row>
    <row r="355" spans="1:28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8"/>
      <c r="W355" s="28"/>
      <c r="X355" s="28"/>
      <c r="Y355" s="28"/>
      <c r="Z355" s="28"/>
      <c r="AA355" s="28"/>
      <c r="AB355" s="28"/>
    </row>
    <row r="356" spans="1:28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8"/>
      <c r="W356" s="28"/>
      <c r="X356" s="28"/>
      <c r="Y356" s="28"/>
      <c r="Z356" s="28"/>
      <c r="AA356" s="28"/>
      <c r="AB356" s="28"/>
    </row>
    <row r="357" spans="1:28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8"/>
      <c r="W357" s="28"/>
      <c r="X357" s="28"/>
      <c r="Y357" s="28"/>
      <c r="Z357" s="28"/>
      <c r="AA357" s="28"/>
      <c r="AB357" s="28"/>
    </row>
    <row r="358" spans="1:28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8"/>
      <c r="W358" s="28"/>
      <c r="X358" s="28"/>
      <c r="Y358" s="28"/>
      <c r="Z358" s="28"/>
      <c r="AA358" s="28"/>
      <c r="AB358" s="28"/>
    </row>
    <row r="359" spans="1:28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8"/>
      <c r="W359" s="28"/>
      <c r="X359" s="28"/>
      <c r="Y359" s="28"/>
      <c r="Z359" s="28"/>
      <c r="AA359" s="28"/>
      <c r="AB359" s="28"/>
    </row>
    <row r="360" spans="1:28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8"/>
      <c r="W360" s="28"/>
      <c r="X360" s="28"/>
      <c r="Y360" s="28"/>
      <c r="Z360" s="28"/>
      <c r="AA360" s="28"/>
      <c r="AB360" s="28"/>
    </row>
    <row r="361" spans="1:28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8"/>
      <c r="W361" s="28"/>
      <c r="X361" s="28"/>
      <c r="Y361" s="28"/>
      <c r="Z361" s="28"/>
      <c r="AA361" s="28"/>
      <c r="AB361" s="28"/>
    </row>
    <row r="362" spans="1:28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8"/>
      <c r="W362" s="28"/>
      <c r="X362" s="28"/>
      <c r="Y362" s="28"/>
      <c r="Z362" s="28"/>
      <c r="AA362" s="28"/>
      <c r="AB362" s="28"/>
    </row>
    <row r="363" spans="1:28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8"/>
      <c r="W363" s="28"/>
      <c r="X363" s="28"/>
      <c r="Y363" s="28"/>
      <c r="Z363" s="28"/>
      <c r="AA363" s="28"/>
      <c r="AB363" s="28"/>
    </row>
    <row r="364" spans="1:28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8"/>
      <c r="W364" s="28"/>
      <c r="X364" s="28"/>
      <c r="Y364" s="28"/>
      <c r="Z364" s="28"/>
      <c r="AA364" s="28"/>
      <c r="AB364" s="28"/>
    </row>
    <row r="365" spans="1:28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8"/>
      <c r="W365" s="28"/>
      <c r="X365" s="28"/>
      <c r="Y365" s="28"/>
      <c r="Z365" s="28"/>
      <c r="AA365" s="28"/>
      <c r="AB365" s="28"/>
    </row>
    <row r="366" spans="1:28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8"/>
      <c r="W366" s="28"/>
      <c r="X366" s="28"/>
      <c r="Y366" s="28"/>
      <c r="Z366" s="28"/>
      <c r="AA366" s="28"/>
      <c r="AB366" s="28"/>
    </row>
    <row r="367" spans="1:28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8"/>
      <c r="W367" s="28"/>
      <c r="X367" s="28"/>
      <c r="Y367" s="28"/>
      <c r="Z367" s="28"/>
      <c r="AA367" s="28"/>
      <c r="AB367" s="28"/>
    </row>
    <row r="368" spans="1:28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8"/>
      <c r="W368" s="28"/>
      <c r="X368" s="28"/>
      <c r="Y368" s="28"/>
      <c r="Z368" s="28"/>
      <c r="AA368" s="28"/>
      <c r="AB368" s="28"/>
    </row>
    <row r="369" spans="1:28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8"/>
      <c r="W369" s="28"/>
      <c r="X369" s="28"/>
      <c r="Y369" s="28"/>
      <c r="Z369" s="28"/>
      <c r="AA369" s="28"/>
      <c r="AB369" s="28"/>
    </row>
    <row r="370" spans="1:28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8"/>
      <c r="W370" s="28"/>
      <c r="X370" s="28"/>
      <c r="Y370" s="28"/>
      <c r="Z370" s="28"/>
      <c r="AA370" s="28"/>
      <c r="AB370" s="28"/>
    </row>
    <row r="371" spans="1:28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8"/>
      <c r="W371" s="28"/>
      <c r="X371" s="28"/>
      <c r="Y371" s="28"/>
      <c r="Z371" s="28"/>
      <c r="AA371" s="28"/>
      <c r="AB371" s="28"/>
    </row>
    <row r="372" spans="1:28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8"/>
      <c r="W372" s="28"/>
      <c r="X372" s="28"/>
      <c r="Y372" s="28"/>
      <c r="Z372" s="28"/>
      <c r="AA372" s="28"/>
      <c r="AB372" s="28"/>
    </row>
    <row r="373" spans="1:28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8"/>
      <c r="W373" s="28"/>
      <c r="X373" s="28"/>
      <c r="Y373" s="28"/>
      <c r="Z373" s="28"/>
      <c r="AA373" s="28"/>
      <c r="AB373" s="28"/>
    </row>
    <row r="374" spans="1:28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8"/>
      <c r="W374" s="28"/>
      <c r="X374" s="28"/>
      <c r="Y374" s="28"/>
      <c r="Z374" s="28"/>
      <c r="AA374" s="28"/>
      <c r="AB374" s="28"/>
    </row>
    <row r="375" spans="1:28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8"/>
      <c r="W375" s="28"/>
      <c r="X375" s="28"/>
      <c r="Y375" s="28"/>
      <c r="Z375" s="28"/>
      <c r="AA375" s="28"/>
      <c r="AB375" s="28"/>
    </row>
    <row r="376" spans="1:28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8"/>
      <c r="W376" s="28"/>
      <c r="X376" s="28"/>
      <c r="Y376" s="28"/>
      <c r="Z376" s="28"/>
      <c r="AA376" s="28"/>
      <c r="AB376" s="28"/>
    </row>
    <row r="377" spans="1:28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8"/>
      <c r="W377" s="28"/>
      <c r="X377" s="28"/>
      <c r="Y377" s="28"/>
      <c r="Z377" s="28"/>
      <c r="AA377" s="28"/>
      <c r="AB377" s="28"/>
    </row>
    <row r="378" spans="1:28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8"/>
      <c r="W378" s="28"/>
      <c r="X378" s="28"/>
      <c r="Y378" s="28"/>
      <c r="Z378" s="28"/>
      <c r="AA378" s="28"/>
      <c r="AB378" s="28"/>
    </row>
    <row r="379" spans="1:28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8"/>
      <c r="W379" s="28"/>
      <c r="X379" s="28"/>
      <c r="Y379" s="28"/>
      <c r="Z379" s="28"/>
      <c r="AA379" s="28"/>
      <c r="AB379" s="28"/>
    </row>
    <row r="380" spans="1:28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8"/>
      <c r="W380" s="28"/>
      <c r="X380" s="28"/>
      <c r="Y380" s="28"/>
      <c r="Z380" s="28"/>
      <c r="AA380" s="28"/>
      <c r="AB380" s="28"/>
    </row>
    <row r="381" spans="1:28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8"/>
      <c r="W381" s="28"/>
      <c r="X381" s="28"/>
      <c r="Y381" s="28"/>
      <c r="Z381" s="28"/>
      <c r="AA381" s="28"/>
      <c r="AB381" s="28"/>
    </row>
    <row r="382" spans="1:28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8"/>
      <c r="W382" s="28"/>
      <c r="X382" s="28"/>
      <c r="Y382" s="28"/>
      <c r="Z382" s="28"/>
      <c r="AA382" s="28"/>
      <c r="AB382" s="28"/>
    </row>
    <row r="383" spans="1:28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8"/>
      <c r="W383" s="28"/>
      <c r="X383" s="28"/>
      <c r="Y383" s="28"/>
      <c r="Z383" s="28"/>
      <c r="AA383" s="28"/>
      <c r="AB383" s="28"/>
    </row>
    <row r="384" spans="1:28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8"/>
      <c r="W384" s="28"/>
      <c r="X384" s="28"/>
      <c r="Y384" s="28"/>
      <c r="Z384" s="28"/>
      <c r="AA384" s="28"/>
      <c r="AB384" s="28"/>
    </row>
    <row r="385" spans="1:28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8"/>
      <c r="W385" s="28"/>
      <c r="X385" s="28"/>
      <c r="Y385" s="28"/>
      <c r="Z385" s="28"/>
      <c r="AA385" s="28"/>
      <c r="AB385" s="28"/>
    </row>
    <row r="386" spans="1:28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8"/>
      <c r="W386" s="28"/>
      <c r="X386" s="28"/>
      <c r="Y386" s="28"/>
      <c r="Z386" s="28"/>
      <c r="AA386" s="28"/>
      <c r="AB386" s="28"/>
    </row>
    <row r="387" spans="1:28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8"/>
      <c r="W387" s="28"/>
      <c r="X387" s="28"/>
      <c r="Y387" s="28"/>
      <c r="Z387" s="28"/>
      <c r="AA387" s="28"/>
      <c r="AB387" s="28"/>
    </row>
    <row r="388" spans="1:28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8"/>
      <c r="W388" s="28"/>
      <c r="X388" s="28"/>
      <c r="Y388" s="28"/>
      <c r="Z388" s="28"/>
      <c r="AA388" s="28"/>
      <c r="AB388" s="28"/>
    </row>
    <row r="389" spans="1:28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8"/>
      <c r="W389" s="28"/>
      <c r="X389" s="28"/>
      <c r="Y389" s="28"/>
      <c r="Z389" s="28"/>
      <c r="AA389" s="28"/>
      <c r="AB389" s="28"/>
    </row>
    <row r="390" spans="1:28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8"/>
      <c r="W390" s="28"/>
      <c r="X390" s="28"/>
      <c r="Y390" s="28"/>
      <c r="Z390" s="28"/>
      <c r="AA390" s="28"/>
      <c r="AB390" s="28"/>
    </row>
    <row r="391" spans="1:28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8"/>
      <c r="W391" s="28"/>
      <c r="X391" s="28"/>
      <c r="Y391" s="28"/>
      <c r="Z391" s="28"/>
      <c r="AA391" s="28"/>
      <c r="AB391" s="28"/>
    </row>
    <row r="392" spans="1:28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8"/>
      <c r="W392" s="28"/>
      <c r="X392" s="28"/>
      <c r="Y392" s="28"/>
      <c r="Z392" s="28"/>
      <c r="AA392" s="28"/>
      <c r="AB392" s="28"/>
    </row>
    <row r="393" spans="1:28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8"/>
      <c r="W393" s="28"/>
      <c r="X393" s="28"/>
      <c r="Y393" s="28"/>
      <c r="Z393" s="28"/>
      <c r="AA393" s="28"/>
      <c r="AB393" s="28"/>
    </row>
    <row r="394" spans="1:28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/>
      <c r="W394" s="28"/>
      <c r="X394" s="28"/>
      <c r="Y394" s="28"/>
      <c r="Z394" s="28"/>
      <c r="AA394" s="28"/>
      <c r="AB394" s="28"/>
    </row>
    <row r="395" spans="1:28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8"/>
      <c r="W395" s="28"/>
      <c r="X395" s="28"/>
      <c r="Y395" s="28"/>
      <c r="Z395" s="28"/>
      <c r="AA395" s="28"/>
      <c r="AB395" s="28"/>
    </row>
    <row r="396" spans="1:28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8"/>
      <c r="W396" s="28"/>
      <c r="X396" s="28"/>
      <c r="Y396" s="28"/>
      <c r="Z396" s="28"/>
      <c r="AA396" s="28"/>
      <c r="AB396" s="28"/>
    </row>
    <row r="397" spans="1:28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8"/>
      <c r="W397" s="28"/>
      <c r="X397" s="28"/>
      <c r="Y397" s="28"/>
      <c r="Z397" s="28"/>
      <c r="AA397" s="28"/>
      <c r="AB397" s="28"/>
    </row>
    <row r="398" spans="1:28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8"/>
      <c r="W398" s="28"/>
      <c r="X398" s="28"/>
      <c r="Y398" s="28"/>
      <c r="Z398" s="28"/>
      <c r="AA398" s="28"/>
      <c r="AB398" s="28"/>
    </row>
    <row r="399" spans="1:28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8"/>
      <c r="W399" s="28"/>
      <c r="X399" s="28"/>
      <c r="Y399" s="28"/>
      <c r="Z399" s="28"/>
      <c r="AA399" s="28"/>
      <c r="AB399" s="28"/>
    </row>
    <row r="400" spans="1:28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8"/>
      <c r="W400" s="28"/>
      <c r="X400" s="28"/>
      <c r="Y400" s="28"/>
      <c r="Z400" s="28"/>
      <c r="AA400" s="28"/>
      <c r="AB400" s="28"/>
    </row>
    <row r="401" spans="1:28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8"/>
      <c r="W401" s="28"/>
      <c r="X401" s="28"/>
      <c r="Y401" s="28"/>
      <c r="Z401" s="28"/>
      <c r="AA401" s="28"/>
      <c r="AB401" s="28"/>
    </row>
    <row r="402" spans="1:28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8"/>
      <c r="W402" s="28"/>
      <c r="X402" s="28"/>
      <c r="Y402" s="28"/>
      <c r="Z402" s="28"/>
      <c r="AA402" s="28"/>
      <c r="AB402" s="28"/>
    </row>
    <row r="403" spans="1:28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8"/>
      <c r="W403" s="28"/>
      <c r="X403" s="28"/>
      <c r="Y403" s="28"/>
      <c r="Z403" s="28"/>
      <c r="AA403" s="28"/>
      <c r="AB403" s="28"/>
    </row>
    <row r="404" spans="1:28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8"/>
      <c r="W404" s="28"/>
      <c r="X404" s="28"/>
      <c r="Y404" s="28"/>
      <c r="Z404" s="28"/>
      <c r="AA404" s="28"/>
      <c r="AB404" s="28"/>
    </row>
    <row r="405" spans="1:28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8"/>
      <c r="W405" s="28"/>
      <c r="X405" s="28"/>
      <c r="Y405" s="28"/>
      <c r="Z405" s="28"/>
      <c r="AA405" s="28"/>
      <c r="AB405" s="28"/>
    </row>
    <row r="406" spans="1:28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8"/>
      <c r="W406" s="28"/>
      <c r="X406" s="28"/>
      <c r="Y406" s="28"/>
      <c r="Z406" s="28"/>
      <c r="AA406" s="28"/>
      <c r="AB406" s="28"/>
    </row>
    <row r="407" spans="1:28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8"/>
      <c r="W407" s="28"/>
      <c r="X407" s="28"/>
      <c r="Y407" s="28"/>
      <c r="Z407" s="28"/>
      <c r="AA407" s="28"/>
      <c r="AB407" s="28"/>
    </row>
    <row r="408" spans="1:28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8"/>
      <c r="W408" s="28"/>
      <c r="X408" s="28"/>
      <c r="Y408" s="28"/>
      <c r="Z408" s="28"/>
      <c r="AA408" s="28"/>
      <c r="AB408" s="28"/>
    </row>
    <row r="409" spans="1:28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8"/>
      <c r="W409" s="28"/>
      <c r="X409" s="28"/>
      <c r="Y409" s="28"/>
      <c r="Z409" s="28"/>
      <c r="AA409" s="28"/>
      <c r="AB409" s="28"/>
    </row>
    <row r="410" spans="1:28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8"/>
      <c r="W410" s="28"/>
      <c r="X410" s="28"/>
      <c r="Y410" s="28"/>
      <c r="Z410" s="28"/>
      <c r="AA410" s="28"/>
      <c r="AB410" s="28"/>
    </row>
    <row r="411" spans="1:28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8"/>
      <c r="W411" s="28"/>
      <c r="X411" s="28"/>
      <c r="Y411" s="28"/>
      <c r="Z411" s="28"/>
      <c r="AA411" s="28"/>
      <c r="AB411" s="28"/>
    </row>
    <row r="412" spans="1:28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8"/>
      <c r="W412" s="28"/>
      <c r="X412" s="28"/>
      <c r="Y412" s="28"/>
      <c r="Z412" s="28"/>
      <c r="AA412" s="28"/>
      <c r="AB412" s="28"/>
    </row>
    <row r="413" spans="1:28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8"/>
      <c r="W413" s="28"/>
      <c r="X413" s="28"/>
      <c r="Y413" s="28"/>
      <c r="Z413" s="28"/>
      <c r="AA413" s="28"/>
      <c r="AB413" s="28"/>
    </row>
    <row r="414" spans="1:28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8"/>
      <c r="W414" s="28"/>
      <c r="X414" s="28"/>
      <c r="Y414" s="28"/>
      <c r="Z414" s="28"/>
      <c r="AA414" s="28"/>
      <c r="AB414" s="28"/>
    </row>
    <row r="415" spans="1:28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8"/>
      <c r="W415" s="28"/>
      <c r="X415" s="28"/>
      <c r="Y415" s="28"/>
      <c r="Z415" s="28"/>
      <c r="AA415" s="28"/>
      <c r="AB415" s="28"/>
    </row>
    <row r="416" spans="1:28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8"/>
      <c r="W416" s="28"/>
      <c r="X416" s="28"/>
      <c r="Y416" s="28"/>
      <c r="Z416" s="28"/>
      <c r="AA416" s="28"/>
      <c r="AB416" s="28"/>
    </row>
    <row r="417" spans="1:28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8"/>
      <c r="W417" s="28"/>
      <c r="X417" s="28"/>
      <c r="Y417" s="28"/>
      <c r="Z417" s="28"/>
      <c r="AA417" s="28"/>
      <c r="AB417" s="28"/>
    </row>
    <row r="418" spans="1:28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8"/>
      <c r="W418" s="28"/>
      <c r="X418" s="28"/>
      <c r="Y418" s="28"/>
      <c r="Z418" s="28"/>
      <c r="AA418" s="28"/>
      <c r="AB418" s="28"/>
    </row>
    <row r="419" spans="1:28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8"/>
      <c r="W419" s="28"/>
      <c r="X419" s="28"/>
      <c r="Y419" s="28"/>
      <c r="Z419" s="28"/>
      <c r="AA419" s="28"/>
      <c r="AB419" s="28"/>
    </row>
    <row r="420" spans="1:28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8"/>
      <c r="W420" s="28"/>
      <c r="X420" s="28"/>
      <c r="Y420" s="28"/>
      <c r="Z420" s="28"/>
      <c r="AA420" s="28"/>
      <c r="AB420" s="28"/>
    </row>
    <row r="421" spans="1:28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8"/>
      <c r="W421" s="28"/>
      <c r="X421" s="28"/>
      <c r="Y421" s="28"/>
      <c r="Z421" s="28"/>
      <c r="AA421" s="28"/>
      <c r="AB421" s="28"/>
    </row>
    <row r="422" spans="1:28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8"/>
      <c r="W422" s="28"/>
      <c r="X422" s="28"/>
      <c r="Y422" s="28"/>
      <c r="Z422" s="28"/>
      <c r="AA422" s="28"/>
      <c r="AB422" s="28"/>
    </row>
    <row r="423" spans="1:28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8"/>
      <c r="W423" s="28"/>
      <c r="X423" s="28"/>
      <c r="Y423" s="28"/>
      <c r="Z423" s="28"/>
      <c r="AA423" s="28"/>
      <c r="AB423" s="28"/>
    </row>
    <row r="424" spans="1:28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8"/>
      <c r="W424" s="28"/>
      <c r="X424" s="28"/>
      <c r="Y424" s="28"/>
      <c r="Z424" s="28"/>
      <c r="AA424" s="28"/>
      <c r="AB424" s="28"/>
    </row>
    <row r="425" spans="1:28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8"/>
      <c r="W425" s="28"/>
      <c r="X425" s="28"/>
      <c r="Y425" s="28"/>
      <c r="Z425" s="28"/>
      <c r="AA425" s="28"/>
      <c r="AB425" s="28"/>
    </row>
    <row r="426" spans="1:28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8"/>
      <c r="W426" s="28"/>
      <c r="X426" s="28"/>
      <c r="Y426" s="28"/>
      <c r="Z426" s="28"/>
      <c r="AA426" s="28"/>
      <c r="AB426" s="28"/>
    </row>
    <row r="427" spans="1:28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8"/>
      <c r="W427" s="28"/>
      <c r="X427" s="28"/>
      <c r="Y427" s="28"/>
      <c r="Z427" s="28"/>
      <c r="AA427" s="28"/>
      <c r="AB427" s="28"/>
    </row>
    <row r="428" spans="1:28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8"/>
      <c r="W428" s="28"/>
      <c r="X428" s="28"/>
      <c r="Y428" s="28"/>
      <c r="Z428" s="28"/>
      <c r="AA428" s="28"/>
      <c r="AB428" s="28"/>
    </row>
    <row r="429" spans="1:28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8"/>
      <c r="W429" s="28"/>
      <c r="X429" s="28"/>
      <c r="Y429" s="28"/>
      <c r="Z429" s="28"/>
      <c r="AA429" s="28"/>
      <c r="AB429" s="28"/>
    </row>
    <row r="430" spans="1:28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8"/>
      <c r="W430" s="28"/>
      <c r="X430" s="28"/>
      <c r="Y430" s="28"/>
      <c r="Z430" s="28"/>
      <c r="AA430" s="28"/>
      <c r="AB430" s="28"/>
    </row>
    <row r="431" spans="1:28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8"/>
      <c r="W431" s="28"/>
      <c r="X431" s="28"/>
      <c r="Y431" s="28"/>
      <c r="Z431" s="28"/>
      <c r="AA431" s="28"/>
      <c r="AB431" s="28"/>
    </row>
    <row r="432" spans="1:28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8"/>
      <c r="W432" s="28"/>
      <c r="X432" s="28"/>
      <c r="Y432" s="28"/>
      <c r="Z432" s="28"/>
      <c r="AA432" s="28"/>
      <c r="AB432" s="28"/>
    </row>
    <row r="433" spans="1:28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8"/>
      <c r="W433" s="28"/>
      <c r="X433" s="28"/>
      <c r="Y433" s="28"/>
      <c r="Z433" s="28"/>
      <c r="AA433" s="28"/>
      <c r="AB433" s="28"/>
    </row>
    <row r="434" spans="1:28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8"/>
      <c r="W434" s="28"/>
      <c r="X434" s="28"/>
      <c r="Y434" s="28"/>
      <c r="Z434" s="28"/>
      <c r="AA434" s="28"/>
      <c r="AB434" s="28"/>
    </row>
    <row r="435" spans="1:28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8"/>
      <c r="W435" s="28"/>
      <c r="X435" s="28"/>
      <c r="Y435" s="28"/>
      <c r="Z435" s="28"/>
      <c r="AA435" s="28"/>
      <c r="AB435" s="28"/>
    </row>
    <row r="436" spans="1:28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8"/>
      <c r="W436" s="28"/>
      <c r="X436" s="28"/>
      <c r="Y436" s="28"/>
      <c r="Z436" s="28"/>
      <c r="AA436" s="28"/>
      <c r="AB436" s="28"/>
    </row>
    <row r="437" spans="1:28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8"/>
      <c r="W437" s="28"/>
      <c r="X437" s="28"/>
      <c r="Y437" s="28"/>
      <c r="Z437" s="28"/>
      <c r="AA437" s="28"/>
      <c r="AB437" s="28"/>
    </row>
    <row r="438" spans="1:28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8"/>
      <c r="W438" s="28"/>
      <c r="X438" s="28"/>
      <c r="Y438" s="28"/>
      <c r="Z438" s="28"/>
      <c r="AA438" s="28"/>
      <c r="AB438" s="28"/>
    </row>
    <row r="439" spans="1:28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8"/>
      <c r="W439" s="28"/>
      <c r="X439" s="28"/>
      <c r="Y439" s="28"/>
      <c r="Z439" s="28"/>
      <c r="AA439" s="28"/>
      <c r="AB439" s="28"/>
    </row>
    <row r="440" spans="1:28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8"/>
      <c r="W440" s="28"/>
      <c r="X440" s="28"/>
      <c r="Y440" s="28"/>
      <c r="Z440" s="28"/>
      <c r="AA440" s="28"/>
      <c r="AB440" s="28"/>
    </row>
    <row r="441" spans="1:28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8"/>
      <c r="W441" s="28"/>
      <c r="X441" s="28"/>
      <c r="Y441" s="28"/>
      <c r="Z441" s="28"/>
      <c r="AA441" s="28"/>
      <c r="AB441" s="28"/>
    </row>
    <row r="442" spans="1:28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8"/>
      <c r="W442" s="28"/>
      <c r="X442" s="28"/>
      <c r="Y442" s="28"/>
      <c r="Z442" s="28"/>
      <c r="AA442" s="28"/>
      <c r="AB442" s="28"/>
    </row>
    <row r="443" spans="1:28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8"/>
      <c r="W443" s="28"/>
      <c r="X443" s="28"/>
      <c r="Y443" s="28"/>
      <c r="Z443" s="28"/>
      <c r="AA443" s="28"/>
      <c r="AB443" s="28"/>
    </row>
    <row r="444" spans="1:28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8"/>
      <c r="W444" s="28"/>
      <c r="X444" s="28"/>
      <c r="Y444" s="28"/>
      <c r="Z444" s="28"/>
      <c r="AA444" s="28"/>
      <c r="AB444" s="28"/>
    </row>
    <row r="445" spans="1:28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8"/>
      <c r="W445" s="28"/>
      <c r="X445" s="28"/>
      <c r="Y445" s="28"/>
      <c r="Z445" s="28"/>
      <c r="AA445" s="28"/>
      <c r="AB445" s="28"/>
    </row>
    <row r="446" spans="1:28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8"/>
      <c r="W446" s="28"/>
      <c r="X446" s="28"/>
      <c r="Y446" s="28"/>
      <c r="Z446" s="28"/>
      <c r="AA446" s="28"/>
      <c r="AB446" s="28"/>
    </row>
    <row r="447" spans="1:28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8"/>
      <c r="W447" s="28"/>
      <c r="X447" s="28"/>
      <c r="Y447" s="28"/>
      <c r="Z447" s="28"/>
      <c r="AA447" s="28"/>
      <c r="AB447" s="28"/>
    </row>
    <row r="448" spans="1:28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8"/>
      <c r="W448" s="28"/>
      <c r="X448" s="28"/>
      <c r="Y448" s="28"/>
      <c r="Z448" s="28"/>
      <c r="AA448" s="28"/>
      <c r="AB448" s="28"/>
    </row>
    <row r="449" spans="1:28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8"/>
      <c r="W449" s="28"/>
      <c r="X449" s="28"/>
      <c r="Y449" s="28"/>
      <c r="Z449" s="28"/>
      <c r="AA449" s="28"/>
      <c r="AB449" s="28"/>
    </row>
    <row r="450" spans="1:28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8"/>
      <c r="W450" s="28"/>
      <c r="X450" s="28"/>
      <c r="Y450" s="28"/>
      <c r="Z450" s="28"/>
      <c r="AA450" s="28"/>
      <c r="AB450" s="28"/>
    </row>
    <row r="451" spans="1:28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8"/>
      <c r="W451" s="28"/>
      <c r="X451" s="28"/>
      <c r="Y451" s="28"/>
      <c r="Z451" s="28"/>
      <c r="AA451" s="28"/>
      <c r="AB451" s="28"/>
    </row>
    <row r="452" spans="1:28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8"/>
      <c r="W452" s="28"/>
      <c r="X452" s="28"/>
      <c r="Y452" s="28"/>
      <c r="Z452" s="28"/>
      <c r="AA452" s="28"/>
      <c r="AB452" s="28"/>
    </row>
    <row r="453" spans="1:28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8"/>
      <c r="W453" s="28"/>
      <c r="X453" s="28"/>
      <c r="Y453" s="28"/>
      <c r="Z453" s="28"/>
      <c r="AA453" s="28"/>
      <c r="AB453" s="28"/>
    </row>
    <row r="454" spans="1:28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8"/>
      <c r="W454" s="28"/>
      <c r="X454" s="28"/>
      <c r="Y454" s="28"/>
      <c r="Z454" s="28"/>
      <c r="AA454" s="28"/>
      <c r="AB454" s="28"/>
    </row>
    <row r="455" spans="1:28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8"/>
      <c r="W455" s="28"/>
      <c r="X455" s="28"/>
      <c r="Y455" s="28"/>
      <c r="Z455" s="28"/>
      <c r="AA455" s="28"/>
      <c r="AB455" s="28"/>
    </row>
    <row r="456" spans="1:28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8"/>
      <c r="W456" s="28"/>
      <c r="X456" s="28"/>
      <c r="Y456" s="28"/>
      <c r="Z456" s="28"/>
      <c r="AA456" s="28"/>
      <c r="AB456" s="28"/>
    </row>
    <row r="457" spans="1:28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8"/>
      <c r="W457" s="28"/>
      <c r="X457" s="28"/>
      <c r="Y457" s="28"/>
      <c r="Z457" s="28"/>
      <c r="AA457" s="28"/>
      <c r="AB457" s="28"/>
    </row>
    <row r="458" spans="1:28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8"/>
      <c r="W458" s="28"/>
      <c r="X458" s="28"/>
      <c r="Y458" s="28"/>
      <c r="Z458" s="28"/>
      <c r="AA458" s="28"/>
      <c r="AB458" s="28"/>
    </row>
    <row r="459" spans="1:28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8"/>
      <c r="W459" s="28"/>
      <c r="X459" s="28"/>
      <c r="Y459" s="28"/>
      <c r="Z459" s="28"/>
      <c r="AA459" s="28"/>
      <c r="AB459" s="28"/>
    </row>
    <row r="460" spans="1:28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8"/>
      <c r="W460" s="28"/>
      <c r="X460" s="28"/>
      <c r="Y460" s="28"/>
      <c r="Z460" s="28"/>
      <c r="AA460" s="28"/>
      <c r="AB460" s="28"/>
    </row>
    <row r="461" spans="1:28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8"/>
      <c r="W461" s="28"/>
      <c r="X461" s="28"/>
      <c r="Y461" s="28"/>
      <c r="Z461" s="28"/>
      <c r="AA461" s="28"/>
      <c r="AB461" s="28"/>
    </row>
    <row r="462" spans="1:28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8"/>
      <c r="W462" s="28"/>
      <c r="X462" s="28"/>
      <c r="Y462" s="28"/>
      <c r="Z462" s="28"/>
      <c r="AA462" s="28"/>
      <c r="AB462" s="28"/>
    </row>
    <row r="463" spans="1:28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8"/>
      <c r="W463" s="28"/>
      <c r="X463" s="28"/>
      <c r="Y463" s="28"/>
      <c r="Z463" s="28"/>
      <c r="AA463" s="28"/>
      <c r="AB463" s="28"/>
    </row>
    <row r="464" spans="1:28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8"/>
      <c r="W464" s="28"/>
      <c r="X464" s="28"/>
      <c r="Y464" s="28"/>
      <c r="Z464" s="28"/>
      <c r="AA464" s="28"/>
      <c r="AB464" s="28"/>
    </row>
    <row r="465" spans="1:28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8"/>
      <c r="W465" s="28"/>
      <c r="X465" s="28"/>
      <c r="Y465" s="28"/>
      <c r="Z465" s="28"/>
      <c r="AA465" s="28"/>
      <c r="AB465" s="28"/>
    </row>
    <row r="466" spans="1:28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8"/>
      <c r="W466" s="28"/>
      <c r="X466" s="28"/>
      <c r="Y466" s="28"/>
      <c r="Z466" s="28"/>
      <c r="AA466" s="28"/>
      <c r="AB466" s="28"/>
    </row>
    <row r="467" spans="1:28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8"/>
      <c r="W467" s="28"/>
      <c r="X467" s="28"/>
      <c r="Y467" s="28"/>
      <c r="Z467" s="28"/>
      <c r="AA467" s="28"/>
      <c r="AB467" s="28"/>
    </row>
    <row r="468" spans="1:28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8"/>
      <c r="W468" s="28"/>
      <c r="X468" s="28"/>
      <c r="Y468" s="28"/>
      <c r="Z468" s="28"/>
      <c r="AA468" s="28"/>
      <c r="AB468" s="28"/>
    </row>
    <row r="469" spans="1:28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8"/>
      <c r="W469" s="28"/>
      <c r="X469" s="28"/>
      <c r="Y469" s="28"/>
      <c r="Z469" s="28"/>
      <c r="AA469" s="28"/>
      <c r="AB469" s="28"/>
    </row>
    <row r="470" spans="1:28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8"/>
      <c r="W470" s="28"/>
      <c r="X470" s="28"/>
      <c r="Y470" s="28"/>
      <c r="Z470" s="28"/>
      <c r="AA470" s="28"/>
      <c r="AB470" s="28"/>
    </row>
    <row r="471" spans="1:28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8"/>
      <c r="W471" s="28"/>
      <c r="X471" s="28"/>
      <c r="Y471" s="28"/>
      <c r="Z471" s="28"/>
      <c r="AA471" s="28"/>
      <c r="AB471" s="28"/>
    </row>
    <row r="472" spans="1:28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8"/>
      <c r="W472" s="28"/>
      <c r="X472" s="28"/>
      <c r="Y472" s="28"/>
      <c r="Z472" s="28"/>
      <c r="AA472" s="28"/>
      <c r="AB472" s="28"/>
    </row>
    <row r="473" spans="1:28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8"/>
      <c r="W473" s="28"/>
      <c r="X473" s="28"/>
      <c r="Y473" s="28"/>
      <c r="Z473" s="28"/>
      <c r="AA473" s="28"/>
      <c r="AB473" s="28"/>
    </row>
    <row r="474" spans="1:28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8"/>
      <c r="W474" s="28"/>
      <c r="X474" s="28"/>
      <c r="Y474" s="28"/>
      <c r="Z474" s="28"/>
      <c r="AA474" s="28"/>
      <c r="AB474" s="28"/>
    </row>
    <row r="475" spans="1:28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8"/>
      <c r="W475" s="28"/>
      <c r="X475" s="28"/>
      <c r="Y475" s="28"/>
      <c r="Z475" s="28"/>
      <c r="AA475" s="28"/>
      <c r="AB475" s="28"/>
    </row>
    <row r="476" spans="1:28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8"/>
      <c r="W476" s="28"/>
      <c r="X476" s="28"/>
      <c r="Y476" s="28"/>
      <c r="Z476" s="28"/>
      <c r="AA476" s="28"/>
      <c r="AB476" s="28"/>
    </row>
    <row r="477" spans="1:28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8"/>
      <c r="W477" s="28"/>
      <c r="X477" s="28"/>
      <c r="Y477" s="28"/>
      <c r="Z477" s="28"/>
      <c r="AA477" s="28"/>
      <c r="AB477" s="28"/>
    </row>
    <row r="478" spans="1:28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8"/>
      <c r="W478" s="28"/>
      <c r="X478" s="28"/>
      <c r="Y478" s="28"/>
      <c r="Z478" s="28"/>
      <c r="AA478" s="28"/>
      <c r="AB478" s="28"/>
    </row>
    <row r="479" spans="1:28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8"/>
      <c r="W479" s="28"/>
      <c r="X479" s="28"/>
      <c r="Y479" s="28"/>
      <c r="Z479" s="28"/>
      <c r="AA479" s="28"/>
      <c r="AB479" s="28"/>
    </row>
    <row r="480" spans="1:28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8"/>
      <c r="W480" s="28"/>
      <c r="X480" s="28"/>
      <c r="Y480" s="28"/>
      <c r="Z480" s="28"/>
      <c r="AA480" s="28"/>
      <c r="AB480" s="28"/>
    </row>
    <row r="481" spans="1:28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8"/>
      <c r="W481" s="28"/>
      <c r="X481" s="28"/>
      <c r="Y481" s="28"/>
      <c r="Z481" s="28"/>
      <c r="AA481" s="28"/>
      <c r="AB481" s="28"/>
    </row>
    <row r="482" spans="1:28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8"/>
      <c r="W482" s="28"/>
      <c r="X482" s="28"/>
      <c r="Y482" s="28"/>
      <c r="Z482" s="28"/>
      <c r="AA482" s="28"/>
      <c r="AB482" s="28"/>
    </row>
    <row r="483" spans="1:28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8"/>
      <c r="W483" s="28"/>
      <c r="X483" s="28"/>
      <c r="Y483" s="28"/>
      <c r="Z483" s="28"/>
      <c r="AA483" s="28"/>
      <c r="AB483" s="28"/>
    </row>
    <row r="484" spans="1:28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8"/>
      <c r="W484" s="28"/>
      <c r="X484" s="28"/>
      <c r="Y484" s="28"/>
      <c r="Z484" s="28"/>
      <c r="AA484" s="28"/>
      <c r="AB484" s="28"/>
    </row>
    <row r="485" spans="1:28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8"/>
      <c r="W485" s="28"/>
      <c r="X485" s="28"/>
      <c r="Y485" s="28"/>
      <c r="Z485" s="28"/>
      <c r="AA485" s="28"/>
      <c r="AB485" s="28"/>
    </row>
    <row r="486" spans="1:28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8"/>
      <c r="W486" s="28"/>
      <c r="X486" s="28"/>
      <c r="Y486" s="28"/>
      <c r="Z486" s="28"/>
      <c r="AA486" s="28"/>
      <c r="AB486" s="28"/>
    </row>
    <row r="487" spans="1:28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8"/>
      <c r="W487" s="28"/>
      <c r="X487" s="28"/>
      <c r="Y487" s="28"/>
      <c r="Z487" s="28"/>
      <c r="AA487" s="28"/>
      <c r="AB487" s="28"/>
    </row>
    <row r="488" spans="1:28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8"/>
      <c r="W488" s="28"/>
      <c r="X488" s="28"/>
      <c r="Y488" s="28"/>
      <c r="Z488" s="28"/>
      <c r="AA488" s="28"/>
      <c r="AB488" s="28"/>
    </row>
    <row r="489" spans="1:28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8"/>
      <c r="W489" s="28"/>
      <c r="X489" s="28"/>
      <c r="Y489" s="28"/>
      <c r="Z489" s="28"/>
      <c r="AA489" s="28"/>
      <c r="AB489" s="28"/>
    </row>
    <row r="490" spans="1:28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8"/>
      <c r="W490" s="28"/>
      <c r="X490" s="28"/>
      <c r="Y490" s="28"/>
      <c r="Z490" s="28"/>
      <c r="AA490" s="28"/>
      <c r="AB490" s="28"/>
    </row>
    <row r="491" spans="1:28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8"/>
      <c r="W491" s="28"/>
      <c r="X491" s="28"/>
      <c r="Y491" s="28"/>
      <c r="Z491" s="28"/>
      <c r="AA491" s="28"/>
      <c r="AB491" s="28"/>
    </row>
    <row r="492" spans="1:28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8"/>
      <c r="W492" s="28"/>
      <c r="X492" s="28"/>
      <c r="Y492" s="28"/>
      <c r="Z492" s="28"/>
      <c r="AA492" s="28"/>
      <c r="AB492" s="28"/>
    </row>
    <row r="493" spans="1:28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8"/>
      <c r="W493" s="28"/>
      <c r="X493" s="28"/>
      <c r="Y493" s="28"/>
      <c r="Z493" s="28"/>
      <c r="AA493" s="28"/>
      <c r="AB493" s="28"/>
    </row>
    <row r="494" spans="1:28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8"/>
      <c r="W494" s="28"/>
      <c r="X494" s="28"/>
      <c r="Y494" s="28"/>
      <c r="Z494" s="28"/>
      <c r="AA494" s="28"/>
      <c r="AB494" s="28"/>
    </row>
    <row r="495" spans="1:28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8"/>
      <c r="W495" s="28"/>
      <c r="X495" s="28"/>
      <c r="Y495" s="28"/>
      <c r="Z495" s="28"/>
      <c r="AA495" s="28"/>
      <c r="AB495" s="28"/>
    </row>
    <row r="496" spans="1:28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8"/>
      <c r="W496" s="28"/>
      <c r="X496" s="28"/>
      <c r="Y496" s="28"/>
      <c r="Z496" s="28"/>
      <c r="AA496" s="28"/>
      <c r="AB496" s="28"/>
    </row>
    <row r="497" spans="1:28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8"/>
      <c r="W497" s="28"/>
      <c r="X497" s="28"/>
      <c r="Y497" s="28"/>
      <c r="Z497" s="28"/>
      <c r="AA497" s="28"/>
      <c r="AB497" s="28"/>
    </row>
    <row r="498" spans="1:28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8"/>
      <c r="W498" s="28"/>
      <c r="X498" s="28"/>
      <c r="Y498" s="28"/>
      <c r="Z498" s="28"/>
      <c r="AA498" s="28"/>
      <c r="AB498" s="28"/>
    </row>
    <row r="499" spans="1:28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8"/>
      <c r="W499" s="28"/>
      <c r="X499" s="28"/>
      <c r="Y499" s="28"/>
      <c r="Z499" s="28"/>
      <c r="AA499" s="28"/>
      <c r="AB499" s="28"/>
    </row>
    <row r="500" spans="1:28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8"/>
      <c r="W500" s="28"/>
      <c r="X500" s="28"/>
      <c r="Y500" s="28"/>
      <c r="Z500" s="28"/>
      <c r="AA500" s="28"/>
      <c r="AB500" s="28"/>
    </row>
    <row r="501" spans="1:28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8"/>
      <c r="W501" s="28"/>
      <c r="X501" s="28"/>
      <c r="Y501" s="28"/>
      <c r="Z501" s="28"/>
      <c r="AA501" s="28"/>
      <c r="AB501" s="28"/>
    </row>
    <row r="502" spans="1:28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8"/>
      <c r="W502" s="28"/>
      <c r="X502" s="28"/>
      <c r="Y502" s="28"/>
      <c r="Z502" s="28"/>
      <c r="AA502" s="28"/>
      <c r="AB502" s="28"/>
    </row>
    <row r="503" spans="1:28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8"/>
      <c r="W503" s="28"/>
      <c r="X503" s="28"/>
      <c r="Y503" s="28"/>
      <c r="Z503" s="28"/>
      <c r="AA503" s="28"/>
      <c r="AB503" s="28"/>
    </row>
    <row r="504" spans="1:28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8"/>
      <c r="W504" s="28"/>
      <c r="X504" s="28"/>
      <c r="Y504" s="28"/>
      <c r="Z504" s="28"/>
      <c r="AA504" s="28"/>
      <c r="AB504" s="28"/>
    </row>
    <row r="505" spans="1:28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8"/>
      <c r="W505" s="28"/>
      <c r="X505" s="28"/>
      <c r="Y505" s="28"/>
      <c r="Z505" s="28"/>
      <c r="AA505" s="28"/>
      <c r="AB505" s="28"/>
    </row>
    <row r="506" spans="1:28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8"/>
      <c r="W506" s="28"/>
      <c r="X506" s="28"/>
      <c r="Y506" s="28"/>
      <c r="Z506" s="28"/>
      <c r="AA506" s="28"/>
      <c r="AB506" s="28"/>
    </row>
    <row r="507" spans="1:28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8"/>
      <c r="W507" s="28"/>
      <c r="X507" s="28"/>
      <c r="Y507" s="28"/>
      <c r="Z507" s="28"/>
      <c r="AA507" s="28"/>
      <c r="AB507" s="28"/>
    </row>
    <row r="508" spans="1:28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8"/>
      <c r="W508" s="28"/>
      <c r="X508" s="28"/>
      <c r="Y508" s="28"/>
      <c r="Z508" s="28"/>
      <c r="AA508" s="28"/>
      <c r="AB508" s="28"/>
    </row>
    <row r="509" spans="1:28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8"/>
      <c r="W509" s="28"/>
      <c r="X509" s="28"/>
      <c r="Y509" s="28"/>
      <c r="Z509" s="28"/>
      <c r="AA509" s="28"/>
      <c r="AB509" s="28"/>
    </row>
    <row r="510" spans="1:28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8"/>
      <c r="W510" s="28"/>
      <c r="X510" s="28"/>
      <c r="Y510" s="28"/>
      <c r="Z510" s="28"/>
      <c r="AA510" s="28"/>
      <c r="AB510" s="28"/>
    </row>
    <row r="511" spans="1:28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8"/>
      <c r="W511" s="28"/>
      <c r="X511" s="28"/>
      <c r="Y511" s="28"/>
      <c r="Z511" s="28"/>
      <c r="AA511" s="28"/>
      <c r="AB511" s="28"/>
    </row>
    <row r="512" spans="1:28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8"/>
      <c r="W512" s="28"/>
      <c r="X512" s="28"/>
      <c r="Y512" s="28"/>
      <c r="Z512" s="28"/>
      <c r="AA512" s="28"/>
      <c r="AB512" s="28"/>
    </row>
    <row r="513" spans="1:28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8"/>
      <c r="W513" s="28"/>
      <c r="X513" s="28"/>
      <c r="Y513" s="28"/>
      <c r="Z513" s="28"/>
      <c r="AA513" s="28"/>
      <c r="AB513" s="28"/>
    </row>
    <row r="514" spans="1:28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8"/>
      <c r="W514" s="28"/>
      <c r="X514" s="28"/>
      <c r="Y514" s="28"/>
      <c r="Z514" s="28"/>
      <c r="AA514" s="28"/>
      <c r="AB514" s="28"/>
    </row>
    <row r="515" spans="1:28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8"/>
      <c r="W515" s="28"/>
      <c r="X515" s="28"/>
      <c r="Y515" s="28"/>
      <c r="Z515" s="28"/>
      <c r="AA515" s="28"/>
      <c r="AB515" s="28"/>
    </row>
    <row r="516" spans="1:28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8"/>
      <c r="W516" s="28"/>
      <c r="X516" s="28"/>
      <c r="Y516" s="28"/>
      <c r="Z516" s="28"/>
      <c r="AA516" s="28"/>
      <c r="AB516" s="28"/>
    </row>
    <row r="517" spans="1:28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8"/>
      <c r="W517" s="28"/>
      <c r="X517" s="28"/>
      <c r="Y517" s="28"/>
      <c r="Z517" s="28"/>
      <c r="AA517" s="28"/>
      <c r="AB517" s="28"/>
    </row>
    <row r="518" spans="1:28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8"/>
      <c r="W518" s="28"/>
      <c r="X518" s="28"/>
      <c r="Y518" s="28"/>
      <c r="Z518" s="28"/>
      <c r="AA518" s="28"/>
      <c r="AB518" s="28"/>
    </row>
    <row r="519" spans="1:28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8"/>
      <c r="W519" s="28"/>
      <c r="X519" s="28"/>
      <c r="Y519" s="28"/>
      <c r="Z519" s="28"/>
      <c r="AA519" s="28"/>
      <c r="AB519" s="28"/>
    </row>
    <row r="520" spans="1:28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8"/>
      <c r="W520" s="28"/>
      <c r="X520" s="28"/>
      <c r="Y520" s="28"/>
      <c r="Z520" s="28"/>
      <c r="AA520" s="28"/>
      <c r="AB520" s="28"/>
    </row>
    <row r="521" spans="1:28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8"/>
      <c r="W521" s="28"/>
      <c r="X521" s="28"/>
      <c r="Y521" s="28"/>
      <c r="Z521" s="28"/>
      <c r="AA521" s="28"/>
      <c r="AB521" s="28"/>
    </row>
    <row r="522" spans="1:28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8"/>
      <c r="W522" s="28"/>
      <c r="X522" s="28"/>
      <c r="Y522" s="28"/>
      <c r="Z522" s="28"/>
      <c r="AA522" s="28"/>
      <c r="AB522" s="28"/>
    </row>
    <row r="523" spans="1:28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8"/>
      <c r="W523" s="28"/>
      <c r="X523" s="28"/>
      <c r="Y523" s="28"/>
      <c r="Z523" s="28"/>
      <c r="AA523" s="28"/>
      <c r="AB523" s="28"/>
    </row>
    <row r="524" spans="1:28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8"/>
      <c r="W524" s="28"/>
      <c r="X524" s="28"/>
      <c r="Y524" s="28"/>
      <c r="Z524" s="28"/>
      <c r="AA524" s="28"/>
      <c r="AB524" s="28"/>
    </row>
    <row r="525" spans="1:28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8"/>
      <c r="W525" s="28"/>
      <c r="X525" s="28"/>
      <c r="Y525" s="28"/>
      <c r="Z525" s="28"/>
      <c r="AA525" s="28"/>
      <c r="AB525" s="28"/>
    </row>
    <row r="526" spans="1:28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8"/>
      <c r="W526" s="28"/>
      <c r="X526" s="28"/>
      <c r="Y526" s="28"/>
      <c r="Z526" s="28"/>
      <c r="AA526" s="28"/>
      <c r="AB526" s="28"/>
    </row>
    <row r="527" spans="1:28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8"/>
      <c r="W527" s="28"/>
      <c r="X527" s="28"/>
      <c r="Y527" s="28"/>
      <c r="Z527" s="28"/>
      <c r="AA527" s="28"/>
      <c r="AB527" s="28"/>
    </row>
    <row r="528" spans="1:28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8"/>
      <c r="W528" s="28"/>
      <c r="X528" s="28"/>
      <c r="Y528" s="28"/>
      <c r="Z528" s="28"/>
      <c r="AA528" s="28"/>
      <c r="AB528" s="28"/>
    </row>
    <row r="529" spans="1:28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8"/>
      <c r="W529" s="28"/>
      <c r="X529" s="28"/>
      <c r="Y529" s="28"/>
      <c r="Z529" s="28"/>
      <c r="AA529" s="28"/>
      <c r="AB529" s="28"/>
    </row>
    <row r="530" spans="1:28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8"/>
      <c r="W530" s="28"/>
      <c r="X530" s="28"/>
      <c r="Y530" s="28"/>
      <c r="Z530" s="28"/>
      <c r="AA530" s="28"/>
      <c r="AB530" s="28"/>
    </row>
    <row r="531" spans="1:28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8"/>
      <c r="W531" s="28"/>
      <c r="X531" s="28"/>
      <c r="Y531" s="28"/>
      <c r="Z531" s="28"/>
      <c r="AA531" s="28"/>
      <c r="AB531" s="28"/>
    </row>
    <row r="532" spans="1:28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8"/>
      <c r="W532" s="28"/>
      <c r="X532" s="28"/>
      <c r="Y532" s="28"/>
      <c r="Z532" s="28"/>
      <c r="AA532" s="28"/>
      <c r="AB532" s="28"/>
    </row>
    <row r="533" spans="1:28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8"/>
      <c r="W533" s="28"/>
      <c r="X533" s="28"/>
      <c r="Y533" s="28"/>
      <c r="Z533" s="28"/>
      <c r="AA533" s="28"/>
      <c r="AB533" s="28"/>
    </row>
    <row r="534" spans="1:28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8"/>
      <c r="W534" s="28"/>
      <c r="X534" s="28"/>
      <c r="Y534" s="28"/>
      <c r="Z534" s="28"/>
      <c r="AA534" s="28"/>
      <c r="AB534" s="28"/>
    </row>
    <row r="535" spans="1:28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8"/>
      <c r="W535" s="28"/>
      <c r="X535" s="28"/>
      <c r="Y535" s="28"/>
      <c r="Z535" s="28"/>
      <c r="AA535" s="28"/>
      <c r="AB535" s="28"/>
    </row>
    <row r="536" spans="1:28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8"/>
      <c r="W536" s="28"/>
      <c r="X536" s="28"/>
      <c r="Y536" s="28"/>
      <c r="Z536" s="28"/>
      <c r="AA536" s="28"/>
      <c r="AB536" s="28"/>
    </row>
    <row r="537" spans="1:28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8"/>
      <c r="W537" s="28"/>
      <c r="X537" s="28"/>
      <c r="Y537" s="28"/>
      <c r="Z537" s="28"/>
      <c r="AA537" s="28"/>
      <c r="AB537" s="28"/>
    </row>
    <row r="538" spans="1:28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8"/>
      <c r="W538" s="28"/>
      <c r="X538" s="28"/>
      <c r="Y538" s="28"/>
      <c r="Z538" s="28"/>
      <c r="AA538" s="28"/>
      <c r="AB538" s="28"/>
    </row>
    <row r="539" spans="1:28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8"/>
      <c r="W539" s="28"/>
      <c r="X539" s="28"/>
      <c r="Y539" s="28"/>
      <c r="Z539" s="28"/>
      <c r="AA539" s="28"/>
      <c r="AB539" s="28"/>
    </row>
    <row r="540" spans="1:28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8"/>
      <c r="W540" s="28"/>
      <c r="X540" s="28"/>
      <c r="Y540" s="28"/>
      <c r="Z540" s="28"/>
      <c r="AA540" s="28"/>
      <c r="AB540" s="28"/>
    </row>
    <row r="541" spans="1:28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8"/>
      <c r="W541" s="28"/>
      <c r="X541" s="28"/>
      <c r="Y541" s="28"/>
      <c r="Z541" s="28"/>
      <c r="AA541" s="28"/>
      <c r="AB541" s="28"/>
    </row>
    <row r="542" spans="1:28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8"/>
      <c r="W542" s="28"/>
      <c r="X542" s="28"/>
      <c r="Y542" s="28"/>
      <c r="Z542" s="28"/>
      <c r="AA542" s="28"/>
      <c r="AB542" s="28"/>
    </row>
    <row r="543" spans="1:28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8"/>
      <c r="W543" s="28"/>
      <c r="X543" s="28"/>
      <c r="Y543" s="28"/>
      <c r="Z543" s="28"/>
      <c r="AA543" s="28"/>
      <c r="AB543" s="28"/>
    </row>
    <row r="544" spans="1:28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8"/>
      <c r="W544" s="28"/>
      <c r="X544" s="28"/>
      <c r="Y544" s="28"/>
      <c r="Z544" s="28"/>
      <c r="AA544" s="28"/>
      <c r="AB544" s="28"/>
    </row>
    <row r="545" spans="1:28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8"/>
      <c r="W545" s="28"/>
      <c r="X545" s="28"/>
      <c r="Y545" s="28"/>
      <c r="Z545" s="28"/>
      <c r="AA545" s="28"/>
      <c r="AB545" s="28"/>
    </row>
    <row r="546" spans="1:28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8"/>
      <c r="W546" s="28"/>
      <c r="X546" s="28"/>
      <c r="Y546" s="28"/>
      <c r="Z546" s="28"/>
      <c r="AA546" s="28"/>
      <c r="AB546" s="28"/>
    </row>
    <row r="547" spans="1:28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8"/>
      <c r="W547" s="28"/>
      <c r="X547" s="28"/>
      <c r="Y547" s="28"/>
      <c r="Z547" s="28"/>
      <c r="AA547" s="28"/>
      <c r="AB547" s="28"/>
    </row>
    <row r="548" spans="1:28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8"/>
      <c r="W548" s="28"/>
      <c r="X548" s="28"/>
      <c r="Y548" s="28"/>
      <c r="Z548" s="28"/>
      <c r="AA548" s="28"/>
      <c r="AB548" s="28"/>
    </row>
    <row r="549" spans="1:28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8"/>
      <c r="W549" s="28"/>
      <c r="X549" s="28"/>
      <c r="Y549" s="28"/>
      <c r="Z549" s="28"/>
      <c r="AA549" s="28"/>
      <c r="AB549" s="28"/>
    </row>
    <row r="550" spans="1:28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8"/>
      <c r="W550" s="28"/>
      <c r="X550" s="28"/>
      <c r="Y550" s="28"/>
      <c r="Z550" s="28"/>
      <c r="AA550" s="28"/>
      <c r="AB550" s="28"/>
    </row>
    <row r="551" spans="1:28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8"/>
      <c r="W551" s="28"/>
      <c r="X551" s="28"/>
      <c r="Y551" s="28"/>
      <c r="Z551" s="28"/>
      <c r="AA551" s="28"/>
      <c r="AB551" s="28"/>
    </row>
    <row r="552" spans="1:28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8"/>
      <c r="W552" s="28"/>
      <c r="X552" s="28"/>
      <c r="Y552" s="28"/>
      <c r="Z552" s="28"/>
      <c r="AA552" s="28"/>
      <c r="AB552" s="28"/>
    </row>
    <row r="553" spans="1:28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8"/>
      <c r="W553" s="28"/>
      <c r="X553" s="28"/>
      <c r="Y553" s="28"/>
      <c r="Z553" s="28"/>
      <c r="AA553" s="28"/>
      <c r="AB553" s="28"/>
    </row>
    <row r="554" spans="1:28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8"/>
      <c r="W554" s="28"/>
      <c r="X554" s="28"/>
      <c r="Y554" s="28"/>
      <c r="Z554" s="28"/>
      <c r="AA554" s="28"/>
      <c r="AB554" s="28"/>
    </row>
    <row r="555" spans="1:28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8"/>
      <c r="W555" s="28"/>
      <c r="X555" s="28"/>
      <c r="Y555" s="28"/>
      <c r="Z555" s="28"/>
      <c r="AA555" s="28"/>
      <c r="AB555" s="28"/>
    </row>
    <row r="556" spans="1:28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8"/>
      <c r="W556" s="28"/>
      <c r="X556" s="28"/>
      <c r="Y556" s="28"/>
      <c r="Z556" s="28"/>
      <c r="AA556" s="28"/>
      <c r="AB556" s="28"/>
    </row>
    <row r="557" spans="1:28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8"/>
      <c r="W557" s="28"/>
      <c r="X557" s="28"/>
      <c r="Y557" s="28"/>
      <c r="Z557" s="28"/>
      <c r="AA557" s="28"/>
      <c r="AB557" s="28"/>
    </row>
    <row r="558" spans="1:28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8"/>
      <c r="W558" s="28"/>
      <c r="X558" s="28"/>
      <c r="Y558" s="28"/>
      <c r="Z558" s="28"/>
      <c r="AA558" s="28"/>
      <c r="AB558" s="28"/>
    </row>
    <row r="559" spans="1:28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8"/>
      <c r="W559" s="28"/>
      <c r="X559" s="28"/>
      <c r="Y559" s="28"/>
      <c r="Z559" s="28"/>
      <c r="AA559" s="28"/>
      <c r="AB559" s="28"/>
    </row>
    <row r="560" spans="1:28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8"/>
      <c r="W560" s="28"/>
      <c r="X560" s="28"/>
      <c r="Y560" s="28"/>
      <c r="Z560" s="28"/>
      <c r="AA560" s="28"/>
      <c r="AB560" s="28"/>
    </row>
    <row r="561" spans="1:28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8"/>
      <c r="W561" s="28"/>
      <c r="X561" s="28"/>
      <c r="Y561" s="28"/>
      <c r="Z561" s="28"/>
      <c r="AA561" s="28"/>
      <c r="AB561" s="28"/>
    </row>
    <row r="562" spans="1:28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8"/>
      <c r="W562" s="28"/>
      <c r="X562" s="28"/>
      <c r="Y562" s="28"/>
      <c r="Z562" s="28"/>
      <c r="AA562" s="28"/>
      <c r="AB562" s="28"/>
    </row>
    <row r="563" spans="1:28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8"/>
      <c r="W563" s="28"/>
      <c r="X563" s="28"/>
      <c r="Y563" s="28"/>
      <c r="Z563" s="28"/>
      <c r="AA563" s="28"/>
      <c r="AB563" s="28"/>
    </row>
    <row r="564" spans="1:28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8"/>
      <c r="W564" s="28"/>
      <c r="X564" s="28"/>
      <c r="Y564" s="28"/>
      <c r="Z564" s="28"/>
      <c r="AA564" s="28"/>
      <c r="AB564" s="28"/>
    </row>
    <row r="565" spans="1:28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8"/>
      <c r="W565" s="28"/>
      <c r="X565" s="28"/>
      <c r="Y565" s="28"/>
      <c r="Z565" s="28"/>
      <c r="AA565" s="28"/>
      <c r="AB565" s="28"/>
    </row>
    <row r="566" spans="1:28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8"/>
      <c r="W566" s="28"/>
      <c r="X566" s="28"/>
      <c r="Y566" s="28"/>
      <c r="Z566" s="28"/>
      <c r="AA566" s="28"/>
      <c r="AB566" s="28"/>
    </row>
    <row r="567" spans="1:28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8"/>
      <c r="W567" s="28"/>
      <c r="X567" s="28"/>
      <c r="Y567" s="28"/>
      <c r="Z567" s="28"/>
      <c r="AA567" s="28"/>
      <c r="AB567" s="28"/>
    </row>
    <row r="568" spans="1:28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8"/>
      <c r="W568" s="28"/>
      <c r="X568" s="28"/>
      <c r="Y568" s="28"/>
      <c r="Z568" s="28"/>
      <c r="AA568" s="28"/>
      <c r="AB568" s="28"/>
    </row>
    <row r="569" spans="1:28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8"/>
      <c r="W569" s="28"/>
      <c r="X569" s="28"/>
      <c r="Y569" s="28"/>
      <c r="Z569" s="28"/>
      <c r="AA569" s="28"/>
      <c r="AB569" s="28"/>
    </row>
    <row r="570" spans="1:28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8"/>
      <c r="W570" s="28"/>
      <c r="X570" s="28"/>
      <c r="Y570" s="28"/>
      <c r="Z570" s="28"/>
      <c r="AA570" s="28"/>
      <c r="AB570" s="28"/>
    </row>
    <row r="571" spans="1:28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8"/>
      <c r="W571" s="28"/>
      <c r="X571" s="28"/>
      <c r="Y571" s="28"/>
      <c r="Z571" s="28"/>
      <c r="AA571" s="28"/>
      <c r="AB571" s="28"/>
    </row>
    <row r="572" spans="1:28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8"/>
      <c r="W572" s="28"/>
      <c r="X572" s="28"/>
      <c r="Y572" s="28"/>
      <c r="Z572" s="28"/>
      <c r="AA572" s="28"/>
      <c r="AB572" s="28"/>
    </row>
    <row r="573" spans="1:28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8"/>
      <c r="W573" s="28"/>
      <c r="X573" s="28"/>
      <c r="Y573" s="28"/>
      <c r="Z573" s="28"/>
      <c r="AA573" s="28"/>
      <c r="AB573" s="28"/>
    </row>
    <row r="574" spans="1:28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8"/>
      <c r="W574" s="28"/>
      <c r="X574" s="28"/>
      <c r="Y574" s="28"/>
      <c r="Z574" s="28"/>
      <c r="AA574" s="28"/>
      <c r="AB574" s="28"/>
    </row>
    <row r="575" spans="1:28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8"/>
      <c r="W575" s="28"/>
      <c r="X575" s="28"/>
      <c r="Y575" s="28"/>
      <c r="Z575" s="28"/>
      <c r="AA575" s="28"/>
      <c r="AB575" s="28"/>
    </row>
    <row r="576" spans="1:28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8"/>
      <c r="W576" s="28"/>
      <c r="X576" s="28"/>
      <c r="Y576" s="28"/>
      <c r="Z576" s="28"/>
      <c r="AA576" s="28"/>
      <c r="AB576" s="28"/>
    </row>
    <row r="577" spans="1:28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8"/>
      <c r="W577" s="28"/>
      <c r="X577" s="28"/>
      <c r="Y577" s="28"/>
      <c r="Z577" s="28"/>
      <c r="AA577" s="28"/>
      <c r="AB577" s="28"/>
    </row>
    <row r="578" spans="1:28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8"/>
      <c r="W578" s="28"/>
      <c r="X578" s="28"/>
      <c r="Y578" s="28"/>
      <c r="Z578" s="28"/>
      <c r="AA578" s="28"/>
      <c r="AB578" s="28"/>
    </row>
    <row r="579" spans="1:28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8"/>
      <c r="W579" s="28"/>
      <c r="X579" s="28"/>
      <c r="Y579" s="28"/>
      <c r="Z579" s="28"/>
      <c r="AA579" s="28"/>
      <c r="AB579" s="28"/>
    </row>
    <row r="580" spans="1:28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8"/>
      <c r="W580" s="28"/>
      <c r="X580" s="28"/>
      <c r="Y580" s="28"/>
      <c r="Z580" s="28"/>
      <c r="AA580" s="28"/>
      <c r="AB580" s="28"/>
    </row>
    <row r="581" spans="1:28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8"/>
      <c r="W581" s="28"/>
      <c r="X581" s="28"/>
      <c r="Y581" s="28"/>
      <c r="Z581" s="28"/>
      <c r="AA581" s="28"/>
      <c r="AB581" s="28"/>
    </row>
    <row r="582" spans="1:28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8"/>
      <c r="W582" s="28"/>
      <c r="X582" s="28"/>
      <c r="Y582" s="28"/>
      <c r="Z582" s="28"/>
      <c r="AA582" s="28"/>
      <c r="AB582" s="28"/>
    </row>
    <row r="583" spans="1:28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8"/>
      <c r="W583" s="28"/>
      <c r="X583" s="28"/>
      <c r="Y583" s="28"/>
      <c r="Z583" s="28"/>
      <c r="AA583" s="28"/>
      <c r="AB583" s="28"/>
    </row>
    <row r="584" spans="1:28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8"/>
      <c r="W584" s="28"/>
      <c r="X584" s="28"/>
      <c r="Y584" s="28"/>
      <c r="Z584" s="28"/>
      <c r="AA584" s="28"/>
      <c r="AB584" s="28"/>
    </row>
    <row r="585" spans="1:28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8"/>
      <c r="W585" s="28"/>
      <c r="X585" s="28"/>
      <c r="Y585" s="28"/>
      <c r="Z585" s="28"/>
      <c r="AA585" s="28"/>
      <c r="AB585" s="28"/>
    </row>
    <row r="586" spans="1:28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8"/>
      <c r="W586" s="28"/>
      <c r="X586" s="28"/>
      <c r="Y586" s="28"/>
      <c r="Z586" s="28"/>
      <c r="AA586" s="28"/>
      <c r="AB586" s="28"/>
    </row>
    <row r="587" spans="1:28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8"/>
      <c r="W587" s="28"/>
      <c r="X587" s="28"/>
      <c r="Y587" s="28"/>
      <c r="Z587" s="28"/>
      <c r="AA587" s="28"/>
      <c r="AB587" s="28"/>
    </row>
    <row r="588" spans="1:28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8"/>
      <c r="W588" s="28"/>
      <c r="X588" s="28"/>
      <c r="Y588" s="28"/>
      <c r="Z588" s="28"/>
      <c r="AA588" s="28"/>
      <c r="AB588" s="28"/>
    </row>
    <row r="589" spans="1:28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8"/>
      <c r="W589" s="28"/>
      <c r="X589" s="28"/>
      <c r="Y589" s="28"/>
      <c r="Z589" s="28"/>
      <c r="AA589" s="28"/>
      <c r="AB589" s="28"/>
    </row>
    <row r="590" spans="1:28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8"/>
      <c r="W590" s="28"/>
      <c r="X590" s="28"/>
      <c r="Y590" s="28"/>
      <c r="Z590" s="28"/>
      <c r="AA590" s="28"/>
      <c r="AB590" s="28"/>
    </row>
    <row r="591" spans="1:28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8"/>
      <c r="W591" s="28"/>
      <c r="X591" s="28"/>
      <c r="Y591" s="28"/>
      <c r="Z591" s="28"/>
      <c r="AA591" s="28"/>
      <c r="AB591" s="28"/>
    </row>
    <row r="592" spans="1:28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8"/>
      <c r="W592" s="28"/>
      <c r="X592" s="28"/>
      <c r="Y592" s="28"/>
      <c r="Z592" s="28"/>
      <c r="AA592" s="28"/>
      <c r="AB592" s="28"/>
    </row>
    <row r="593" spans="1:28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8"/>
      <c r="W593" s="28"/>
      <c r="X593" s="28"/>
      <c r="Y593" s="28"/>
      <c r="Z593" s="28"/>
      <c r="AA593" s="28"/>
      <c r="AB593" s="28"/>
    </row>
    <row r="594" spans="1:28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8"/>
      <c r="W594" s="28"/>
      <c r="X594" s="28"/>
      <c r="Y594" s="28"/>
      <c r="Z594" s="28"/>
      <c r="AA594" s="28"/>
      <c r="AB594" s="28"/>
    </row>
    <row r="595" spans="1:28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8"/>
      <c r="W595" s="28"/>
      <c r="X595" s="28"/>
      <c r="Y595" s="28"/>
      <c r="Z595" s="28"/>
      <c r="AA595" s="28"/>
      <c r="AB595" s="28"/>
    </row>
    <row r="596" spans="1:28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8"/>
      <c r="W596" s="28"/>
      <c r="X596" s="28"/>
      <c r="Y596" s="28"/>
      <c r="Z596" s="28"/>
      <c r="AA596" s="28"/>
      <c r="AB596" s="28"/>
    </row>
    <row r="597" spans="1:28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8"/>
      <c r="W597" s="28"/>
      <c r="X597" s="28"/>
      <c r="Y597" s="28"/>
      <c r="Z597" s="28"/>
      <c r="AA597" s="28"/>
      <c r="AB597" s="28"/>
    </row>
    <row r="598" spans="1:28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8"/>
      <c r="W598" s="28"/>
      <c r="X598" s="28"/>
      <c r="Y598" s="28"/>
      <c r="Z598" s="28"/>
      <c r="AA598" s="28"/>
      <c r="AB598" s="28"/>
    </row>
    <row r="599" spans="1:28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8"/>
      <c r="W599" s="28"/>
      <c r="X599" s="28"/>
      <c r="Y599" s="28"/>
      <c r="Z599" s="28"/>
      <c r="AA599" s="28"/>
      <c r="AB599" s="28"/>
    </row>
    <row r="600" spans="1:28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8"/>
      <c r="W600" s="28"/>
      <c r="X600" s="28"/>
      <c r="Y600" s="28"/>
      <c r="Z600" s="28"/>
      <c r="AA600" s="28"/>
      <c r="AB600" s="28"/>
    </row>
    <row r="601" spans="1:28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8"/>
      <c r="W601" s="28"/>
      <c r="X601" s="28"/>
      <c r="Y601" s="28"/>
      <c r="Z601" s="28"/>
      <c r="AA601" s="28"/>
      <c r="AB601" s="28"/>
    </row>
    <row r="602" spans="1:28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8"/>
      <c r="W602" s="28"/>
      <c r="X602" s="28"/>
      <c r="Y602" s="28"/>
      <c r="Z602" s="28"/>
      <c r="AA602" s="28"/>
      <c r="AB602" s="28"/>
    </row>
    <row r="603" spans="1:28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8"/>
      <c r="W603" s="28"/>
      <c r="X603" s="28"/>
      <c r="Y603" s="28"/>
      <c r="Z603" s="28"/>
      <c r="AA603" s="28"/>
      <c r="AB603" s="28"/>
    </row>
    <row r="604" spans="1:28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8"/>
      <c r="W604" s="28"/>
      <c r="X604" s="28"/>
      <c r="Y604" s="28"/>
      <c r="Z604" s="28"/>
      <c r="AA604" s="28"/>
      <c r="AB604" s="28"/>
    </row>
    <row r="605" spans="1:28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8"/>
      <c r="W605" s="28"/>
      <c r="X605" s="28"/>
      <c r="Y605" s="28"/>
      <c r="Z605" s="28"/>
      <c r="AA605" s="28"/>
      <c r="AB605" s="28"/>
    </row>
    <row r="606" spans="1:28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8"/>
      <c r="W606" s="28"/>
      <c r="X606" s="28"/>
      <c r="Y606" s="28"/>
      <c r="Z606" s="28"/>
      <c r="AA606" s="28"/>
      <c r="AB606" s="28"/>
    </row>
    <row r="607" spans="1:28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8"/>
      <c r="W607" s="28"/>
      <c r="X607" s="28"/>
      <c r="Y607" s="28"/>
      <c r="Z607" s="28"/>
      <c r="AA607" s="28"/>
      <c r="AB607" s="28"/>
    </row>
    <row r="608" spans="1:28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8"/>
      <c r="W608" s="28"/>
      <c r="X608" s="28"/>
      <c r="Y608" s="28"/>
      <c r="Z608" s="28"/>
      <c r="AA608" s="28"/>
      <c r="AB608" s="28"/>
    </row>
    <row r="609" spans="1:28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8"/>
      <c r="W609" s="28"/>
      <c r="X609" s="28"/>
      <c r="Y609" s="28"/>
      <c r="Z609" s="28"/>
      <c r="AA609" s="28"/>
      <c r="AB609" s="28"/>
    </row>
    <row r="610" spans="1:28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8"/>
      <c r="W610" s="28"/>
      <c r="X610" s="28"/>
      <c r="Y610" s="28"/>
      <c r="Z610" s="28"/>
      <c r="AA610" s="28"/>
      <c r="AB610" s="28"/>
    </row>
    <row r="611" spans="1:28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8"/>
      <c r="W611" s="28"/>
      <c r="X611" s="28"/>
      <c r="Y611" s="28"/>
      <c r="Z611" s="28"/>
      <c r="AA611" s="28"/>
      <c r="AB611" s="28"/>
    </row>
    <row r="612" spans="1:28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8"/>
      <c r="W612" s="28"/>
      <c r="X612" s="28"/>
      <c r="Y612" s="28"/>
      <c r="Z612" s="28"/>
      <c r="AA612" s="28"/>
      <c r="AB612" s="28"/>
    </row>
    <row r="613" spans="1:28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8"/>
      <c r="W613" s="28"/>
      <c r="X613" s="28"/>
      <c r="Y613" s="28"/>
      <c r="Z613" s="28"/>
      <c r="AA613" s="28"/>
      <c r="AB613" s="28"/>
    </row>
    <row r="614" spans="1:28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8"/>
      <c r="W614" s="28"/>
      <c r="X614" s="28"/>
      <c r="Y614" s="28"/>
      <c r="Z614" s="28"/>
      <c r="AA614" s="28"/>
      <c r="AB614" s="28"/>
    </row>
    <row r="615" spans="1:28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8"/>
      <c r="W615" s="28"/>
      <c r="X615" s="28"/>
      <c r="Y615" s="28"/>
      <c r="Z615" s="28"/>
      <c r="AA615" s="28"/>
      <c r="AB615" s="28"/>
    </row>
    <row r="616" spans="1:28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8"/>
      <c r="W616" s="28"/>
      <c r="X616" s="28"/>
      <c r="Y616" s="28"/>
      <c r="Z616" s="28"/>
      <c r="AA616" s="28"/>
      <c r="AB616" s="28"/>
    </row>
    <row r="617" spans="1:28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8"/>
      <c r="W617" s="28"/>
      <c r="X617" s="28"/>
      <c r="Y617" s="28"/>
      <c r="Z617" s="28"/>
      <c r="AA617" s="28"/>
      <c r="AB617" s="28"/>
    </row>
    <row r="618" spans="1:28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8"/>
      <c r="W618" s="28"/>
      <c r="X618" s="28"/>
      <c r="Y618" s="28"/>
      <c r="Z618" s="28"/>
      <c r="AA618" s="28"/>
      <c r="AB618" s="28"/>
    </row>
    <row r="619" spans="1:28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8"/>
      <c r="W619" s="28"/>
      <c r="X619" s="28"/>
      <c r="Y619" s="28"/>
      <c r="Z619" s="28"/>
      <c r="AA619" s="28"/>
      <c r="AB619" s="28"/>
    </row>
    <row r="620" spans="1:28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8"/>
      <c r="W620" s="28"/>
      <c r="X620" s="28"/>
      <c r="Y620" s="28"/>
      <c r="Z620" s="28"/>
      <c r="AA620" s="28"/>
      <c r="AB620" s="28"/>
    </row>
    <row r="621" spans="1:28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8"/>
      <c r="W621" s="28"/>
      <c r="X621" s="28"/>
      <c r="Y621" s="28"/>
      <c r="Z621" s="28"/>
      <c r="AA621" s="28"/>
      <c r="AB621" s="28"/>
    </row>
    <row r="622" spans="1:28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8"/>
      <c r="W622" s="28"/>
      <c r="X622" s="28"/>
      <c r="Y622" s="28"/>
      <c r="Z622" s="28"/>
      <c r="AA622" s="28"/>
      <c r="AB622" s="28"/>
    </row>
    <row r="623" spans="1:28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8"/>
      <c r="W623" s="28"/>
      <c r="X623" s="28"/>
      <c r="Y623" s="28"/>
      <c r="Z623" s="28"/>
      <c r="AA623" s="28"/>
      <c r="AB623" s="28"/>
    </row>
    <row r="624" spans="1:28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8"/>
      <c r="W624" s="28"/>
      <c r="X624" s="28"/>
      <c r="Y624" s="28"/>
      <c r="Z624" s="28"/>
      <c r="AA624" s="28"/>
      <c r="AB624" s="28"/>
    </row>
    <row r="625" spans="1:28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8"/>
      <c r="W625" s="28"/>
      <c r="X625" s="28"/>
      <c r="Y625" s="28"/>
      <c r="Z625" s="28"/>
      <c r="AA625" s="28"/>
      <c r="AB625" s="28"/>
    </row>
    <row r="626" spans="1:28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8"/>
      <c r="W626" s="28"/>
      <c r="X626" s="28"/>
      <c r="Y626" s="28"/>
      <c r="Z626" s="28"/>
      <c r="AA626" s="28"/>
      <c r="AB626" s="28"/>
    </row>
    <row r="627" spans="1:28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8"/>
      <c r="W627" s="28"/>
      <c r="X627" s="28"/>
      <c r="Y627" s="28"/>
      <c r="Z627" s="28"/>
      <c r="AA627" s="28"/>
      <c r="AB627" s="28"/>
    </row>
    <row r="628" spans="1:28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8"/>
      <c r="W628" s="28"/>
      <c r="X628" s="28"/>
      <c r="Y628" s="28"/>
      <c r="Z628" s="28"/>
      <c r="AA628" s="28"/>
      <c r="AB628" s="28"/>
    </row>
    <row r="629" spans="1:28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8"/>
      <c r="W629" s="28"/>
      <c r="X629" s="28"/>
      <c r="Y629" s="28"/>
      <c r="Z629" s="28"/>
      <c r="AA629" s="28"/>
      <c r="AB629" s="28"/>
    </row>
    <row r="630" spans="1:28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8"/>
      <c r="W630" s="28"/>
      <c r="X630" s="28"/>
      <c r="Y630" s="28"/>
      <c r="Z630" s="28"/>
      <c r="AA630" s="28"/>
      <c r="AB630" s="28"/>
    </row>
    <row r="631" spans="1:28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8"/>
      <c r="W631" s="28"/>
      <c r="X631" s="28"/>
      <c r="Y631" s="28"/>
      <c r="Z631" s="28"/>
      <c r="AA631" s="28"/>
      <c r="AB631" s="28"/>
    </row>
    <row r="632" spans="1:28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8"/>
      <c r="W632" s="28"/>
      <c r="X632" s="28"/>
      <c r="Y632" s="28"/>
      <c r="Z632" s="28"/>
      <c r="AA632" s="28"/>
      <c r="AB632" s="28"/>
    </row>
    <row r="633" spans="1:28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8"/>
      <c r="W633" s="28"/>
      <c r="X633" s="28"/>
      <c r="Y633" s="28"/>
      <c r="Z633" s="28"/>
      <c r="AA633" s="28"/>
      <c r="AB633" s="28"/>
    </row>
    <row r="634" spans="1:28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8"/>
      <c r="W634" s="28"/>
      <c r="X634" s="28"/>
      <c r="Y634" s="28"/>
      <c r="Z634" s="28"/>
      <c r="AA634" s="28"/>
      <c r="AB634" s="28"/>
    </row>
    <row r="635" spans="1:28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8"/>
      <c r="W635" s="28"/>
      <c r="X635" s="28"/>
      <c r="Y635" s="28"/>
      <c r="Z635" s="28"/>
      <c r="AA635" s="28"/>
      <c r="AB635" s="28"/>
    </row>
    <row r="636" spans="1:28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8"/>
      <c r="W636" s="28"/>
      <c r="X636" s="28"/>
      <c r="Y636" s="28"/>
      <c r="Z636" s="28"/>
      <c r="AA636" s="28"/>
      <c r="AB636" s="28"/>
    </row>
    <row r="637" spans="1:28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8"/>
      <c r="W637" s="28"/>
      <c r="X637" s="28"/>
      <c r="Y637" s="28"/>
      <c r="Z637" s="28"/>
      <c r="AA637" s="28"/>
      <c r="AB637" s="28"/>
    </row>
    <row r="638" spans="1:28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8"/>
      <c r="W638" s="28"/>
      <c r="X638" s="28"/>
      <c r="Y638" s="28"/>
      <c r="Z638" s="28"/>
      <c r="AA638" s="28"/>
      <c r="AB638" s="28"/>
    </row>
    <row r="639" spans="1:28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8"/>
      <c r="W639" s="28"/>
      <c r="X639" s="28"/>
      <c r="Y639" s="28"/>
      <c r="Z639" s="28"/>
      <c r="AA639" s="28"/>
      <c r="AB639" s="28"/>
    </row>
    <row r="640" spans="1:28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8"/>
      <c r="W640" s="28"/>
      <c r="X640" s="28"/>
      <c r="Y640" s="28"/>
      <c r="Z640" s="28"/>
      <c r="AA640" s="28"/>
      <c r="AB640" s="28"/>
    </row>
    <row r="641" spans="1:28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8"/>
      <c r="W641" s="28"/>
      <c r="X641" s="28"/>
      <c r="Y641" s="28"/>
      <c r="Z641" s="28"/>
      <c r="AA641" s="28"/>
      <c r="AB641" s="28"/>
    </row>
    <row r="642" spans="1:28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8"/>
      <c r="W642" s="28"/>
      <c r="X642" s="28"/>
      <c r="Y642" s="28"/>
      <c r="Z642" s="28"/>
      <c r="AA642" s="28"/>
      <c r="AB642" s="28"/>
    </row>
    <row r="643" spans="1:28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8"/>
      <c r="W643" s="28"/>
      <c r="X643" s="28"/>
      <c r="Y643" s="28"/>
      <c r="Z643" s="28"/>
      <c r="AA643" s="28"/>
      <c r="AB643" s="28"/>
    </row>
    <row r="644" spans="1:28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8"/>
      <c r="W644" s="28"/>
      <c r="X644" s="28"/>
      <c r="Y644" s="28"/>
      <c r="Z644" s="28"/>
      <c r="AA644" s="28"/>
      <c r="AB644" s="28"/>
    </row>
    <row r="645" spans="1:28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8"/>
      <c r="W645" s="28"/>
      <c r="X645" s="28"/>
      <c r="Y645" s="28"/>
      <c r="Z645" s="28"/>
      <c r="AA645" s="28"/>
      <c r="AB645" s="28"/>
    </row>
    <row r="646" spans="1:28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8"/>
      <c r="W646" s="28"/>
      <c r="X646" s="28"/>
      <c r="Y646" s="28"/>
      <c r="Z646" s="28"/>
      <c r="AA646" s="28"/>
      <c r="AB646" s="28"/>
    </row>
    <row r="647" spans="1:28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8"/>
      <c r="W647" s="28"/>
      <c r="X647" s="28"/>
      <c r="Y647" s="28"/>
      <c r="Z647" s="28"/>
      <c r="AA647" s="28"/>
      <c r="AB647" s="28"/>
    </row>
    <row r="648" spans="1:28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8"/>
      <c r="W648" s="28"/>
      <c r="X648" s="28"/>
      <c r="Y648" s="28"/>
      <c r="Z648" s="28"/>
      <c r="AA648" s="28"/>
      <c r="AB648" s="28"/>
    </row>
    <row r="649" spans="1:28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8"/>
      <c r="W649" s="28"/>
      <c r="X649" s="28"/>
      <c r="Y649" s="28"/>
      <c r="Z649" s="28"/>
      <c r="AA649" s="28"/>
      <c r="AB649" s="28"/>
    </row>
    <row r="650" spans="1:28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8"/>
      <c r="W650" s="28"/>
      <c r="X650" s="28"/>
      <c r="Y650" s="28"/>
      <c r="Z650" s="28"/>
      <c r="AA650" s="28"/>
      <c r="AB650" s="28"/>
    </row>
    <row r="651" spans="1:28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8"/>
      <c r="W651" s="28"/>
      <c r="X651" s="28"/>
      <c r="Y651" s="28"/>
      <c r="Z651" s="28"/>
      <c r="AA651" s="28"/>
      <c r="AB651" s="28"/>
    </row>
    <row r="652" spans="1:28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8"/>
      <c r="W652" s="28"/>
      <c r="X652" s="28"/>
      <c r="Y652" s="28"/>
      <c r="Z652" s="28"/>
      <c r="AA652" s="28"/>
      <c r="AB652" s="28"/>
    </row>
    <row r="653" spans="1:28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8"/>
      <c r="W653" s="28"/>
      <c r="X653" s="28"/>
      <c r="Y653" s="28"/>
      <c r="Z653" s="28"/>
      <c r="AA653" s="28"/>
      <c r="AB653" s="28"/>
    </row>
    <row r="654" spans="1:28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8"/>
      <c r="W654" s="28"/>
      <c r="X654" s="28"/>
      <c r="Y654" s="28"/>
      <c r="Z654" s="28"/>
      <c r="AA654" s="28"/>
      <c r="AB654" s="28"/>
    </row>
    <row r="655" spans="1:28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8"/>
      <c r="W655" s="28"/>
      <c r="X655" s="28"/>
      <c r="Y655" s="28"/>
      <c r="Z655" s="28"/>
      <c r="AA655" s="28"/>
      <c r="AB655" s="28"/>
    </row>
    <row r="656" spans="1:28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8"/>
      <c r="W656" s="28"/>
      <c r="X656" s="28"/>
      <c r="Y656" s="28"/>
      <c r="Z656" s="28"/>
      <c r="AA656" s="28"/>
      <c r="AB656" s="28"/>
    </row>
    <row r="657" spans="1:28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8"/>
      <c r="W657" s="28"/>
      <c r="X657" s="28"/>
      <c r="Y657" s="28"/>
      <c r="Z657" s="28"/>
      <c r="AA657" s="28"/>
      <c r="AB657" s="28"/>
    </row>
    <row r="658" spans="1:28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8"/>
      <c r="W658" s="28"/>
      <c r="X658" s="28"/>
      <c r="Y658" s="28"/>
      <c r="Z658" s="28"/>
      <c r="AA658" s="28"/>
      <c r="AB658" s="28"/>
    </row>
    <row r="659" spans="1:28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8"/>
      <c r="W659" s="28"/>
      <c r="X659" s="28"/>
      <c r="Y659" s="28"/>
      <c r="Z659" s="28"/>
      <c r="AA659" s="28"/>
      <c r="AB659" s="28"/>
    </row>
    <row r="660" spans="1:28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8"/>
      <c r="W660" s="28"/>
      <c r="X660" s="28"/>
      <c r="Y660" s="28"/>
      <c r="Z660" s="28"/>
      <c r="AA660" s="28"/>
      <c r="AB660" s="28"/>
    </row>
    <row r="661" spans="1:28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8"/>
      <c r="W661" s="28"/>
      <c r="X661" s="28"/>
      <c r="Y661" s="28"/>
      <c r="Z661" s="28"/>
      <c r="AA661" s="28"/>
      <c r="AB661" s="28"/>
    </row>
    <row r="662" spans="1:28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8"/>
      <c r="W662" s="28"/>
      <c r="X662" s="28"/>
      <c r="Y662" s="28"/>
      <c r="Z662" s="28"/>
      <c r="AA662" s="28"/>
      <c r="AB662" s="28"/>
    </row>
    <row r="663" spans="1:28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8"/>
      <c r="W663" s="28"/>
      <c r="X663" s="28"/>
      <c r="Y663" s="28"/>
      <c r="Z663" s="28"/>
      <c r="AA663" s="28"/>
      <c r="AB663" s="28"/>
    </row>
    <row r="664" spans="1:28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8"/>
      <c r="W664" s="28"/>
      <c r="X664" s="28"/>
      <c r="Y664" s="28"/>
      <c r="Z664" s="28"/>
      <c r="AA664" s="28"/>
      <c r="AB664" s="28"/>
    </row>
    <row r="665" spans="1:28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8"/>
      <c r="W665" s="28"/>
      <c r="X665" s="28"/>
      <c r="Y665" s="28"/>
      <c r="Z665" s="28"/>
      <c r="AA665" s="28"/>
      <c r="AB665" s="28"/>
    </row>
    <row r="666" spans="1:28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8"/>
      <c r="W666" s="28"/>
      <c r="X666" s="28"/>
      <c r="Y666" s="28"/>
      <c r="Z666" s="28"/>
      <c r="AA666" s="28"/>
      <c r="AB666" s="28"/>
    </row>
    <row r="667" spans="1:28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8"/>
      <c r="W667" s="28"/>
      <c r="X667" s="28"/>
      <c r="Y667" s="28"/>
      <c r="Z667" s="28"/>
      <c r="AA667" s="28"/>
      <c r="AB667" s="28"/>
    </row>
    <row r="668" spans="1:28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8"/>
      <c r="W668" s="28"/>
      <c r="X668" s="28"/>
      <c r="Y668" s="28"/>
      <c r="Z668" s="28"/>
      <c r="AA668" s="28"/>
      <c r="AB668" s="28"/>
    </row>
    <row r="669" spans="1:28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8"/>
      <c r="W669" s="28"/>
      <c r="X669" s="28"/>
      <c r="Y669" s="28"/>
      <c r="Z669" s="28"/>
      <c r="AA669" s="28"/>
      <c r="AB669" s="28"/>
    </row>
    <row r="670" spans="1:28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8"/>
      <c r="W670" s="28"/>
      <c r="X670" s="28"/>
      <c r="Y670" s="28"/>
      <c r="Z670" s="28"/>
      <c r="AA670" s="28"/>
      <c r="AB670" s="28"/>
    </row>
    <row r="671" spans="1:28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8"/>
      <c r="W671" s="28"/>
      <c r="X671" s="28"/>
      <c r="Y671" s="28"/>
      <c r="Z671" s="28"/>
      <c r="AA671" s="28"/>
      <c r="AB671" s="28"/>
    </row>
    <row r="672" spans="1:28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8"/>
      <c r="W672" s="28"/>
      <c r="X672" s="28"/>
      <c r="Y672" s="28"/>
      <c r="Z672" s="28"/>
      <c r="AA672" s="28"/>
      <c r="AB672" s="28"/>
    </row>
    <row r="673" spans="1:28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8"/>
      <c r="W673" s="28"/>
      <c r="X673" s="28"/>
      <c r="Y673" s="28"/>
      <c r="Z673" s="28"/>
      <c r="AA673" s="28"/>
      <c r="AB673" s="28"/>
    </row>
    <row r="674" spans="1:28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8"/>
      <c r="W674" s="28"/>
      <c r="X674" s="28"/>
      <c r="Y674" s="28"/>
      <c r="Z674" s="28"/>
      <c r="AA674" s="28"/>
      <c r="AB674" s="28"/>
    </row>
    <row r="675" spans="1:28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8"/>
      <c r="W675" s="28"/>
      <c r="X675" s="28"/>
      <c r="Y675" s="28"/>
      <c r="Z675" s="28"/>
      <c r="AA675" s="28"/>
      <c r="AB675" s="28"/>
    </row>
    <row r="676" spans="1:28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8"/>
      <c r="W676" s="28"/>
      <c r="X676" s="28"/>
      <c r="Y676" s="28"/>
      <c r="Z676" s="28"/>
      <c r="AA676" s="28"/>
      <c r="AB676" s="28"/>
    </row>
    <row r="677" spans="1:28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8"/>
      <c r="W677" s="28"/>
      <c r="X677" s="28"/>
      <c r="Y677" s="28"/>
      <c r="Z677" s="28"/>
      <c r="AA677" s="28"/>
      <c r="AB677" s="28"/>
    </row>
    <row r="678" spans="1:28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8"/>
      <c r="W678" s="28"/>
      <c r="X678" s="28"/>
      <c r="Y678" s="28"/>
      <c r="Z678" s="28"/>
      <c r="AA678" s="28"/>
      <c r="AB678" s="28"/>
    </row>
    <row r="679" spans="1:28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8"/>
      <c r="W679" s="28"/>
      <c r="X679" s="28"/>
      <c r="Y679" s="28"/>
      <c r="Z679" s="28"/>
      <c r="AA679" s="28"/>
      <c r="AB679" s="28"/>
    </row>
    <row r="680" spans="1:28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8"/>
      <c r="W680" s="28"/>
      <c r="X680" s="28"/>
      <c r="Y680" s="28"/>
      <c r="Z680" s="28"/>
      <c r="AA680" s="28"/>
      <c r="AB680" s="28"/>
    </row>
    <row r="681" spans="1:28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8"/>
      <c r="W681" s="28"/>
      <c r="X681" s="28"/>
      <c r="Y681" s="28"/>
      <c r="Z681" s="28"/>
      <c r="AA681" s="28"/>
      <c r="AB681" s="28"/>
    </row>
    <row r="682" spans="1:28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8"/>
      <c r="W682" s="28"/>
      <c r="X682" s="28"/>
      <c r="Y682" s="28"/>
      <c r="Z682" s="28"/>
      <c r="AA682" s="28"/>
      <c r="AB682" s="28"/>
    </row>
    <row r="683" spans="1:28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8"/>
      <c r="W683" s="28"/>
      <c r="X683" s="28"/>
      <c r="Y683" s="28"/>
      <c r="Z683" s="28"/>
      <c r="AA683" s="28"/>
      <c r="AB683" s="28"/>
    </row>
    <row r="684" spans="1:28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8"/>
      <c r="W684" s="28"/>
      <c r="X684" s="28"/>
      <c r="Y684" s="28"/>
      <c r="Z684" s="28"/>
      <c r="AA684" s="28"/>
      <c r="AB684" s="28"/>
    </row>
    <row r="685" spans="1:28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8"/>
      <c r="W685" s="28"/>
      <c r="X685" s="28"/>
      <c r="Y685" s="28"/>
      <c r="Z685" s="28"/>
      <c r="AA685" s="28"/>
      <c r="AB685" s="28"/>
    </row>
    <row r="686" spans="1:28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8"/>
      <c r="W686" s="28"/>
      <c r="X686" s="28"/>
      <c r="Y686" s="28"/>
      <c r="Z686" s="28"/>
      <c r="AA686" s="28"/>
      <c r="AB686" s="28"/>
    </row>
    <row r="687" spans="1:28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8"/>
      <c r="W687" s="28"/>
      <c r="X687" s="28"/>
      <c r="Y687" s="28"/>
      <c r="Z687" s="28"/>
      <c r="AA687" s="28"/>
      <c r="AB687" s="28"/>
    </row>
    <row r="688" spans="1:28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8"/>
      <c r="W688" s="28"/>
      <c r="X688" s="28"/>
      <c r="Y688" s="28"/>
      <c r="Z688" s="28"/>
      <c r="AA688" s="28"/>
      <c r="AB688" s="28"/>
    </row>
    <row r="689" spans="1:28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8"/>
      <c r="W689" s="28"/>
      <c r="X689" s="28"/>
      <c r="Y689" s="28"/>
      <c r="Z689" s="28"/>
      <c r="AA689" s="28"/>
      <c r="AB689" s="28"/>
    </row>
    <row r="690" spans="1:28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8"/>
      <c r="W690" s="28"/>
      <c r="X690" s="28"/>
      <c r="Y690" s="28"/>
      <c r="Z690" s="28"/>
      <c r="AA690" s="28"/>
      <c r="AB690" s="28"/>
    </row>
    <row r="691" spans="1:28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8"/>
      <c r="W691" s="28"/>
      <c r="X691" s="28"/>
      <c r="Y691" s="28"/>
      <c r="Z691" s="28"/>
      <c r="AA691" s="28"/>
      <c r="AB691" s="28"/>
    </row>
    <row r="692" spans="1:28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8"/>
      <c r="W692" s="28"/>
      <c r="X692" s="28"/>
      <c r="Y692" s="28"/>
      <c r="Z692" s="28"/>
      <c r="AA692" s="28"/>
      <c r="AB692" s="28"/>
    </row>
    <row r="693" spans="1:28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8"/>
      <c r="W693" s="28"/>
      <c r="X693" s="28"/>
      <c r="Y693" s="28"/>
      <c r="Z693" s="28"/>
      <c r="AA693" s="28"/>
      <c r="AB693" s="28"/>
    </row>
    <row r="694" spans="1:28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8"/>
      <c r="W694" s="28"/>
      <c r="X694" s="28"/>
      <c r="Y694" s="28"/>
      <c r="Z694" s="28"/>
      <c r="AA694" s="28"/>
      <c r="AB694" s="28"/>
    </row>
    <row r="695" spans="1:28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8"/>
      <c r="W695" s="28"/>
      <c r="X695" s="28"/>
      <c r="Y695" s="28"/>
      <c r="Z695" s="28"/>
      <c r="AA695" s="28"/>
      <c r="AB695" s="28"/>
    </row>
    <row r="696" spans="1:28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8"/>
      <c r="W696" s="28"/>
      <c r="X696" s="28"/>
      <c r="Y696" s="28"/>
      <c r="Z696" s="28"/>
      <c r="AA696" s="28"/>
      <c r="AB696" s="28"/>
    </row>
    <row r="697" spans="1:28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8"/>
      <c r="W697" s="28"/>
      <c r="X697" s="28"/>
      <c r="Y697" s="28"/>
      <c r="Z697" s="28"/>
      <c r="AA697" s="28"/>
      <c r="AB697" s="28"/>
    </row>
    <row r="698" spans="1:28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8"/>
      <c r="W698" s="28"/>
      <c r="X698" s="28"/>
      <c r="Y698" s="28"/>
      <c r="Z698" s="28"/>
      <c r="AA698" s="28"/>
      <c r="AB698" s="28"/>
    </row>
    <row r="699" spans="1:28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8"/>
      <c r="W699" s="28"/>
      <c r="X699" s="28"/>
      <c r="Y699" s="28"/>
      <c r="Z699" s="28"/>
      <c r="AA699" s="28"/>
      <c r="AB699" s="28"/>
    </row>
    <row r="700" spans="1:28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8"/>
      <c r="W700" s="28"/>
      <c r="X700" s="28"/>
      <c r="Y700" s="28"/>
      <c r="Z700" s="28"/>
      <c r="AA700" s="28"/>
      <c r="AB700" s="28"/>
    </row>
    <row r="701" spans="1:28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8"/>
      <c r="W701" s="28"/>
      <c r="X701" s="28"/>
      <c r="Y701" s="28"/>
      <c r="Z701" s="28"/>
      <c r="AA701" s="28"/>
      <c r="AB701" s="28"/>
    </row>
    <row r="702" spans="1:28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8"/>
      <c r="W702" s="28"/>
      <c r="X702" s="28"/>
      <c r="Y702" s="28"/>
      <c r="Z702" s="28"/>
      <c r="AA702" s="28"/>
      <c r="AB702" s="28"/>
    </row>
    <row r="703" spans="1:28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8"/>
      <c r="W703" s="28"/>
      <c r="X703" s="28"/>
      <c r="Y703" s="28"/>
      <c r="Z703" s="28"/>
      <c r="AA703" s="28"/>
      <c r="AB703" s="28"/>
    </row>
    <row r="704" spans="1:28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8"/>
      <c r="W704" s="28"/>
      <c r="X704" s="28"/>
      <c r="Y704" s="28"/>
      <c r="Z704" s="28"/>
      <c r="AA704" s="28"/>
      <c r="AB704" s="28"/>
    </row>
    <row r="705" spans="1:28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8"/>
      <c r="W705" s="28"/>
      <c r="X705" s="28"/>
      <c r="Y705" s="28"/>
      <c r="Z705" s="28"/>
      <c r="AA705" s="28"/>
      <c r="AB705" s="28"/>
    </row>
    <row r="706" spans="1:28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8"/>
      <c r="W706" s="28"/>
      <c r="X706" s="28"/>
      <c r="Y706" s="28"/>
      <c r="Z706" s="28"/>
      <c r="AA706" s="28"/>
      <c r="AB706" s="28"/>
    </row>
    <row r="707" spans="1:28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8"/>
      <c r="W707" s="28"/>
      <c r="X707" s="28"/>
      <c r="Y707" s="28"/>
      <c r="Z707" s="28"/>
      <c r="AA707" s="28"/>
      <c r="AB707" s="28"/>
    </row>
    <row r="708" spans="1:28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8"/>
      <c r="W708" s="28"/>
      <c r="X708" s="28"/>
      <c r="Y708" s="28"/>
      <c r="Z708" s="28"/>
      <c r="AA708" s="28"/>
      <c r="AB708" s="28"/>
    </row>
    <row r="709" spans="1:28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8"/>
      <c r="W709" s="28"/>
      <c r="X709" s="28"/>
      <c r="Y709" s="28"/>
      <c r="Z709" s="28"/>
      <c r="AA709" s="28"/>
      <c r="AB709" s="28"/>
    </row>
    <row r="710" spans="1:28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8"/>
      <c r="W710" s="28"/>
      <c r="X710" s="28"/>
      <c r="Y710" s="28"/>
      <c r="Z710" s="28"/>
      <c r="AA710" s="28"/>
      <c r="AB710" s="28"/>
    </row>
    <row r="711" spans="1:28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8"/>
      <c r="W711" s="28"/>
      <c r="X711" s="28"/>
      <c r="Y711" s="28"/>
      <c r="Z711" s="28"/>
      <c r="AA711" s="28"/>
      <c r="AB711" s="28"/>
    </row>
    <row r="712" spans="1:28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8"/>
      <c r="W712" s="28"/>
      <c r="X712" s="28"/>
      <c r="Y712" s="28"/>
      <c r="Z712" s="28"/>
      <c r="AA712" s="28"/>
      <c r="AB712" s="28"/>
    </row>
    <row r="713" spans="1:28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8"/>
      <c r="W713" s="28"/>
      <c r="X713" s="28"/>
      <c r="Y713" s="28"/>
      <c r="Z713" s="28"/>
      <c r="AA713" s="28"/>
      <c r="AB713" s="28"/>
    </row>
    <row r="714" spans="1:28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8"/>
      <c r="W714" s="28"/>
      <c r="X714" s="28"/>
      <c r="Y714" s="28"/>
      <c r="Z714" s="28"/>
      <c r="AA714" s="28"/>
      <c r="AB714" s="28"/>
    </row>
    <row r="715" spans="1:28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8"/>
      <c r="W715" s="28"/>
      <c r="X715" s="28"/>
      <c r="Y715" s="28"/>
      <c r="Z715" s="28"/>
      <c r="AA715" s="28"/>
      <c r="AB715" s="28"/>
    </row>
    <row r="716" spans="1:28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8"/>
      <c r="W716" s="28"/>
      <c r="X716" s="28"/>
      <c r="Y716" s="28"/>
      <c r="Z716" s="28"/>
      <c r="AA716" s="28"/>
      <c r="AB716" s="28"/>
    </row>
    <row r="717" spans="1:28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8"/>
      <c r="W717" s="28"/>
      <c r="X717" s="28"/>
      <c r="Y717" s="28"/>
      <c r="Z717" s="28"/>
      <c r="AA717" s="28"/>
      <c r="AB717" s="28"/>
    </row>
    <row r="718" spans="1:28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8"/>
      <c r="W718" s="28"/>
      <c r="X718" s="28"/>
      <c r="Y718" s="28"/>
      <c r="Z718" s="28"/>
      <c r="AA718" s="28"/>
      <c r="AB718" s="28"/>
    </row>
    <row r="719" spans="1:28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8"/>
      <c r="W719" s="28"/>
      <c r="X719" s="28"/>
      <c r="Y719" s="28"/>
      <c r="Z719" s="28"/>
      <c r="AA719" s="28"/>
      <c r="AB719" s="28"/>
    </row>
    <row r="720" spans="1:28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8"/>
      <c r="W720" s="28"/>
      <c r="X720" s="28"/>
      <c r="Y720" s="28"/>
      <c r="Z720" s="28"/>
      <c r="AA720" s="28"/>
      <c r="AB720" s="28"/>
    </row>
    <row r="721" spans="1:28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8"/>
      <c r="W721" s="28"/>
      <c r="X721" s="28"/>
      <c r="Y721" s="28"/>
      <c r="Z721" s="28"/>
      <c r="AA721" s="28"/>
      <c r="AB721" s="28"/>
    </row>
    <row r="722" spans="1:28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8"/>
      <c r="W722" s="28"/>
      <c r="X722" s="28"/>
      <c r="Y722" s="28"/>
      <c r="Z722" s="28"/>
      <c r="AA722" s="28"/>
      <c r="AB722" s="28"/>
    </row>
    <row r="723" spans="1:28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8"/>
      <c r="W723" s="28"/>
      <c r="X723" s="28"/>
      <c r="Y723" s="28"/>
      <c r="Z723" s="28"/>
      <c r="AA723" s="28"/>
      <c r="AB723" s="28"/>
    </row>
    <row r="724" spans="1:28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8"/>
      <c r="W724" s="28"/>
      <c r="X724" s="28"/>
      <c r="Y724" s="28"/>
      <c r="Z724" s="28"/>
      <c r="AA724" s="28"/>
      <c r="AB724" s="28"/>
    </row>
    <row r="725" spans="1:28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8"/>
      <c r="W725" s="28"/>
      <c r="X725" s="28"/>
      <c r="Y725" s="28"/>
      <c r="Z725" s="28"/>
      <c r="AA725" s="28"/>
      <c r="AB725" s="28"/>
    </row>
    <row r="726" spans="1:28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8"/>
      <c r="W726" s="28"/>
      <c r="X726" s="28"/>
      <c r="Y726" s="28"/>
      <c r="Z726" s="28"/>
      <c r="AA726" s="28"/>
      <c r="AB726" s="28"/>
    </row>
    <row r="727" spans="1:28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8"/>
      <c r="W727" s="28"/>
      <c r="X727" s="28"/>
      <c r="Y727" s="28"/>
      <c r="Z727" s="28"/>
      <c r="AA727" s="28"/>
      <c r="AB727" s="28"/>
    </row>
    <row r="728" spans="1:28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8"/>
      <c r="W728" s="28"/>
      <c r="X728" s="28"/>
      <c r="Y728" s="28"/>
      <c r="Z728" s="28"/>
      <c r="AA728" s="28"/>
      <c r="AB728" s="28"/>
    </row>
    <row r="729" spans="1:28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8"/>
      <c r="W729" s="28"/>
      <c r="X729" s="28"/>
      <c r="Y729" s="28"/>
      <c r="Z729" s="28"/>
      <c r="AA729" s="28"/>
      <c r="AB729" s="28"/>
    </row>
    <row r="730" spans="1:28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8"/>
      <c r="W730" s="28"/>
      <c r="X730" s="28"/>
      <c r="Y730" s="28"/>
      <c r="Z730" s="28"/>
      <c r="AA730" s="28"/>
      <c r="AB730" s="28"/>
    </row>
    <row r="731" spans="1:28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8"/>
      <c r="W731" s="28"/>
      <c r="X731" s="28"/>
      <c r="Y731" s="28"/>
      <c r="Z731" s="28"/>
      <c r="AA731" s="28"/>
      <c r="AB731" s="28"/>
    </row>
    <row r="732" spans="1:28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8"/>
      <c r="W732" s="28"/>
      <c r="X732" s="28"/>
      <c r="Y732" s="28"/>
      <c r="Z732" s="28"/>
      <c r="AA732" s="28"/>
      <c r="AB732" s="28"/>
    </row>
    <row r="733" spans="1:28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8"/>
      <c r="W733" s="28"/>
      <c r="X733" s="28"/>
      <c r="Y733" s="28"/>
      <c r="Z733" s="28"/>
      <c r="AA733" s="28"/>
      <c r="AB733" s="28"/>
    </row>
    <row r="734" spans="1:28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8"/>
      <c r="W734" s="28"/>
      <c r="X734" s="28"/>
      <c r="Y734" s="28"/>
      <c r="Z734" s="28"/>
      <c r="AA734" s="28"/>
      <c r="AB734" s="28"/>
    </row>
    <row r="735" spans="1:28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8"/>
      <c r="W735" s="28"/>
      <c r="X735" s="28"/>
      <c r="Y735" s="28"/>
      <c r="Z735" s="28"/>
      <c r="AA735" s="28"/>
      <c r="AB735" s="28"/>
    </row>
    <row r="736" spans="1:28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8"/>
      <c r="W736" s="28"/>
      <c r="X736" s="28"/>
      <c r="Y736" s="28"/>
      <c r="Z736" s="28"/>
      <c r="AA736" s="28"/>
      <c r="AB736" s="28"/>
    </row>
    <row r="737" spans="1:28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8"/>
      <c r="W737" s="28"/>
      <c r="X737" s="28"/>
      <c r="Y737" s="28"/>
      <c r="Z737" s="28"/>
      <c r="AA737" s="28"/>
      <c r="AB737" s="28"/>
    </row>
    <row r="738" spans="1:28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8"/>
      <c r="W738" s="28"/>
      <c r="X738" s="28"/>
      <c r="Y738" s="28"/>
      <c r="Z738" s="28"/>
      <c r="AA738" s="28"/>
      <c r="AB738" s="28"/>
    </row>
    <row r="739" spans="1:28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8"/>
      <c r="W739" s="28"/>
      <c r="X739" s="28"/>
      <c r="Y739" s="28"/>
      <c r="Z739" s="28"/>
      <c r="AA739" s="28"/>
      <c r="AB739" s="28"/>
    </row>
    <row r="740" spans="1:28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8"/>
      <c r="W740" s="28"/>
      <c r="X740" s="28"/>
      <c r="Y740" s="28"/>
      <c r="Z740" s="28"/>
      <c r="AA740" s="28"/>
      <c r="AB740" s="28"/>
    </row>
    <row r="741" spans="1:28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8"/>
      <c r="W741" s="28"/>
      <c r="X741" s="28"/>
      <c r="Y741" s="28"/>
      <c r="Z741" s="28"/>
      <c r="AA741" s="28"/>
      <c r="AB741" s="28"/>
    </row>
    <row r="742" spans="1:28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8"/>
      <c r="W742" s="28"/>
      <c r="X742" s="28"/>
      <c r="Y742" s="28"/>
      <c r="Z742" s="28"/>
      <c r="AA742" s="28"/>
      <c r="AB742" s="28"/>
    </row>
    <row r="743" spans="1:28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8"/>
      <c r="W743" s="28"/>
      <c r="X743" s="28"/>
      <c r="Y743" s="28"/>
      <c r="Z743" s="28"/>
      <c r="AA743" s="28"/>
      <c r="AB743" s="28"/>
    </row>
    <row r="744" spans="1:28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8"/>
      <c r="W744" s="28"/>
      <c r="X744" s="28"/>
      <c r="Y744" s="28"/>
      <c r="Z744" s="28"/>
      <c r="AA744" s="28"/>
      <c r="AB744" s="28"/>
    </row>
    <row r="745" spans="1:28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8"/>
      <c r="W745" s="28"/>
      <c r="X745" s="28"/>
      <c r="Y745" s="28"/>
      <c r="Z745" s="28"/>
      <c r="AA745" s="28"/>
      <c r="AB745" s="28"/>
    </row>
    <row r="746" spans="1:28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8"/>
      <c r="W746" s="28"/>
      <c r="X746" s="28"/>
      <c r="Y746" s="28"/>
      <c r="Z746" s="28"/>
      <c r="AA746" s="28"/>
      <c r="AB746" s="28"/>
    </row>
    <row r="747" spans="1:28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8"/>
      <c r="W747" s="28"/>
      <c r="X747" s="28"/>
      <c r="Y747" s="28"/>
      <c r="Z747" s="28"/>
      <c r="AA747" s="28"/>
      <c r="AB747" s="28"/>
    </row>
    <row r="748" spans="1:28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8"/>
      <c r="W748" s="28"/>
      <c r="X748" s="28"/>
      <c r="Y748" s="28"/>
      <c r="Z748" s="28"/>
      <c r="AA748" s="28"/>
      <c r="AB748" s="28"/>
    </row>
    <row r="749" spans="1:28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8"/>
      <c r="W749" s="28"/>
      <c r="X749" s="28"/>
      <c r="Y749" s="28"/>
      <c r="Z749" s="28"/>
      <c r="AA749" s="28"/>
      <c r="AB749" s="28"/>
    </row>
    <row r="750" spans="1:28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8"/>
      <c r="W750" s="28"/>
      <c r="X750" s="28"/>
      <c r="Y750" s="28"/>
      <c r="Z750" s="28"/>
      <c r="AA750" s="28"/>
      <c r="AB750" s="28"/>
    </row>
    <row r="751" spans="1:28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8"/>
      <c r="W751" s="28"/>
      <c r="X751" s="28"/>
      <c r="Y751" s="28"/>
      <c r="Z751" s="28"/>
      <c r="AA751" s="28"/>
      <c r="AB751" s="28"/>
    </row>
    <row r="752" spans="1:28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8"/>
      <c r="W752" s="28"/>
      <c r="X752" s="28"/>
      <c r="Y752" s="28"/>
      <c r="Z752" s="28"/>
      <c r="AA752" s="28"/>
      <c r="AB752" s="28"/>
    </row>
    <row r="753" spans="1:28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8"/>
      <c r="W753" s="28"/>
      <c r="X753" s="28"/>
      <c r="Y753" s="28"/>
      <c r="Z753" s="28"/>
      <c r="AA753" s="28"/>
      <c r="AB753" s="28"/>
    </row>
    <row r="754" spans="1:28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8"/>
      <c r="W754" s="28"/>
      <c r="X754" s="28"/>
      <c r="Y754" s="28"/>
      <c r="Z754" s="28"/>
      <c r="AA754" s="28"/>
      <c r="AB754" s="28"/>
    </row>
    <row r="755" spans="1:28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8"/>
      <c r="W755" s="28"/>
      <c r="X755" s="28"/>
      <c r="Y755" s="28"/>
      <c r="Z755" s="28"/>
      <c r="AA755" s="28"/>
      <c r="AB755" s="28"/>
    </row>
    <row r="756" spans="1:28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8"/>
      <c r="W756" s="28"/>
      <c r="X756" s="28"/>
      <c r="Y756" s="28"/>
      <c r="Z756" s="28"/>
      <c r="AA756" s="28"/>
      <c r="AB756" s="28"/>
    </row>
    <row r="757" spans="1:28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8"/>
      <c r="W757" s="28"/>
      <c r="X757" s="28"/>
      <c r="Y757" s="28"/>
      <c r="Z757" s="28"/>
      <c r="AA757" s="28"/>
      <c r="AB757" s="28"/>
    </row>
    <row r="758" spans="1:28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8"/>
      <c r="W758" s="28"/>
      <c r="X758" s="28"/>
      <c r="Y758" s="28"/>
      <c r="Z758" s="28"/>
      <c r="AA758" s="28"/>
      <c r="AB758" s="28"/>
    </row>
    <row r="759" spans="1:28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8"/>
      <c r="W759" s="28"/>
      <c r="X759" s="28"/>
      <c r="Y759" s="28"/>
      <c r="Z759" s="28"/>
      <c r="AA759" s="28"/>
      <c r="AB759" s="28"/>
    </row>
    <row r="760" spans="1:28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8"/>
      <c r="W760" s="28"/>
      <c r="X760" s="28"/>
      <c r="Y760" s="28"/>
      <c r="Z760" s="28"/>
      <c r="AA760" s="28"/>
      <c r="AB760" s="28"/>
    </row>
    <row r="761" spans="1:28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8"/>
      <c r="W761" s="28"/>
      <c r="X761" s="28"/>
      <c r="Y761" s="28"/>
      <c r="Z761" s="28"/>
      <c r="AA761" s="28"/>
      <c r="AB761" s="28"/>
    </row>
    <row r="762" spans="1:28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8"/>
      <c r="W762" s="28"/>
      <c r="X762" s="28"/>
      <c r="Y762" s="28"/>
      <c r="Z762" s="28"/>
      <c r="AA762" s="28"/>
      <c r="AB762" s="28"/>
    </row>
    <row r="763" spans="1:28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8"/>
      <c r="W763" s="28"/>
      <c r="X763" s="28"/>
      <c r="Y763" s="28"/>
      <c r="Z763" s="28"/>
      <c r="AA763" s="28"/>
      <c r="AB763" s="28"/>
    </row>
    <row r="764" spans="1:28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8"/>
      <c r="W764" s="28"/>
      <c r="X764" s="28"/>
      <c r="Y764" s="28"/>
      <c r="Z764" s="28"/>
      <c r="AA764" s="28"/>
      <c r="AB764" s="28"/>
    </row>
    <row r="765" spans="1:28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8"/>
      <c r="W765" s="28"/>
      <c r="X765" s="28"/>
      <c r="Y765" s="28"/>
      <c r="Z765" s="28"/>
      <c r="AA765" s="28"/>
      <c r="AB765" s="28"/>
    </row>
    <row r="766" spans="1:28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8"/>
      <c r="W766" s="28"/>
      <c r="X766" s="28"/>
      <c r="Y766" s="28"/>
      <c r="Z766" s="28"/>
      <c r="AA766" s="28"/>
      <c r="AB766" s="28"/>
    </row>
    <row r="767" spans="1:28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8"/>
      <c r="W767" s="28"/>
      <c r="X767" s="28"/>
      <c r="Y767" s="28"/>
      <c r="Z767" s="28"/>
      <c r="AA767" s="28"/>
      <c r="AB767" s="28"/>
    </row>
    <row r="768" spans="1:28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8"/>
      <c r="W768" s="28"/>
      <c r="X768" s="28"/>
      <c r="Y768" s="28"/>
      <c r="Z768" s="28"/>
      <c r="AA768" s="28"/>
      <c r="AB768" s="28"/>
    </row>
    <row r="769" spans="1:28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8"/>
      <c r="W769" s="28"/>
      <c r="X769" s="28"/>
      <c r="Y769" s="28"/>
      <c r="Z769" s="28"/>
      <c r="AA769" s="28"/>
      <c r="AB769" s="28"/>
    </row>
    <row r="770" spans="1:28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8"/>
      <c r="W770" s="28"/>
      <c r="X770" s="28"/>
      <c r="Y770" s="28"/>
      <c r="Z770" s="28"/>
      <c r="AA770" s="28"/>
      <c r="AB770" s="28"/>
    </row>
    <row r="771" spans="1:28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8"/>
      <c r="W771" s="28"/>
      <c r="X771" s="28"/>
      <c r="Y771" s="28"/>
      <c r="Z771" s="28"/>
      <c r="AA771" s="28"/>
      <c r="AB771" s="28"/>
    </row>
    <row r="772" spans="1:28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8"/>
      <c r="W772" s="28"/>
      <c r="X772" s="28"/>
      <c r="Y772" s="28"/>
      <c r="Z772" s="28"/>
      <c r="AA772" s="28"/>
      <c r="AB772" s="28"/>
    </row>
    <row r="773" spans="1:28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8"/>
      <c r="W773" s="28"/>
      <c r="X773" s="28"/>
      <c r="Y773" s="28"/>
      <c r="Z773" s="28"/>
      <c r="AA773" s="28"/>
      <c r="AB773" s="28"/>
    </row>
    <row r="774" spans="1:28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8"/>
      <c r="W774" s="28"/>
      <c r="X774" s="28"/>
      <c r="Y774" s="28"/>
      <c r="Z774" s="28"/>
      <c r="AA774" s="28"/>
      <c r="AB774" s="28"/>
    </row>
    <row r="775" spans="1:28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8"/>
      <c r="W775" s="28"/>
      <c r="X775" s="28"/>
      <c r="Y775" s="28"/>
      <c r="Z775" s="28"/>
      <c r="AA775" s="28"/>
      <c r="AB775" s="28"/>
    </row>
    <row r="776" spans="1:28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8"/>
      <c r="W776" s="28"/>
      <c r="X776" s="28"/>
      <c r="Y776" s="28"/>
      <c r="Z776" s="28"/>
      <c r="AA776" s="28"/>
      <c r="AB776" s="28"/>
    </row>
    <row r="777" spans="1:28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8"/>
      <c r="W777" s="28"/>
      <c r="X777" s="28"/>
      <c r="Y777" s="28"/>
      <c r="Z777" s="28"/>
      <c r="AA777" s="28"/>
      <c r="AB777" s="28"/>
    </row>
    <row r="778" spans="1:28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8"/>
      <c r="W778" s="28"/>
      <c r="X778" s="28"/>
      <c r="Y778" s="28"/>
      <c r="Z778" s="28"/>
      <c r="AA778" s="28"/>
      <c r="AB778" s="28"/>
    </row>
    <row r="779" spans="1:28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8"/>
      <c r="W779" s="28"/>
      <c r="X779" s="28"/>
      <c r="Y779" s="28"/>
      <c r="Z779" s="28"/>
      <c r="AA779" s="28"/>
      <c r="AB779" s="28"/>
    </row>
    <row r="780" spans="1:28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8"/>
      <c r="W780" s="28"/>
      <c r="X780" s="28"/>
      <c r="Y780" s="28"/>
      <c r="Z780" s="28"/>
      <c r="AA780" s="28"/>
      <c r="AB780" s="28"/>
    </row>
    <row r="781" spans="1:28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8"/>
      <c r="W781" s="28"/>
      <c r="X781" s="28"/>
      <c r="Y781" s="28"/>
      <c r="Z781" s="28"/>
      <c r="AA781" s="28"/>
      <c r="AB781" s="28"/>
    </row>
    <row r="782" spans="1:28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8"/>
      <c r="W782" s="28"/>
      <c r="X782" s="28"/>
      <c r="Y782" s="28"/>
      <c r="Z782" s="28"/>
      <c r="AA782" s="28"/>
      <c r="AB782" s="28"/>
    </row>
    <row r="783" spans="1:28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8"/>
      <c r="W783" s="28"/>
      <c r="X783" s="28"/>
      <c r="Y783" s="28"/>
      <c r="Z783" s="28"/>
      <c r="AA783" s="28"/>
      <c r="AB783" s="28"/>
    </row>
    <row r="784" spans="1:28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8"/>
      <c r="W784" s="28"/>
      <c r="X784" s="28"/>
      <c r="Y784" s="28"/>
      <c r="Z784" s="28"/>
      <c r="AA784" s="28"/>
      <c r="AB784" s="28"/>
    </row>
    <row r="785" spans="1:28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8"/>
      <c r="W785" s="28"/>
      <c r="X785" s="28"/>
      <c r="Y785" s="28"/>
      <c r="Z785" s="28"/>
      <c r="AA785" s="28"/>
      <c r="AB785" s="28"/>
    </row>
    <row r="786" spans="1:28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8"/>
      <c r="W786" s="28"/>
      <c r="X786" s="28"/>
      <c r="Y786" s="28"/>
      <c r="Z786" s="28"/>
      <c r="AA786" s="28"/>
      <c r="AB786" s="28"/>
    </row>
    <row r="787" spans="1:28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8"/>
      <c r="W787" s="28"/>
      <c r="X787" s="28"/>
      <c r="Y787" s="28"/>
      <c r="Z787" s="28"/>
      <c r="AA787" s="28"/>
      <c r="AB787" s="28"/>
    </row>
    <row r="788" spans="1:28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8"/>
      <c r="W788" s="28"/>
      <c r="X788" s="28"/>
      <c r="Y788" s="28"/>
      <c r="Z788" s="28"/>
      <c r="AA788" s="28"/>
      <c r="AB788" s="28"/>
    </row>
    <row r="789" spans="1:28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8"/>
      <c r="W789" s="28"/>
      <c r="X789" s="28"/>
      <c r="Y789" s="28"/>
      <c r="Z789" s="28"/>
      <c r="AA789" s="28"/>
      <c r="AB789" s="28"/>
    </row>
    <row r="790" spans="1:28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8"/>
      <c r="W790" s="28"/>
      <c r="X790" s="28"/>
      <c r="Y790" s="28"/>
      <c r="Z790" s="28"/>
      <c r="AA790" s="28"/>
      <c r="AB790" s="28"/>
    </row>
    <row r="791" spans="1:28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8"/>
      <c r="W791" s="28"/>
      <c r="X791" s="28"/>
      <c r="Y791" s="28"/>
      <c r="Z791" s="28"/>
      <c r="AA791" s="28"/>
      <c r="AB791" s="28"/>
    </row>
    <row r="792" spans="1:28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8"/>
      <c r="W792" s="28"/>
      <c r="X792" s="28"/>
      <c r="Y792" s="28"/>
      <c r="Z792" s="28"/>
      <c r="AA792" s="28"/>
      <c r="AB792" s="28"/>
    </row>
    <row r="793" spans="1:28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8"/>
      <c r="W793" s="28"/>
      <c r="X793" s="28"/>
      <c r="Y793" s="28"/>
      <c r="Z793" s="28"/>
      <c r="AA793" s="28"/>
      <c r="AB793" s="28"/>
    </row>
    <row r="794" spans="1:28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8"/>
      <c r="W794" s="28"/>
      <c r="X794" s="28"/>
      <c r="Y794" s="28"/>
      <c r="Z794" s="28"/>
      <c r="AA794" s="28"/>
      <c r="AB794" s="28"/>
    </row>
    <row r="795" spans="1:28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8"/>
      <c r="W795" s="28"/>
      <c r="X795" s="28"/>
      <c r="Y795" s="28"/>
      <c r="Z795" s="28"/>
      <c r="AA795" s="28"/>
      <c r="AB795" s="28"/>
    </row>
    <row r="796" spans="1:28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8"/>
      <c r="W796" s="28"/>
      <c r="X796" s="28"/>
      <c r="Y796" s="28"/>
      <c r="Z796" s="28"/>
      <c r="AA796" s="28"/>
      <c r="AB796" s="28"/>
    </row>
    <row r="797" spans="1:28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8"/>
      <c r="W797" s="28"/>
      <c r="X797" s="28"/>
      <c r="Y797" s="28"/>
      <c r="Z797" s="28"/>
      <c r="AA797" s="28"/>
      <c r="AB797" s="28"/>
    </row>
    <row r="798" spans="1:28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8"/>
      <c r="W798" s="28"/>
      <c r="X798" s="28"/>
      <c r="Y798" s="28"/>
      <c r="Z798" s="28"/>
      <c r="AA798" s="28"/>
      <c r="AB798" s="28"/>
    </row>
    <row r="799" spans="1:28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8"/>
      <c r="W799" s="28"/>
      <c r="X799" s="28"/>
      <c r="Y799" s="28"/>
      <c r="Z799" s="28"/>
      <c r="AA799" s="28"/>
      <c r="AB799" s="28"/>
    </row>
    <row r="800" spans="1:28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8"/>
      <c r="W800" s="28"/>
      <c r="X800" s="28"/>
      <c r="Y800" s="28"/>
      <c r="Z800" s="28"/>
      <c r="AA800" s="28"/>
      <c r="AB800" s="28"/>
    </row>
    <row r="801" spans="1:28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8"/>
      <c r="W801" s="28"/>
      <c r="X801" s="28"/>
      <c r="Y801" s="28"/>
      <c r="Z801" s="28"/>
      <c r="AA801" s="28"/>
      <c r="AB801" s="28"/>
    </row>
    <row r="802" spans="1:28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8"/>
      <c r="W802" s="28"/>
      <c r="X802" s="28"/>
      <c r="Y802" s="28"/>
      <c r="Z802" s="28"/>
      <c r="AA802" s="28"/>
      <c r="AB802" s="28"/>
    </row>
    <row r="803" spans="1:28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8"/>
      <c r="W803" s="28"/>
      <c r="X803" s="28"/>
      <c r="Y803" s="28"/>
      <c r="Z803" s="28"/>
      <c r="AA803" s="28"/>
      <c r="AB803" s="28"/>
    </row>
    <row r="804" spans="1:28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8"/>
      <c r="W804" s="28"/>
      <c r="X804" s="28"/>
      <c r="Y804" s="28"/>
      <c r="Z804" s="28"/>
      <c r="AA804" s="28"/>
      <c r="AB804" s="28"/>
    </row>
    <row r="805" spans="1:28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8"/>
      <c r="W805" s="28"/>
      <c r="X805" s="28"/>
      <c r="Y805" s="28"/>
      <c r="Z805" s="28"/>
      <c r="AA805" s="28"/>
      <c r="AB805" s="28"/>
    </row>
    <row r="806" spans="1:28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8"/>
      <c r="W806" s="28"/>
      <c r="X806" s="28"/>
      <c r="Y806" s="28"/>
      <c r="Z806" s="28"/>
      <c r="AA806" s="28"/>
      <c r="AB806" s="28"/>
    </row>
    <row r="807" spans="1:28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8"/>
      <c r="W807" s="28"/>
      <c r="X807" s="28"/>
      <c r="Y807" s="28"/>
      <c r="Z807" s="28"/>
      <c r="AA807" s="28"/>
      <c r="AB807" s="28"/>
    </row>
    <row r="808" spans="1:28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8"/>
      <c r="W808" s="28"/>
      <c r="X808" s="28"/>
      <c r="Y808" s="28"/>
      <c r="Z808" s="28"/>
      <c r="AA808" s="28"/>
      <c r="AB808" s="28"/>
    </row>
    <row r="809" spans="1:28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8"/>
      <c r="W809" s="28"/>
      <c r="X809" s="28"/>
      <c r="Y809" s="28"/>
      <c r="Z809" s="28"/>
      <c r="AA809" s="28"/>
      <c r="AB809" s="28"/>
    </row>
    <row r="810" spans="1:28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8"/>
      <c r="W810" s="28"/>
      <c r="X810" s="28"/>
      <c r="Y810" s="28"/>
      <c r="Z810" s="28"/>
      <c r="AA810" s="28"/>
      <c r="AB810" s="28"/>
    </row>
    <row r="811" spans="1:28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8"/>
      <c r="W811" s="28"/>
      <c r="X811" s="28"/>
      <c r="Y811" s="28"/>
      <c r="Z811" s="28"/>
      <c r="AA811" s="28"/>
      <c r="AB811" s="28"/>
    </row>
    <row r="812" spans="1:28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8"/>
      <c r="W812" s="28"/>
      <c r="X812" s="28"/>
      <c r="Y812" s="28"/>
      <c r="Z812" s="28"/>
      <c r="AA812" s="28"/>
      <c r="AB812" s="28"/>
    </row>
    <row r="813" spans="1:28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8"/>
      <c r="W813" s="28"/>
      <c r="X813" s="28"/>
      <c r="Y813" s="28"/>
      <c r="Z813" s="28"/>
      <c r="AA813" s="28"/>
      <c r="AB813" s="28"/>
    </row>
    <row r="814" spans="1:28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8"/>
      <c r="W814" s="28"/>
      <c r="X814" s="28"/>
      <c r="Y814" s="28"/>
      <c r="Z814" s="28"/>
      <c r="AA814" s="28"/>
      <c r="AB814" s="28"/>
    </row>
    <row r="815" spans="1:28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8"/>
      <c r="W815" s="28"/>
      <c r="X815" s="28"/>
      <c r="Y815" s="28"/>
      <c r="Z815" s="28"/>
      <c r="AA815" s="28"/>
      <c r="AB815" s="28"/>
    </row>
    <row r="816" spans="1:28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8"/>
      <c r="W816" s="28"/>
      <c r="X816" s="28"/>
      <c r="Y816" s="28"/>
      <c r="Z816" s="28"/>
      <c r="AA816" s="28"/>
      <c r="AB816" s="28"/>
    </row>
    <row r="817" spans="1:28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8"/>
      <c r="W817" s="28"/>
      <c r="X817" s="28"/>
      <c r="Y817" s="28"/>
      <c r="Z817" s="28"/>
      <c r="AA817" s="28"/>
      <c r="AB817" s="28"/>
    </row>
    <row r="818" spans="1:28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8"/>
      <c r="W818" s="28"/>
      <c r="X818" s="28"/>
      <c r="Y818" s="28"/>
      <c r="Z818" s="28"/>
      <c r="AA818" s="28"/>
      <c r="AB818" s="28"/>
    </row>
    <row r="819" spans="1:28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8"/>
      <c r="W819" s="28"/>
      <c r="X819" s="28"/>
      <c r="Y819" s="28"/>
      <c r="Z819" s="28"/>
      <c r="AA819" s="28"/>
      <c r="AB819" s="28"/>
    </row>
    <row r="820" spans="1:28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8"/>
      <c r="W820" s="28"/>
      <c r="X820" s="28"/>
      <c r="Y820" s="28"/>
      <c r="Z820" s="28"/>
      <c r="AA820" s="28"/>
      <c r="AB820" s="28"/>
    </row>
    <row r="821" spans="1:28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8"/>
      <c r="W821" s="28"/>
      <c r="X821" s="28"/>
      <c r="Y821" s="28"/>
      <c r="Z821" s="28"/>
      <c r="AA821" s="28"/>
      <c r="AB821" s="28"/>
    </row>
    <row r="822" spans="1:28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8"/>
      <c r="W822" s="28"/>
      <c r="X822" s="28"/>
      <c r="Y822" s="28"/>
      <c r="Z822" s="28"/>
      <c r="AA822" s="28"/>
      <c r="AB822" s="28"/>
    </row>
    <row r="823" spans="1:28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8"/>
      <c r="W823" s="28"/>
      <c r="X823" s="28"/>
      <c r="Y823" s="28"/>
      <c r="Z823" s="28"/>
      <c r="AA823" s="28"/>
      <c r="AB823" s="28"/>
    </row>
    <row r="824" spans="1:28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8"/>
      <c r="W824" s="28"/>
      <c r="X824" s="28"/>
      <c r="Y824" s="28"/>
      <c r="Z824" s="28"/>
      <c r="AA824" s="28"/>
      <c r="AB824" s="28"/>
    </row>
    <row r="825" spans="1:28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8"/>
      <c r="W825" s="28"/>
      <c r="X825" s="28"/>
      <c r="Y825" s="28"/>
      <c r="Z825" s="28"/>
      <c r="AA825" s="28"/>
      <c r="AB825" s="28"/>
    </row>
    <row r="826" spans="1:28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8"/>
      <c r="W826" s="28"/>
      <c r="X826" s="28"/>
      <c r="Y826" s="28"/>
      <c r="Z826" s="28"/>
      <c r="AA826" s="28"/>
      <c r="AB826" s="28"/>
    </row>
    <row r="827" spans="1:28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8"/>
      <c r="W827" s="28"/>
      <c r="X827" s="28"/>
      <c r="Y827" s="28"/>
      <c r="Z827" s="28"/>
      <c r="AA827" s="28"/>
      <c r="AB827" s="28"/>
    </row>
    <row r="828" spans="1:28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8"/>
      <c r="W828" s="28"/>
      <c r="X828" s="28"/>
      <c r="Y828" s="28"/>
      <c r="Z828" s="28"/>
      <c r="AA828" s="28"/>
      <c r="AB828" s="28"/>
    </row>
    <row r="829" spans="1:28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8"/>
      <c r="W829" s="28"/>
      <c r="X829" s="28"/>
      <c r="Y829" s="28"/>
      <c r="Z829" s="28"/>
      <c r="AA829" s="28"/>
      <c r="AB829" s="28"/>
    </row>
    <row r="830" spans="1:28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8"/>
      <c r="W830" s="28"/>
      <c r="X830" s="28"/>
      <c r="Y830" s="28"/>
      <c r="Z830" s="28"/>
      <c r="AA830" s="28"/>
      <c r="AB830" s="28"/>
    </row>
    <row r="831" spans="1:28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8"/>
      <c r="W831" s="28"/>
      <c r="X831" s="28"/>
      <c r="Y831" s="28"/>
      <c r="Z831" s="28"/>
      <c r="AA831" s="28"/>
      <c r="AB831" s="28"/>
    </row>
    <row r="832" spans="1:28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8"/>
      <c r="W832" s="28"/>
      <c r="X832" s="28"/>
      <c r="Y832" s="28"/>
      <c r="Z832" s="28"/>
      <c r="AA832" s="28"/>
      <c r="AB832" s="28"/>
    </row>
    <row r="833" spans="1:28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8"/>
      <c r="W833" s="28"/>
      <c r="X833" s="28"/>
      <c r="Y833" s="28"/>
      <c r="Z833" s="28"/>
      <c r="AA833" s="28"/>
      <c r="AB833" s="28"/>
    </row>
    <row r="834" spans="1:28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8"/>
      <c r="W834" s="28"/>
      <c r="X834" s="28"/>
      <c r="Y834" s="28"/>
      <c r="Z834" s="28"/>
      <c r="AA834" s="28"/>
      <c r="AB834" s="28"/>
    </row>
    <row r="835" spans="1:28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8"/>
      <c r="W835" s="28"/>
      <c r="X835" s="28"/>
      <c r="Y835" s="28"/>
      <c r="Z835" s="28"/>
      <c r="AA835" s="28"/>
      <c r="AB835" s="28"/>
    </row>
    <row r="836" spans="1:28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8"/>
      <c r="W836" s="28"/>
      <c r="X836" s="28"/>
      <c r="Y836" s="28"/>
      <c r="Z836" s="28"/>
      <c r="AA836" s="28"/>
      <c r="AB836" s="28"/>
    </row>
    <row r="837" spans="1:28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8"/>
      <c r="W837" s="28"/>
      <c r="X837" s="28"/>
      <c r="Y837" s="28"/>
      <c r="Z837" s="28"/>
      <c r="AA837" s="28"/>
      <c r="AB837" s="28"/>
    </row>
    <row r="838" spans="1:28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8"/>
      <c r="W838" s="28"/>
      <c r="X838" s="28"/>
      <c r="Y838" s="28"/>
      <c r="Z838" s="28"/>
      <c r="AA838" s="28"/>
      <c r="AB838" s="28"/>
    </row>
    <row r="839" spans="1:28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8"/>
      <c r="W839" s="28"/>
      <c r="X839" s="28"/>
      <c r="Y839" s="28"/>
      <c r="Z839" s="28"/>
      <c r="AA839" s="28"/>
      <c r="AB839" s="28"/>
    </row>
    <row r="840" spans="1:28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8"/>
      <c r="W840" s="28"/>
      <c r="X840" s="28"/>
      <c r="Y840" s="28"/>
      <c r="Z840" s="28"/>
      <c r="AA840" s="28"/>
      <c r="AB840" s="28"/>
    </row>
    <row r="841" spans="1:28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8"/>
      <c r="W841" s="28"/>
      <c r="X841" s="28"/>
      <c r="Y841" s="28"/>
      <c r="Z841" s="28"/>
      <c r="AA841" s="28"/>
      <c r="AB841" s="28"/>
    </row>
    <row r="842" spans="1:28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8"/>
      <c r="W842" s="28"/>
      <c r="X842" s="28"/>
      <c r="Y842" s="28"/>
      <c r="Z842" s="28"/>
      <c r="AA842" s="28"/>
      <c r="AB842" s="28"/>
    </row>
    <row r="843" spans="1:28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8"/>
      <c r="W843" s="28"/>
      <c r="X843" s="28"/>
      <c r="Y843" s="28"/>
      <c r="Z843" s="28"/>
      <c r="AA843" s="28"/>
      <c r="AB843" s="28"/>
    </row>
    <row r="844" spans="1:28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8"/>
      <c r="W844" s="28"/>
      <c r="X844" s="28"/>
      <c r="Y844" s="28"/>
      <c r="Z844" s="28"/>
      <c r="AA844" s="28"/>
      <c r="AB844" s="28"/>
    </row>
    <row r="845" spans="1:28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8"/>
      <c r="W845" s="28"/>
      <c r="X845" s="28"/>
      <c r="Y845" s="28"/>
      <c r="Z845" s="28"/>
      <c r="AA845" s="28"/>
      <c r="AB845" s="28"/>
    </row>
    <row r="846" spans="1:28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8"/>
      <c r="W846" s="28"/>
      <c r="X846" s="28"/>
      <c r="Y846" s="28"/>
      <c r="Z846" s="28"/>
      <c r="AA846" s="28"/>
      <c r="AB846" s="28"/>
    </row>
    <row r="847" spans="1:28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8"/>
      <c r="W847" s="28"/>
      <c r="X847" s="28"/>
      <c r="Y847" s="28"/>
      <c r="Z847" s="28"/>
      <c r="AA847" s="28"/>
      <c r="AB847" s="28"/>
    </row>
    <row r="848" spans="1:28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8"/>
      <c r="W848" s="28"/>
      <c r="X848" s="28"/>
      <c r="Y848" s="28"/>
      <c r="Z848" s="28"/>
      <c r="AA848" s="28"/>
      <c r="AB848" s="28"/>
    </row>
    <row r="849" spans="1:28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8"/>
      <c r="W849" s="28"/>
      <c r="X849" s="28"/>
      <c r="Y849" s="28"/>
      <c r="Z849" s="28"/>
      <c r="AA849" s="28"/>
      <c r="AB849" s="28"/>
    </row>
    <row r="850" spans="1:28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8"/>
      <c r="W850" s="28"/>
      <c r="X850" s="28"/>
      <c r="Y850" s="28"/>
      <c r="Z850" s="28"/>
      <c r="AA850" s="28"/>
      <c r="AB850" s="28"/>
    </row>
    <row r="851" spans="1:28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8"/>
      <c r="W851" s="28"/>
      <c r="X851" s="28"/>
      <c r="Y851" s="28"/>
      <c r="Z851" s="28"/>
      <c r="AA851" s="28"/>
      <c r="AB851" s="28"/>
    </row>
    <row r="852" spans="1:28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8"/>
      <c r="W852" s="28"/>
      <c r="X852" s="28"/>
      <c r="Y852" s="28"/>
      <c r="Z852" s="28"/>
      <c r="AA852" s="28"/>
      <c r="AB852" s="28"/>
    </row>
    <row r="853" spans="1:28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8"/>
      <c r="W853" s="28"/>
      <c r="X853" s="28"/>
      <c r="Y853" s="28"/>
      <c r="Z853" s="28"/>
      <c r="AA853" s="28"/>
      <c r="AB853" s="28"/>
    </row>
    <row r="854" spans="1:28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8"/>
      <c r="W854" s="28"/>
      <c r="X854" s="28"/>
      <c r="Y854" s="28"/>
      <c r="Z854" s="28"/>
      <c r="AA854" s="28"/>
      <c r="AB854" s="28"/>
    </row>
    <row r="855" spans="1:28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8"/>
      <c r="W855" s="28"/>
      <c r="X855" s="28"/>
      <c r="Y855" s="28"/>
      <c r="Z855" s="28"/>
      <c r="AA855" s="28"/>
      <c r="AB855" s="28"/>
    </row>
    <row r="856" spans="1:28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8"/>
      <c r="W856" s="28"/>
      <c r="X856" s="28"/>
      <c r="Y856" s="28"/>
      <c r="Z856" s="28"/>
      <c r="AA856" s="28"/>
      <c r="AB856" s="28"/>
    </row>
    <row r="857" spans="1:28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8"/>
      <c r="W857" s="28"/>
      <c r="X857" s="28"/>
      <c r="Y857" s="28"/>
      <c r="Z857" s="28"/>
      <c r="AA857" s="28"/>
      <c r="AB857" s="28"/>
    </row>
    <row r="858" spans="1:28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8"/>
      <c r="W858" s="28"/>
      <c r="X858" s="28"/>
      <c r="Y858" s="28"/>
      <c r="Z858" s="28"/>
      <c r="AA858" s="28"/>
      <c r="AB858" s="28"/>
    </row>
    <row r="859" spans="1:28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8"/>
      <c r="W859" s="28"/>
      <c r="X859" s="28"/>
      <c r="Y859" s="28"/>
      <c r="Z859" s="28"/>
      <c r="AA859" s="28"/>
      <c r="AB859" s="28"/>
    </row>
    <row r="860" spans="1:28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8"/>
      <c r="W860" s="28"/>
      <c r="X860" s="28"/>
      <c r="Y860" s="28"/>
      <c r="Z860" s="28"/>
      <c r="AA860" s="28"/>
      <c r="AB860" s="28"/>
    </row>
    <row r="861" spans="1:28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8"/>
      <c r="W861" s="28"/>
      <c r="X861" s="28"/>
      <c r="Y861" s="28"/>
      <c r="Z861" s="28"/>
      <c r="AA861" s="28"/>
      <c r="AB861" s="28"/>
    </row>
    <row r="862" spans="1:28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8"/>
      <c r="W862" s="28"/>
      <c r="X862" s="28"/>
      <c r="Y862" s="28"/>
      <c r="Z862" s="28"/>
      <c r="AA862" s="28"/>
      <c r="AB862" s="28"/>
    </row>
    <row r="863" spans="1:28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8"/>
      <c r="W863" s="28"/>
      <c r="X863" s="28"/>
      <c r="Y863" s="28"/>
      <c r="Z863" s="28"/>
      <c r="AA863" s="28"/>
      <c r="AB863" s="28"/>
    </row>
    <row r="864" spans="1:28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8"/>
      <c r="W864" s="28"/>
      <c r="X864" s="28"/>
      <c r="Y864" s="28"/>
      <c r="Z864" s="28"/>
      <c r="AA864" s="28"/>
      <c r="AB864" s="28"/>
    </row>
    <row r="865" spans="1:28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8"/>
      <c r="W865" s="28"/>
      <c r="X865" s="28"/>
      <c r="Y865" s="28"/>
      <c r="Z865" s="28"/>
      <c r="AA865" s="28"/>
      <c r="AB865" s="28"/>
    </row>
    <row r="866" spans="1:28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8"/>
      <c r="W866" s="28"/>
      <c r="X866" s="28"/>
      <c r="Y866" s="28"/>
      <c r="Z866" s="28"/>
      <c r="AA866" s="28"/>
      <c r="AB866" s="28"/>
    </row>
    <row r="867" spans="1:28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8"/>
      <c r="W867" s="28"/>
      <c r="X867" s="28"/>
      <c r="Y867" s="28"/>
      <c r="Z867" s="28"/>
      <c r="AA867" s="28"/>
      <c r="AB867" s="28"/>
    </row>
    <row r="868" spans="1:28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8"/>
      <c r="W868" s="28"/>
      <c r="X868" s="28"/>
      <c r="Y868" s="28"/>
      <c r="Z868" s="28"/>
      <c r="AA868" s="28"/>
      <c r="AB868" s="28"/>
    </row>
    <row r="869" spans="1:28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8"/>
      <c r="W869" s="28"/>
      <c r="X869" s="28"/>
      <c r="Y869" s="28"/>
      <c r="Z869" s="28"/>
      <c r="AA869" s="28"/>
      <c r="AB869" s="28"/>
    </row>
    <row r="870" spans="1:28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8"/>
      <c r="W870" s="28"/>
      <c r="X870" s="28"/>
      <c r="Y870" s="28"/>
      <c r="Z870" s="28"/>
      <c r="AA870" s="28"/>
      <c r="AB870" s="28"/>
    </row>
    <row r="871" spans="1:28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8"/>
      <c r="W871" s="28"/>
      <c r="X871" s="28"/>
      <c r="Y871" s="28"/>
      <c r="Z871" s="28"/>
      <c r="AA871" s="28"/>
      <c r="AB871" s="28"/>
    </row>
    <row r="872" spans="1:28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8"/>
      <c r="W872" s="28"/>
      <c r="X872" s="28"/>
      <c r="Y872" s="28"/>
      <c r="Z872" s="28"/>
      <c r="AA872" s="28"/>
      <c r="AB872" s="28"/>
    </row>
    <row r="873" spans="1:28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8"/>
      <c r="W873" s="28"/>
      <c r="X873" s="28"/>
      <c r="Y873" s="28"/>
      <c r="Z873" s="28"/>
      <c r="AA873" s="28"/>
      <c r="AB873" s="28"/>
    </row>
    <row r="874" spans="1:28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8"/>
      <c r="W874" s="28"/>
      <c r="X874" s="28"/>
      <c r="Y874" s="28"/>
      <c r="Z874" s="28"/>
      <c r="AA874" s="28"/>
      <c r="AB874" s="28"/>
    </row>
    <row r="875" spans="1:28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8"/>
      <c r="W875" s="28"/>
      <c r="X875" s="28"/>
      <c r="Y875" s="28"/>
      <c r="Z875" s="28"/>
      <c r="AA875" s="28"/>
      <c r="AB875" s="28"/>
    </row>
    <row r="876" spans="1:28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8"/>
      <c r="W876" s="28"/>
      <c r="X876" s="28"/>
      <c r="Y876" s="28"/>
      <c r="Z876" s="28"/>
      <c r="AA876" s="28"/>
      <c r="AB876" s="28"/>
    </row>
    <row r="877" spans="1:28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8"/>
      <c r="W877" s="28"/>
      <c r="X877" s="28"/>
      <c r="Y877" s="28"/>
      <c r="Z877" s="28"/>
      <c r="AA877" s="28"/>
      <c r="AB877" s="28"/>
    </row>
    <row r="878" spans="1:28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8"/>
      <c r="W878" s="28"/>
      <c r="X878" s="28"/>
      <c r="Y878" s="28"/>
      <c r="Z878" s="28"/>
      <c r="AA878" s="28"/>
      <c r="AB878" s="28"/>
    </row>
    <row r="879" spans="1:28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8"/>
      <c r="W879" s="28"/>
      <c r="X879" s="28"/>
      <c r="Y879" s="28"/>
      <c r="Z879" s="28"/>
      <c r="AA879" s="28"/>
      <c r="AB879" s="28"/>
    </row>
    <row r="880" spans="1:28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8"/>
      <c r="W880" s="28"/>
      <c r="X880" s="28"/>
      <c r="Y880" s="28"/>
      <c r="Z880" s="28"/>
      <c r="AA880" s="28"/>
      <c r="AB880" s="28"/>
    </row>
    <row r="881" spans="1:28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8"/>
      <c r="W881" s="28"/>
      <c r="X881" s="28"/>
      <c r="Y881" s="28"/>
      <c r="Z881" s="28"/>
      <c r="AA881" s="28"/>
      <c r="AB881" s="28"/>
    </row>
    <row r="882" spans="1:28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8"/>
      <c r="W882" s="28"/>
      <c r="X882" s="28"/>
      <c r="Y882" s="28"/>
      <c r="Z882" s="28"/>
      <c r="AA882" s="28"/>
      <c r="AB882" s="28"/>
    </row>
    <row r="883" spans="1:28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8"/>
      <c r="W883" s="28"/>
      <c r="X883" s="28"/>
      <c r="Y883" s="28"/>
      <c r="Z883" s="28"/>
      <c r="AA883" s="28"/>
      <c r="AB883" s="28"/>
    </row>
    <row r="884" spans="1:28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8"/>
      <c r="W884" s="28"/>
      <c r="X884" s="28"/>
      <c r="Y884" s="28"/>
      <c r="Z884" s="28"/>
      <c r="AA884" s="28"/>
      <c r="AB884" s="28"/>
    </row>
    <row r="885" spans="1:28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8"/>
      <c r="W885" s="28"/>
      <c r="X885" s="28"/>
      <c r="Y885" s="28"/>
      <c r="Z885" s="28"/>
      <c r="AA885" s="28"/>
      <c r="AB885" s="28"/>
    </row>
    <row r="886" spans="1:28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8"/>
      <c r="W886" s="28"/>
      <c r="X886" s="28"/>
      <c r="Y886" s="28"/>
      <c r="Z886" s="28"/>
      <c r="AA886" s="28"/>
      <c r="AB886" s="28"/>
    </row>
    <row r="887" spans="1:28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8"/>
      <c r="W887" s="28"/>
      <c r="X887" s="28"/>
      <c r="Y887" s="28"/>
      <c r="Z887" s="28"/>
      <c r="AA887" s="28"/>
      <c r="AB887" s="28"/>
    </row>
    <row r="888" spans="1:28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8"/>
      <c r="W888" s="28"/>
      <c r="X888" s="28"/>
      <c r="Y888" s="28"/>
      <c r="Z888" s="28"/>
      <c r="AA888" s="28"/>
      <c r="AB888" s="28"/>
    </row>
    <row r="889" spans="1:28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8"/>
      <c r="W889" s="28"/>
      <c r="X889" s="28"/>
      <c r="Y889" s="28"/>
      <c r="Z889" s="28"/>
      <c r="AA889" s="28"/>
      <c r="AB889" s="28"/>
    </row>
    <row r="890" spans="1:28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8"/>
      <c r="W890" s="28"/>
      <c r="X890" s="28"/>
      <c r="Y890" s="28"/>
      <c r="Z890" s="28"/>
      <c r="AA890" s="28"/>
      <c r="AB890" s="28"/>
    </row>
    <row r="891" spans="1:28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8"/>
      <c r="W891" s="28"/>
      <c r="X891" s="28"/>
      <c r="Y891" s="28"/>
      <c r="Z891" s="28"/>
      <c r="AA891" s="28"/>
      <c r="AB891" s="28"/>
    </row>
    <row r="892" spans="1:28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8"/>
      <c r="W892" s="28"/>
      <c r="X892" s="28"/>
      <c r="Y892" s="28"/>
      <c r="Z892" s="28"/>
      <c r="AA892" s="28"/>
      <c r="AB892" s="28"/>
    </row>
    <row r="893" spans="1:28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8"/>
      <c r="W893" s="28"/>
      <c r="X893" s="28"/>
      <c r="Y893" s="28"/>
      <c r="Z893" s="28"/>
      <c r="AA893" s="28"/>
      <c r="AB893" s="28"/>
    </row>
    <row r="894" spans="1:28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8"/>
      <c r="W894" s="28"/>
      <c r="X894" s="28"/>
      <c r="Y894" s="28"/>
      <c r="Z894" s="28"/>
      <c r="AA894" s="28"/>
      <c r="AB894" s="28"/>
    </row>
    <row r="895" spans="1:28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8"/>
      <c r="W895" s="28"/>
      <c r="X895" s="28"/>
      <c r="Y895" s="28"/>
      <c r="Z895" s="28"/>
      <c r="AA895" s="28"/>
      <c r="AB895" s="28"/>
    </row>
    <row r="896" spans="1:28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8"/>
      <c r="W896" s="28"/>
      <c r="X896" s="28"/>
      <c r="Y896" s="28"/>
      <c r="Z896" s="28"/>
      <c r="AA896" s="28"/>
      <c r="AB896" s="28"/>
    </row>
    <row r="897" spans="1:28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8"/>
      <c r="W897" s="28"/>
      <c r="X897" s="28"/>
      <c r="Y897" s="28"/>
      <c r="Z897" s="28"/>
      <c r="AA897" s="28"/>
      <c r="AB897" s="28"/>
    </row>
    <row r="898" spans="1:28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8"/>
      <c r="W898" s="28"/>
      <c r="X898" s="28"/>
      <c r="Y898" s="28"/>
      <c r="Z898" s="28"/>
      <c r="AA898" s="28"/>
      <c r="AB898" s="28"/>
    </row>
    <row r="899" spans="1:28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8"/>
      <c r="W899" s="28"/>
      <c r="X899" s="28"/>
      <c r="Y899" s="28"/>
      <c r="Z899" s="28"/>
      <c r="AA899" s="28"/>
      <c r="AB899" s="28"/>
    </row>
    <row r="900" spans="1:28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8"/>
      <c r="W900" s="28"/>
      <c r="X900" s="28"/>
      <c r="Y900" s="28"/>
      <c r="Z900" s="28"/>
      <c r="AA900" s="28"/>
      <c r="AB900" s="28"/>
    </row>
    <row r="901" spans="1:28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8"/>
      <c r="W901" s="28"/>
      <c r="X901" s="28"/>
      <c r="Y901" s="28"/>
      <c r="Z901" s="28"/>
      <c r="AA901" s="28"/>
      <c r="AB901" s="28"/>
    </row>
    <row r="902" spans="1:28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8"/>
      <c r="W902" s="28"/>
      <c r="X902" s="28"/>
      <c r="Y902" s="28"/>
      <c r="Z902" s="28"/>
      <c r="AA902" s="28"/>
      <c r="AB902" s="28"/>
    </row>
    <row r="903" spans="1:28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8"/>
      <c r="W903" s="28"/>
      <c r="X903" s="28"/>
      <c r="Y903" s="28"/>
      <c r="Z903" s="28"/>
      <c r="AA903" s="28"/>
      <c r="AB903" s="28"/>
    </row>
    <row r="904" spans="1:28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8"/>
      <c r="W904" s="28"/>
      <c r="X904" s="28"/>
      <c r="Y904" s="28"/>
      <c r="Z904" s="28"/>
      <c r="AA904" s="28"/>
      <c r="AB904" s="28"/>
    </row>
    <row r="905" spans="1:28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8"/>
      <c r="W905" s="28"/>
      <c r="X905" s="28"/>
      <c r="Y905" s="28"/>
      <c r="Z905" s="28"/>
      <c r="AA905" s="28"/>
      <c r="AB905" s="28"/>
    </row>
    <row r="906" spans="1:28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8"/>
      <c r="W906" s="28"/>
      <c r="X906" s="28"/>
      <c r="Y906" s="28"/>
      <c r="Z906" s="28"/>
      <c r="AA906" s="28"/>
      <c r="AB906" s="28"/>
    </row>
    <row r="907" spans="1:28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8"/>
      <c r="W907" s="28"/>
      <c r="X907" s="28"/>
      <c r="Y907" s="28"/>
      <c r="Z907" s="28"/>
      <c r="AA907" s="28"/>
      <c r="AB907" s="28"/>
    </row>
    <row r="908" spans="1:28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8"/>
      <c r="W908" s="28"/>
      <c r="X908" s="28"/>
      <c r="Y908" s="28"/>
      <c r="Z908" s="28"/>
      <c r="AA908" s="28"/>
      <c r="AB908" s="28"/>
    </row>
    <row r="909" spans="1:28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8"/>
      <c r="W909" s="28"/>
      <c r="X909" s="28"/>
      <c r="Y909" s="28"/>
      <c r="Z909" s="28"/>
      <c r="AA909" s="28"/>
      <c r="AB909" s="28"/>
    </row>
    <row r="910" spans="1:28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8"/>
      <c r="W910" s="28"/>
      <c r="X910" s="28"/>
      <c r="Y910" s="28"/>
      <c r="Z910" s="28"/>
      <c r="AA910" s="28"/>
      <c r="AB910" s="28"/>
    </row>
    <row r="911" spans="1:28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8"/>
      <c r="W911" s="28"/>
      <c r="X911" s="28"/>
      <c r="Y911" s="28"/>
      <c r="Z911" s="28"/>
      <c r="AA911" s="28"/>
      <c r="AB911" s="28"/>
    </row>
    <row r="912" spans="1:28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8"/>
      <c r="W912" s="28"/>
      <c r="X912" s="28"/>
      <c r="Y912" s="28"/>
      <c r="Z912" s="28"/>
      <c r="AA912" s="28"/>
      <c r="AB912" s="28"/>
    </row>
    <row r="913" spans="1:28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8"/>
      <c r="W913" s="28"/>
      <c r="X913" s="28"/>
      <c r="Y913" s="28"/>
      <c r="Z913" s="28"/>
      <c r="AA913" s="28"/>
      <c r="AB913" s="28"/>
    </row>
    <row r="914" spans="1:28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8"/>
      <c r="W914" s="28"/>
      <c r="X914" s="28"/>
      <c r="Y914" s="28"/>
      <c r="Z914" s="28"/>
      <c r="AA914" s="28"/>
      <c r="AB914" s="28"/>
    </row>
    <row r="915" spans="1:28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8"/>
      <c r="W915" s="28"/>
      <c r="X915" s="28"/>
      <c r="Y915" s="28"/>
      <c r="Z915" s="28"/>
      <c r="AA915" s="28"/>
      <c r="AB915" s="28"/>
    </row>
    <row r="916" spans="1:28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8"/>
      <c r="W916" s="28"/>
      <c r="X916" s="28"/>
      <c r="Y916" s="28"/>
      <c r="Z916" s="28"/>
      <c r="AA916" s="28"/>
      <c r="AB916" s="28"/>
    </row>
    <row r="917" spans="1:28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8"/>
      <c r="W917" s="28"/>
      <c r="X917" s="28"/>
      <c r="Y917" s="28"/>
      <c r="Z917" s="28"/>
      <c r="AA917" s="28"/>
      <c r="AB917" s="28"/>
    </row>
    <row r="918" spans="1:28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8"/>
      <c r="W918" s="28"/>
      <c r="X918" s="28"/>
      <c r="Y918" s="28"/>
      <c r="Z918" s="28"/>
      <c r="AA918" s="28"/>
      <c r="AB918" s="28"/>
    </row>
    <row r="919" spans="1:28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8"/>
      <c r="W919" s="28"/>
      <c r="X919" s="28"/>
      <c r="Y919" s="28"/>
      <c r="Z919" s="28"/>
      <c r="AA919" s="28"/>
      <c r="AB919" s="28"/>
    </row>
    <row r="920" spans="1:28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8"/>
      <c r="W920" s="28"/>
      <c r="X920" s="28"/>
      <c r="Y920" s="28"/>
      <c r="Z920" s="28"/>
      <c r="AA920" s="28"/>
      <c r="AB920" s="28"/>
    </row>
    <row r="921" spans="1:28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8"/>
      <c r="W921" s="28"/>
      <c r="X921" s="28"/>
      <c r="Y921" s="28"/>
      <c r="Z921" s="28"/>
      <c r="AA921" s="28"/>
      <c r="AB921" s="28"/>
    </row>
    <row r="922" spans="1:28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8"/>
      <c r="W922" s="28"/>
      <c r="X922" s="28"/>
      <c r="Y922" s="28"/>
      <c r="Z922" s="28"/>
      <c r="AA922" s="28"/>
      <c r="AB922" s="28"/>
    </row>
    <row r="923" spans="1:28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8"/>
      <c r="W923" s="28"/>
      <c r="X923" s="28"/>
      <c r="Y923" s="28"/>
      <c r="Z923" s="28"/>
      <c r="AA923" s="28"/>
      <c r="AB923" s="28"/>
    </row>
    <row r="924" spans="1:28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8"/>
      <c r="W924" s="28"/>
      <c r="X924" s="28"/>
      <c r="Y924" s="28"/>
      <c r="Z924" s="28"/>
      <c r="AA924" s="28"/>
      <c r="AB924" s="28"/>
    </row>
    <row r="925" spans="1:28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8"/>
      <c r="W925" s="28"/>
      <c r="X925" s="28"/>
      <c r="Y925" s="28"/>
      <c r="Z925" s="28"/>
      <c r="AA925" s="28"/>
      <c r="AB925" s="28"/>
    </row>
    <row r="926" spans="1:28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8"/>
      <c r="W926" s="28"/>
      <c r="X926" s="28"/>
      <c r="Y926" s="28"/>
      <c r="Z926" s="28"/>
      <c r="AA926" s="28"/>
      <c r="AB926" s="28"/>
    </row>
    <row r="927" spans="1:28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8"/>
      <c r="W927" s="28"/>
      <c r="X927" s="28"/>
      <c r="Y927" s="28"/>
      <c r="Z927" s="28"/>
      <c r="AA927" s="28"/>
      <c r="AB927" s="28"/>
    </row>
    <row r="928" spans="1:28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8"/>
      <c r="W928" s="28"/>
      <c r="X928" s="28"/>
      <c r="Y928" s="28"/>
      <c r="Z928" s="28"/>
      <c r="AA928" s="28"/>
      <c r="AB928" s="28"/>
    </row>
    <row r="929" spans="1:28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8"/>
      <c r="W929" s="28"/>
      <c r="X929" s="28"/>
      <c r="Y929" s="28"/>
      <c r="Z929" s="28"/>
      <c r="AA929" s="28"/>
      <c r="AB929" s="28"/>
    </row>
    <row r="930" spans="1:28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8"/>
      <c r="W930" s="28"/>
      <c r="X930" s="28"/>
      <c r="Y930" s="28"/>
      <c r="Z930" s="28"/>
      <c r="AA930" s="28"/>
      <c r="AB930" s="28"/>
    </row>
    <row r="931" spans="1:28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8"/>
      <c r="W931" s="28"/>
      <c r="X931" s="28"/>
      <c r="Y931" s="28"/>
      <c r="Z931" s="28"/>
      <c r="AA931" s="28"/>
      <c r="AB931" s="28"/>
    </row>
    <row r="932" spans="1:28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8"/>
      <c r="W932" s="28"/>
      <c r="X932" s="28"/>
      <c r="Y932" s="28"/>
      <c r="Z932" s="28"/>
      <c r="AA932" s="28"/>
      <c r="AB932" s="28"/>
    </row>
    <row r="933" spans="1:28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8"/>
      <c r="W933" s="28"/>
      <c r="X933" s="28"/>
      <c r="Y933" s="28"/>
      <c r="Z933" s="28"/>
      <c r="AA933" s="28"/>
      <c r="AB933" s="28"/>
    </row>
    <row r="934" spans="1:28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8"/>
      <c r="W934" s="28"/>
      <c r="X934" s="28"/>
      <c r="Y934" s="28"/>
      <c r="Z934" s="28"/>
      <c r="AA934" s="28"/>
      <c r="AB934" s="28"/>
    </row>
    <row r="935" spans="1:28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8"/>
      <c r="W935" s="28"/>
      <c r="X935" s="28"/>
      <c r="Y935" s="28"/>
      <c r="Z935" s="28"/>
      <c r="AA935" s="28"/>
      <c r="AB935" s="28"/>
    </row>
    <row r="936" spans="1:28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8"/>
      <c r="W936" s="28"/>
      <c r="X936" s="28"/>
      <c r="Y936" s="28"/>
      <c r="Z936" s="28"/>
      <c r="AA936" s="28"/>
      <c r="AB936" s="28"/>
    </row>
    <row r="937" spans="1:28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8"/>
      <c r="W937" s="28"/>
      <c r="X937" s="28"/>
      <c r="Y937" s="28"/>
      <c r="Z937" s="28"/>
      <c r="AA937" s="28"/>
      <c r="AB937" s="28"/>
    </row>
    <row r="938" spans="1:28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8"/>
      <c r="W938" s="28"/>
      <c r="X938" s="28"/>
      <c r="Y938" s="28"/>
      <c r="Z938" s="28"/>
      <c r="AA938" s="28"/>
      <c r="AB938" s="28"/>
    </row>
    <row r="939" spans="1:28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8"/>
      <c r="W939" s="28"/>
      <c r="X939" s="28"/>
      <c r="Y939" s="28"/>
      <c r="Z939" s="28"/>
      <c r="AA939" s="28"/>
      <c r="AB939" s="28"/>
    </row>
    <row r="940" spans="1:28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8"/>
      <c r="W940" s="28"/>
      <c r="X940" s="28"/>
      <c r="Y940" s="28"/>
      <c r="Z940" s="28"/>
      <c r="AA940" s="28"/>
      <c r="AB940" s="28"/>
    </row>
    <row r="941" spans="1:28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8"/>
      <c r="W941" s="28"/>
      <c r="X941" s="28"/>
      <c r="Y941" s="28"/>
      <c r="Z941" s="28"/>
      <c r="AA941" s="28"/>
      <c r="AB941" s="28"/>
    </row>
    <row r="942" spans="1:28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8"/>
      <c r="W942" s="28"/>
      <c r="X942" s="28"/>
      <c r="Y942" s="28"/>
      <c r="Z942" s="28"/>
      <c r="AA942" s="28"/>
      <c r="AB942" s="28"/>
    </row>
    <row r="943" spans="1:28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8"/>
      <c r="W943" s="28"/>
      <c r="X943" s="28"/>
      <c r="Y943" s="28"/>
      <c r="Z943" s="28"/>
      <c r="AA943" s="28"/>
      <c r="AB943" s="28"/>
    </row>
    <row r="944" spans="1:28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8"/>
      <c r="W944" s="28"/>
      <c r="X944" s="28"/>
      <c r="Y944" s="28"/>
      <c r="Z944" s="28"/>
      <c r="AA944" s="28"/>
      <c r="AB944" s="28"/>
    </row>
    <row r="945" spans="1:28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8"/>
      <c r="W945" s="28"/>
      <c r="X945" s="28"/>
      <c r="Y945" s="28"/>
      <c r="Z945" s="28"/>
      <c r="AA945" s="28"/>
      <c r="AB945" s="28"/>
    </row>
    <row r="946" spans="1:28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8"/>
      <c r="W946" s="28"/>
      <c r="X946" s="28"/>
      <c r="Y946" s="28"/>
      <c r="Z946" s="28"/>
      <c r="AA946" s="28"/>
      <c r="AB946" s="28"/>
    </row>
    <row r="947" spans="1:28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8"/>
      <c r="W947" s="28"/>
      <c r="X947" s="28"/>
      <c r="Y947" s="28"/>
      <c r="Z947" s="28"/>
      <c r="AA947" s="28"/>
      <c r="AB947" s="28"/>
    </row>
    <row r="948" spans="1:28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8"/>
      <c r="W948" s="28"/>
      <c r="X948" s="28"/>
      <c r="Y948" s="28"/>
      <c r="Z948" s="28"/>
      <c r="AA948" s="28"/>
      <c r="AB948" s="28"/>
    </row>
    <row r="949" spans="1:28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8"/>
      <c r="W949" s="28"/>
      <c r="X949" s="28"/>
      <c r="Y949" s="28"/>
      <c r="Z949" s="28"/>
      <c r="AA949" s="28"/>
      <c r="AB949" s="28"/>
    </row>
    <row r="950" spans="1:28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8"/>
      <c r="W950" s="28"/>
      <c r="X950" s="28"/>
      <c r="Y950" s="28"/>
      <c r="Z950" s="28"/>
      <c r="AA950" s="28"/>
      <c r="AB950" s="28"/>
    </row>
    <row r="951" spans="1:28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8"/>
      <c r="W951" s="28"/>
      <c r="X951" s="28"/>
      <c r="Y951" s="28"/>
      <c r="Z951" s="28"/>
      <c r="AA951" s="28"/>
      <c r="AB951" s="28"/>
    </row>
    <row r="952" spans="1:28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8"/>
      <c r="W952" s="28"/>
      <c r="X952" s="28"/>
      <c r="Y952" s="28"/>
      <c r="Z952" s="28"/>
      <c r="AA952" s="28"/>
      <c r="AB952" s="28"/>
    </row>
    <row r="953" spans="1:28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8"/>
      <c r="W953" s="28"/>
      <c r="X953" s="28"/>
      <c r="Y953" s="28"/>
      <c r="Z953" s="28"/>
      <c r="AA953" s="28"/>
      <c r="AB953" s="28"/>
    </row>
    <row r="954" spans="1:28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8"/>
      <c r="W954" s="28"/>
      <c r="X954" s="28"/>
      <c r="Y954" s="28"/>
      <c r="Z954" s="28"/>
      <c r="AA954" s="28"/>
      <c r="AB954" s="28"/>
    </row>
    <row r="955" spans="1:28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8"/>
      <c r="W955" s="28"/>
      <c r="X955" s="28"/>
      <c r="Y955" s="28"/>
      <c r="Z955" s="28"/>
      <c r="AA955" s="28"/>
      <c r="AB955" s="28"/>
    </row>
    <row r="956" spans="1:28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8"/>
      <c r="W956" s="28"/>
      <c r="X956" s="28"/>
      <c r="Y956" s="28"/>
      <c r="Z956" s="28"/>
      <c r="AA956" s="28"/>
      <c r="AB956" s="28"/>
    </row>
    <row r="957" spans="1:28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8"/>
      <c r="W957" s="28"/>
      <c r="X957" s="28"/>
      <c r="Y957" s="28"/>
      <c r="Z957" s="28"/>
      <c r="AA957" s="28"/>
      <c r="AB957" s="28"/>
    </row>
    <row r="958" spans="1:28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8"/>
      <c r="W958" s="28"/>
      <c r="X958" s="28"/>
      <c r="Y958" s="28"/>
      <c r="Z958" s="28"/>
      <c r="AA958" s="28"/>
      <c r="AB958" s="28"/>
    </row>
    <row r="959" spans="1:28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8"/>
      <c r="W959" s="28"/>
      <c r="X959" s="28"/>
      <c r="Y959" s="28"/>
      <c r="Z959" s="28"/>
      <c r="AA959" s="28"/>
      <c r="AB959" s="28"/>
    </row>
    <row r="960" spans="1:28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8"/>
      <c r="W960" s="28"/>
      <c r="X960" s="28"/>
      <c r="Y960" s="28"/>
      <c r="Z960" s="28"/>
      <c r="AA960" s="28"/>
      <c r="AB960" s="28"/>
    </row>
    <row r="961" spans="1:28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8"/>
      <c r="W961" s="28"/>
      <c r="X961" s="28"/>
      <c r="Y961" s="28"/>
      <c r="Z961" s="28"/>
      <c r="AA961" s="28"/>
      <c r="AB961" s="28"/>
    </row>
    <row r="962" spans="1:28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8"/>
      <c r="W962" s="28"/>
      <c r="X962" s="28"/>
      <c r="Y962" s="28"/>
      <c r="Z962" s="28"/>
      <c r="AA962" s="28"/>
      <c r="AB962" s="28"/>
    </row>
    <row r="963" spans="1:28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8"/>
      <c r="W963" s="28"/>
      <c r="X963" s="28"/>
      <c r="Y963" s="28"/>
      <c r="Z963" s="28"/>
      <c r="AA963" s="28"/>
      <c r="AB963" s="28"/>
    </row>
    <row r="964" spans="1:28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8"/>
      <c r="W964" s="28"/>
      <c r="X964" s="28"/>
      <c r="Y964" s="28"/>
      <c r="Z964" s="28"/>
      <c r="AA964" s="28"/>
      <c r="AB964" s="28"/>
    </row>
    <row r="965" spans="1:28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8"/>
      <c r="W965" s="28"/>
      <c r="X965" s="28"/>
      <c r="Y965" s="28"/>
      <c r="Z965" s="28"/>
      <c r="AA965" s="28"/>
      <c r="AB965" s="28"/>
    </row>
    <row r="966" spans="1:28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8"/>
      <c r="W966" s="28"/>
      <c r="X966" s="28"/>
      <c r="Y966" s="28"/>
      <c r="Z966" s="28"/>
      <c r="AA966" s="28"/>
      <c r="AB966" s="28"/>
    </row>
    <row r="967" spans="1:28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8"/>
      <c r="W967" s="28"/>
      <c r="X967" s="28"/>
      <c r="Y967" s="28"/>
      <c r="Z967" s="28"/>
      <c r="AA967" s="28"/>
      <c r="AB967" s="28"/>
    </row>
    <row r="968" spans="1:28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8"/>
      <c r="W968" s="28"/>
      <c r="X968" s="28"/>
      <c r="Y968" s="28"/>
      <c r="Z968" s="28"/>
      <c r="AA968" s="28"/>
      <c r="AB968" s="28"/>
    </row>
    <row r="969" spans="1:28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8"/>
      <c r="W969" s="28"/>
      <c r="X969" s="28"/>
      <c r="Y969" s="28"/>
      <c r="Z969" s="28"/>
      <c r="AA969" s="28"/>
      <c r="AB969" s="28"/>
    </row>
    <row r="970" spans="1:28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8"/>
      <c r="W970" s="28"/>
      <c r="X970" s="28"/>
      <c r="Y970" s="28"/>
      <c r="Z970" s="28"/>
      <c r="AA970" s="28"/>
      <c r="AB970" s="28"/>
    </row>
    <row r="971" spans="1:28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8"/>
      <c r="W971" s="28"/>
      <c r="X971" s="28"/>
      <c r="Y971" s="28"/>
      <c r="Z971" s="28"/>
      <c r="AA971" s="28"/>
      <c r="AB971" s="28"/>
    </row>
    <row r="972" spans="1:28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8"/>
      <c r="W972" s="28"/>
      <c r="X972" s="28"/>
      <c r="Y972" s="28"/>
      <c r="Z972" s="28"/>
      <c r="AA972" s="28"/>
      <c r="AB972" s="28"/>
    </row>
    <row r="973" spans="1:28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8"/>
      <c r="W973" s="28"/>
      <c r="X973" s="28"/>
      <c r="Y973" s="28"/>
      <c r="Z973" s="28"/>
      <c r="AA973" s="28"/>
      <c r="AB973" s="28"/>
    </row>
    <row r="974" spans="1:28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8"/>
      <c r="W974" s="28"/>
      <c r="X974" s="28"/>
      <c r="Y974" s="28"/>
      <c r="Z974" s="28"/>
      <c r="AA974" s="28"/>
      <c r="AB974" s="28"/>
    </row>
    <row r="975" spans="1:28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8"/>
      <c r="W975" s="28"/>
      <c r="X975" s="28"/>
      <c r="Y975" s="28"/>
      <c r="Z975" s="28"/>
      <c r="AA975" s="28"/>
      <c r="AB975" s="28"/>
    </row>
    <row r="976" spans="1:28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8"/>
      <c r="W976" s="28"/>
      <c r="X976" s="28"/>
      <c r="Y976" s="28"/>
      <c r="Z976" s="28"/>
      <c r="AA976" s="28"/>
      <c r="AB976" s="28"/>
    </row>
    <row r="977" spans="1:28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8"/>
      <c r="W977" s="28"/>
      <c r="X977" s="28"/>
      <c r="Y977" s="28"/>
      <c r="Z977" s="28"/>
      <c r="AA977" s="28"/>
      <c r="AB977" s="28"/>
    </row>
    <row r="978" spans="1:28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8"/>
      <c r="W978" s="28"/>
      <c r="X978" s="28"/>
      <c r="Y978" s="28"/>
      <c r="Z978" s="28"/>
      <c r="AA978" s="28"/>
      <c r="AB978" s="28"/>
    </row>
    <row r="979" spans="1:28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8"/>
      <c r="W979" s="28"/>
      <c r="X979" s="28"/>
      <c r="Y979" s="28"/>
      <c r="Z979" s="28"/>
      <c r="AA979" s="28"/>
      <c r="AB979" s="28"/>
    </row>
    <row r="980" spans="1:28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8"/>
      <c r="W980" s="28"/>
      <c r="X980" s="28"/>
      <c r="Y980" s="28"/>
      <c r="Z980" s="28"/>
      <c r="AA980" s="28"/>
      <c r="AB980" s="28"/>
    </row>
    <row r="981" spans="1:28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8"/>
      <c r="W981" s="28"/>
      <c r="X981" s="28"/>
      <c r="Y981" s="28"/>
      <c r="Z981" s="28"/>
      <c r="AA981" s="28"/>
      <c r="AB981" s="28"/>
    </row>
    <row r="982" spans="1:28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8"/>
      <c r="W982" s="28"/>
      <c r="X982" s="28"/>
      <c r="Y982" s="28"/>
      <c r="Z982" s="28"/>
      <c r="AA982" s="28"/>
      <c r="AB982" s="28"/>
    </row>
    <row r="983" spans="1:28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8"/>
      <c r="W983" s="28"/>
      <c r="X983" s="28"/>
      <c r="Y983" s="28"/>
      <c r="Z983" s="28"/>
      <c r="AA983" s="28"/>
      <c r="AB983" s="28"/>
    </row>
    <row r="984" spans="1:28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8"/>
      <c r="W984" s="28"/>
      <c r="X984" s="28"/>
      <c r="Y984" s="28"/>
      <c r="Z984" s="28"/>
      <c r="AA984" s="28"/>
      <c r="AB984" s="28"/>
    </row>
    <row r="985" spans="1:28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8"/>
      <c r="W985" s="28"/>
      <c r="X985" s="28"/>
      <c r="Y985" s="28"/>
      <c r="Z985" s="28"/>
      <c r="AA985" s="28"/>
      <c r="AB985" s="28"/>
    </row>
    <row r="986" spans="1:28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8"/>
      <c r="W986" s="28"/>
      <c r="X986" s="28"/>
      <c r="Y986" s="28"/>
      <c r="Z986" s="28"/>
      <c r="AA986" s="28"/>
      <c r="AB986" s="28"/>
    </row>
    <row r="987" spans="1:28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8"/>
      <c r="W987" s="28"/>
      <c r="X987" s="28"/>
      <c r="Y987" s="28"/>
      <c r="Z987" s="28"/>
      <c r="AA987" s="28"/>
      <c r="AB987" s="28"/>
    </row>
    <row r="988" spans="1:28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8"/>
      <c r="W988" s="28"/>
      <c r="X988" s="28"/>
      <c r="Y988" s="28"/>
      <c r="Z988" s="28"/>
      <c r="AA988" s="28"/>
      <c r="AB988" s="28"/>
    </row>
    <row r="989" spans="1:28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8"/>
      <c r="W989" s="28"/>
      <c r="X989" s="28"/>
      <c r="Y989" s="28"/>
      <c r="Z989" s="28"/>
      <c r="AA989" s="28"/>
      <c r="AB989" s="28"/>
    </row>
    <row r="990" spans="1:28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8"/>
      <c r="W990" s="28"/>
      <c r="X990" s="28"/>
      <c r="Y990" s="28"/>
      <c r="Z990" s="28"/>
      <c r="AA990" s="28"/>
      <c r="AB990" s="28"/>
    </row>
    <row r="991" spans="1:28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8"/>
      <c r="W991" s="28"/>
      <c r="X991" s="28"/>
      <c r="Y991" s="28"/>
      <c r="Z991" s="28"/>
      <c r="AA991" s="28"/>
      <c r="AB991" s="28"/>
    </row>
    <row r="992" spans="1:28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8"/>
      <c r="W992" s="28"/>
      <c r="X992" s="28"/>
      <c r="Y992" s="28"/>
      <c r="Z992" s="28"/>
      <c r="AA992" s="28"/>
      <c r="AB992" s="28"/>
    </row>
    <row r="993" spans="1:28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8"/>
      <c r="W993" s="28"/>
      <c r="X993" s="28"/>
      <c r="Y993" s="28"/>
      <c r="Z993" s="28"/>
      <c r="AA993" s="28"/>
      <c r="AB993" s="28"/>
    </row>
    <row r="994" spans="1:28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8"/>
      <c r="W994" s="28"/>
      <c r="X994" s="28"/>
      <c r="Y994" s="28"/>
      <c r="Z994" s="28"/>
      <c r="AA994" s="28"/>
      <c r="AB994" s="28"/>
    </row>
    <row r="995" spans="1:28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8"/>
      <c r="W995" s="28"/>
      <c r="X995" s="28"/>
      <c r="Y995" s="28"/>
      <c r="Z995" s="28"/>
      <c r="AA995" s="28"/>
      <c r="AB995" s="28"/>
    </row>
    <row r="996" spans="1:28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8"/>
      <c r="W996" s="28"/>
      <c r="X996" s="28"/>
      <c r="Y996" s="28"/>
      <c r="Z996" s="28"/>
      <c r="AA996" s="28"/>
      <c r="AB996" s="28"/>
    </row>
    <row r="997" spans="1:28" x14ac:dyDescent="0.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8"/>
      <c r="W997" s="28"/>
      <c r="X997" s="28"/>
      <c r="Y997" s="28"/>
      <c r="Z997" s="28"/>
      <c r="AA997" s="28"/>
      <c r="AB997" s="28"/>
    </row>
    <row r="998" spans="1:28" x14ac:dyDescent="0.2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8"/>
      <c r="W998" s="28"/>
      <c r="X998" s="28"/>
      <c r="Y998" s="28"/>
      <c r="Z998" s="28"/>
      <c r="AA998" s="28"/>
      <c r="AB998" s="28"/>
    </row>
    <row r="999" spans="1:28" x14ac:dyDescent="0.2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8"/>
      <c r="W999" s="28"/>
      <c r="X999" s="28"/>
      <c r="Y999" s="28"/>
      <c r="Z999" s="28"/>
      <c r="AA999" s="28"/>
      <c r="AB999" s="28"/>
    </row>
    <row r="1000" spans="1:28" x14ac:dyDescent="0.2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8"/>
      <c r="W1000" s="28"/>
      <c r="X1000" s="28"/>
      <c r="Y1000" s="28"/>
      <c r="Z1000" s="28"/>
      <c r="AA1000" s="28"/>
      <c r="AB1000" s="28"/>
    </row>
  </sheetData>
  <sheetProtection algorithmName="SHA-512" hashValue="Cu231IgmLio3Ku4vSGtUaS3dNA7R/cPb2udku+N6T7nV1Pjv5DyW8Z74vNf0F7m9zRSpW4iElRHiJs1GLkaRwA==" saltValue="b2ttPVUHQ6f4Kyfgu+576Q==" spinCount="100000" sheet="1" objects="1" scenarios="1"/>
  <dataValidations disablePrompts="1" count="1">
    <dataValidation type="list" allowBlank="1" showErrorMessage="1" sqref="D3:D13" xr:uid="{00000000-0002-0000-0300-000000000000}">
      <formula1>$Q$3:$Q$7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B996"/>
  <sheetViews>
    <sheetView topLeftCell="A30" workbookViewId="0">
      <selection activeCell="I56" sqref="I56"/>
    </sheetView>
  </sheetViews>
  <sheetFormatPr baseColWidth="10" defaultColWidth="12.6640625" defaultRowHeight="15" customHeight="1" x14ac:dyDescent="0.15"/>
  <cols>
    <col min="1" max="1" width="13.6640625" customWidth="1"/>
    <col min="2" max="2" width="20.1640625" customWidth="1"/>
    <col min="3" max="3" width="17.33203125" customWidth="1"/>
    <col min="4" max="4" width="23.1640625" customWidth="1"/>
    <col min="5" max="5" width="17.6640625" customWidth="1"/>
    <col min="6" max="6" width="14.33203125" customWidth="1"/>
    <col min="7" max="7" width="13.6640625" customWidth="1"/>
    <col min="8" max="8" width="14.6640625" customWidth="1"/>
    <col min="9" max="9" width="11" customWidth="1"/>
    <col min="10" max="10" width="12.33203125" customWidth="1"/>
    <col min="11" max="11" width="15.6640625" customWidth="1"/>
    <col min="12" max="12" width="9.33203125" customWidth="1"/>
    <col min="13" max="13" width="17.6640625" customWidth="1"/>
    <col min="14" max="14" width="10.33203125" customWidth="1"/>
    <col min="15" max="15" width="17.33203125" customWidth="1"/>
    <col min="16" max="18" width="11.33203125" customWidth="1"/>
    <col min="19" max="19" width="12.5" customWidth="1"/>
    <col min="20" max="21" width="11.33203125" customWidth="1"/>
    <col min="22" max="22" width="13.1640625" customWidth="1"/>
    <col min="23" max="26" width="11.33203125" customWidth="1"/>
  </cols>
  <sheetData>
    <row r="1" spans="1:27" ht="19" x14ac:dyDescent="0.15">
      <c r="A1" s="55" t="s">
        <v>347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7" ht="30" x14ac:dyDescent="0.15">
      <c r="A2" s="58" t="s">
        <v>348</v>
      </c>
      <c r="B2" s="58" t="s">
        <v>349</v>
      </c>
      <c r="C2" s="59" t="s">
        <v>350</v>
      </c>
      <c r="D2" s="58" t="s">
        <v>351</v>
      </c>
      <c r="E2" s="59" t="s">
        <v>352</v>
      </c>
      <c r="F2" s="58" t="s">
        <v>353</v>
      </c>
      <c r="G2" s="58" t="s">
        <v>265</v>
      </c>
      <c r="H2" s="58" t="s">
        <v>354</v>
      </c>
      <c r="I2" s="58" t="s">
        <v>355</v>
      </c>
      <c r="J2" s="58" t="s">
        <v>356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7" ht="26" x14ac:dyDescent="0.15">
      <c r="A3" s="61" t="str">
        <f>CodProyecto</f>
        <v>M6-2025-01</v>
      </c>
      <c r="B3" s="159" t="str">
        <f>NomProyecto</f>
        <v>Proyecto M6-2025-01 Proceso de gestión tecnológica</v>
      </c>
      <c r="C3" s="62" t="str">
        <f>IdMeta</f>
        <v>M6</v>
      </c>
      <c r="D3" s="144" t="str">
        <f>NomMeta</f>
        <v>Meta 6: Desarrollar una estrategia para el fortalecimiento de la gestión institucional (C4/M6)</v>
      </c>
      <c r="E3" s="64" t="str">
        <f>IdComponente</f>
        <v>C4</v>
      </c>
      <c r="F3" s="63" t="str">
        <f>NomComponente</f>
        <v>Componente 4: Gestión institucional</v>
      </c>
      <c r="G3" s="65" t="str">
        <f>tipoProyecto</f>
        <v>Por definir</v>
      </c>
      <c r="H3" s="65" t="str">
        <f>tipoProyectoOtro</f>
        <v>No aplica</v>
      </c>
      <c r="I3" s="65" t="str">
        <f>LiderProyecto</f>
        <v>Miguel Calderón</v>
      </c>
      <c r="J3" s="66" t="str">
        <f>LiderProyecto_Cargo</f>
        <v>Jefe OAP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x14ac:dyDescent="0.15">
      <c r="A4" s="56"/>
      <c r="B4" s="56"/>
      <c r="C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9" x14ac:dyDescent="0.15">
      <c r="A5" s="55" t="s">
        <v>357</v>
      </c>
      <c r="B5" s="56"/>
      <c r="C5" s="57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7" ht="30" x14ac:dyDescent="0.15">
      <c r="A6" s="58" t="s">
        <v>348</v>
      </c>
      <c r="B6" s="58" t="s">
        <v>358</v>
      </c>
      <c r="C6" s="67" t="s">
        <v>359</v>
      </c>
      <c r="D6" s="67" t="s">
        <v>360</v>
      </c>
      <c r="E6" s="67" t="s">
        <v>361</v>
      </c>
      <c r="F6" s="67" t="s">
        <v>362</v>
      </c>
      <c r="G6" s="67" t="s">
        <v>363</v>
      </c>
      <c r="H6" s="68" t="s">
        <v>364</v>
      </c>
      <c r="I6" s="67" t="s">
        <v>365</v>
      </c>
      <c r="J6" s="67" t="s">
        <v>366</v>
      </c>
      <c r="K6" s="69" t="s">
        <v>367</v>
      </c>
      <c r="L6" s="70" t="s">
        <v>368</v>
      </c>
      <c r="M6" s="58" t="s">
        <v>386</v>
      </c>
      <c r="N6" s="75" t="s">
        <v>369</v>
      </c>
      <c r="O6" s="75" t="s">
        <v>370</v>
      </c>
      <c r="P6" s="75" t="s">
        <v>371</v>
      </c>
      <c r="Q6" s="76" t="s">
        <v>372</v>
      </c>
      <c r="R6" s="76" t="s">
        <v>373</v>
      </c>
      <c r="S6" s="76" t="s">
        <v>374</v>
      </c>
      <c r="T6" s="75" t="s">
        <v>375</v>
      </c>
      <c r="U6" s="75" t="s">
        <v>376</v>
      </c>
      <c r="V6" s="75" t="s">
        <v>377</v>
      </c>
      <c r="W6" s="56"/>
      <c r="X6" s="56"/>
      <c r="Y6" s="56"/>
      <c r="Z6" s="56"/>
    </row>
    <row r="7" spans="1:27" x14ac:dyDescent="0.15">
      <c r="A7" s="71" t="str">
        <f>CodProyecto</f>
        <v>M6-2025-01</v>
      </c>
      <c r="B7" s="62">
        <f>FechaCorte</f>
        <v>45750</v>
      </c>
      <c r="C7" s="72">
        <f>PresupuestoAsignado</f>
        <v>580790800</v>
      </c>
      <c r="D7" s="72">
        <f>PROGRecursosPropios</f>
        <v>0</v>
      </c>
      <c r="E7" s="72">
        <f>PROGOtrosRecursos</f>
        <v>0</v>
      </c>
      <c r="F7" s="73">
        <f>PROGTotalRecursos</f>
        <v>0</v>
      </c>
      <c r="G7" s="73">
        <f>EJECRecursosPropios</f>
        <v>0</v>
      </c>
      <c r="H7" s="74">
        <f>PORC_EJECRecursosPropios</f>
        <v>0</v>
      </c>
      <c r="I7" s="62">
        <f>FechaInicio</f>
        <v>0</v>
      </c>
      <c r="J7" s="62">
        <f>FechaFin</f>
        <v>0</v>
      </c>
      <c r="K7" s="74" t="e">
        <f>PORC_AvanceTiempo</f>
        <v>#DIV/0!</v>
      </c>
      <c r="L7" s="74">
        <f>AvanceTecnico</f>
        <v>0</v>
      </c>
      <c r="M7" s="62" t="str">
        <f>EsInformeFinal</f>
        <v>SI</v>
      </c>
      <c r="N7" s="65">
        <f>IndCorto01</f>
        <v>0</v>
      </c>
      <c r="O7" s="77">
        <f>DescOtroIndicador01</f>
        <v>0</v>
      </c>
      <c r="P7" s="74">
        <f>PORC_AvanceOtroInd01</f>
        <v>0</v>
      </c>
      <c r="Q7" s="65">
        <f>IndCorto02</f>
        <v>0</v>
      </c>
      <c r="R7" s="74">
        <f>PORC_AvanceOtroInd02</f>
        <v>0</v>
      </c>
      <c r="S7" s="77">
        <f>DescOtroIndicador02</f>
        <v>0</v>
      </c>
      <c r="T7" s="77">
        <f>IndCorto03</f>
        <v>0</v>
      </c>
      <c r="U7" s="74">
        <f>PORC_AvanceOtroInd03</f>
        <v>0</v>
      </c>
      <c r="V7" s="77">
        <f>DescOtroIndicador03</f>
        <v>0</v>
      </c>
      <c r="W7" s="56"/>
      <c r="X7" s="56"/>
      <c r="Y7" s="56"/>
      <c r="Z7" s="56"/>
    </row>
    <row r="8" spans="1:27" x14ac:dyDescent="0.15">
      <c r="A8" s="56"/>
      <c r="B8" s="56"/>
      <c r="C8" s="5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7" ht="19" x14ac:dyDescent="0.15">
      <c r="A9" s="55" t="s">
        <v>378</v>
      </c>
      <c r="B9" s="56"/>
      <c r="C9" s="57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7" x14ac:dyDescent="0.15">
      <c r="B10" s="56"/>
      <c r="C10" s="428" t="s">
        <v>45</v>
      </c>
      <c r="D10" s="432" t="s">
        <v>57</v>
      </c>
      <c r="E10" s="433" t="s">
        <v>58</v>
      </c>
      <c r="F10" s="187"/>
      <c r="G10" s="188"/>
      <c r="H10" s="433" t="s">
        <v>48</v>
      </c>
      <c r="I10" s="187"/>
      <c r="J10" s="188"/>
      <c r="K10" s="433" t="s">
        <v>59</v>
      </c>
      <c r="L10" s="187"/>
      <c r="M10" s="187"/>
      <c r="N10" s="188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ht="22.5" customHeight="1" x14ac:dyDescent="0.15">
      <c r="A11" s="140" t="s">
        <v>348</v>
      </c>
      <c r="B11" s="58" t="s">
        <v>358</v>
      </c>
      <c r="C11" s="300"/>
      <c r="D11" s="300"/>
      <c r="E11" s="78" t="s">
        <v>60</v>
      </c>
      <c r="F11" s="78" t="s">
        <v>61</v>
      </c>
      <c r="G11" s="78" t="s">
        <v>62</v>
      </c>
      <c r="H11" s="79" t="s">
        <v>63</v>
      </c>
      <c r="I11" s="78" t="s">
        <v>50</v>
      </c>
      <c r="J11" s="78" t="s">
        <v>51</v>
      </c>
      <c r="K11" s="78" t="s">
        <v>52</v>
      </c>
      <c r="L11" s="78" t="s">
        <v>54</v>
      </c>
      <c r="M11" s="78" t="s">
        <v>55</v>
      </c>
      <c r="N11" s="78" t="s">
        <v>36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x14ac:dyDescent="0.15">
      <c r="A12" s="71" t="str">
        <f t="shared" ref="A12:A21" si="0">CodProyecto</f>
        <v>M6-2025-01</v>
      </c>
      <c r="B12" s="62">
        <f t="shared" ref="B12:B21" si="1">FechaCorte</f>
        <v>45750</v>
      </c>
      <c r="C12" s="80">
        <f t="array" ref="C12:C21">'FT-IDP-04-02'!B66:B75</f>
        <v>1</v>
      </c>
      <c r="D12" s="81">
        <f t="array" ref="D12:D21">'FT-IDP-04-02'!C66:C75</f>
        <v>0</v>
      </c>
      <c r="E12" s="81">
        <f t="array" ref="E12:E21">'FT-IDP-04-02'!F66:F75</f>
        <v>0</v>
      </c>
      <c r="F12" s="81">
        <f t="array" ref="F12:F21">'FT-IDP-04-02'!J66:J75</f>
        <v>0</v>
      </c>
      <c r="G12" s="81">
        <f t="array" ref="G12:G21">'FT-IDP-04-02'!N66:N75</f>
        <v>0</v>
      </c>
      <c r="H12" s="82">
        <f t="array" ref="H12:H21">'FT-IDP-04-02'!Q66:Q75</f>
        <v>0</v>
      </c>
      <c r="I12" s="83">
        <f t="array" ref="I12:I21">'FT-IDP-04-02'!S66:S75</f>
        <v>0</v>
      </c>
      <c r="J12" s="83">
        <f t="array" ref="J12:J21">'FT-IDP-04-02'!U66:U75</f>
        <v>0</v>
      </c>
      <c r="K12" s="84">
        <f t="array" ref="K12:K21">'FT-IDP-04-02'!W66:W75</f>
        <v>0</v>
      </c>
      <c r="L12" s="85">
        <f t="array" ref="L12:L21">'FT-IDP-04-02'!Y66:Y75</f>
        <v>0</v>
      </c>
      <c r="M12" s="86">
        <f t="array" ref="M12:M21">'FT-IDP-04-02'!AA66:AA75</f>
        <v>0</v>
      </c>
      <c r="N12" s="87">
        <f t="array" ref="N12:N21">'FT-IDP-04-02'!AB66:AB75</f>
        <v>0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x14ac:dyDescent="0.15">
      <c r="A13" s="71" t="str">
        <f t="shared" si="0"/>
        <v>M6-2025-01</v>
      </c>
      <c r="B13" s="62">
        <f t="shared" si="1"/>
        <v>45750</v>
      </c>
      <c r="C13" s="80">
        <v>2</v>
      </c>
      <c r="D13" s="88">
        <v>0</v>
      </c>
      <c r="E13" s="81">
        <v>0</v>
      </c>
      <c r="F13" s="81">
        <v>0</v>
      </c>
      <c r="G13" s="81">
        <v>0</v>
      </c>
      <c r="H13" s="82">
        <v>0</v>
      </c>
      <c r="I13" s="83">
        <v>0</v>
      </c>
      <c r="J13" s="83">
        <v>0</v>
      </c>
      <c r="K13" s="84">
        <v>0</v>
      </c>
      <c r="L13" s="85">
        <v>0</v>
      </c>
      <c r="M13" s="86">
        <v>0</v>
      </c>
      <c r="N13" s="87">
        <v>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x14ac:dyDescent="0.15">
      <c r="A14" s="71" t="str">
        <f t="shared" si="0"/>
        <v>M6-2025-01</v>
      </c>
      <c r="B14" s="62">
        <f t="shared" si="1"/>
        <v>45750</v>
      </c>
      <c r="C14" s="80">
        <v>3</v>
      </c>
      <c r="D14" s="88">
        <v>0</v>
      </c>
      <c r="E14" s="81">
        <v>0</v>
      </c>
      <c r="F14" s="81">
        <v>0</v>
      </c>
      <c r="G14" s="81">
        <v>0</v>
      </c>
      <c r="H14" s="82">
        <v>0</v>
      </c>
      <c r="I14" s="83">
        <v>0</v>
      </c>
      <c r="J14" s="83">
        <v>0</v>
      </c>
      <c r="K14" s="84">
        <v>0</v>
      </c>
      <c r="L14" s="85">
        <v>0</v>
      </c>
      <c r="M14" s="86">
        <v>0</v>
      </c>
      <c r="N14" s="87">
        <v>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1:27" x14ac:dyDescent="0.15">
      <c r="A15" s="71" t="str">
        <f t="shared" si="0"/>
        <v>M6-2025-01</v>
      </c>
      <c r="B15" s="62">
        <f t="shared" si="1"/>
        <v>45750</v>
      </c>
      <c r="C15" s="80">
        <v>4</v>
      </c>
      <c r="D15" s="88">
        <v>0</v>
      </c>
      <c r="E15" s="81">
        <v>0</v>
      </c>
      <c r="F15" s="81">
        <v>0</v>
      </c>
      <c r="G15" s="81">
        <v>0</v>
      </c>
      <c r="H15" s="82">
        <v>0</v>
      </c>
      <c r="I15" s="83">
        <v>0</v>
      </c>
      <c r="J15" s="83">
        <v>0</v>
      </c>
      <c r="K15" s="84">
        <v>0</v>
      </c>
      <c r="L15" s="85">
        <v>0</v>
      </c>
      <c r="M15" s="86">
        <v>0</v>
      </c>
      <c r="N15" s="87">
        <v>0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x14ac:dyDescent="0.15">
      <c r="A16" s="71" t="str">
        <f t="shared" si="0"/>
        <v>M6-2025-01</v>
      </c>
      <c r="B16" s="62">
        <f t="shared" si="1"/>
        <v>45750</v>
      </c>
      <c r="C16" s="80">
        <v>5</v>
      </c>
      <c r="D16" s="88">
        <v>0</v>
      </c>
      <c r="E16" s="81">
        <v>0</v>
      </c>
      <c r="F16" s="81">
        <v>0</v>
      </c>
      <c r="G16" s="81">
        <v>0</v>
      </c>
      <c r="H16" s="82">
        <v>0</v>
      </c>
      <c r="I16" s="83">
        <v>0</v>
      </c>
      <c r="J16" s="83">
        <v>0</v>
      </c>
      <c r="K16" s="84">
        <v>0</v>
      </c>
      <c r="L16" s="85">
        <v>0</v>
      </c>
      <c r="M16" s="86">
        <v>0</v>
      </c>
      <c r="N16" s="87">
        <v>0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1:27" x14ac:dyDescent="0.15">
      <c r="A17" s="71" t="str">
        <f t="shared" si="0"/>
        <v>M6-2025-01</v>
      </c>
      <c r="B17" s="62">
        <f t="shared" si="1"/>
        <v>45750</v>
      </c>
      <c r="C17" s="80">
        <v>6</v>
      </c>
      <c r="D17" s="88">
        <v>0</v>
      </c>
      <c r="E17" s="81">
        <v>0</v>
      </c>
      <c r="F17" s="81">
        <v>0</v>
      </c>
      <c r="G17" s="81">
        <v>0</v>
      </c>
      <c r="H17" s="82">
        <v>0</v>
      </c>
      <c r="I17" s="83">
        <v>0</v>
      </c>
      <c r="J17" s="83">
        <v>0</v>
      </c>
      <c r="K17" s="84">
        <v>0</v>
      </c>
      <c r="L17" s="85">
        <v>0</v>
      </c>
      <c r="M17" s="86">
        <v>0</v>
      </c>
      <c r="N17" s="87">
        <v>0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x14ac:dyDescent="0.15">
      <c r="A18" s="71" t="str">
        <f t="shared" si="0"/>
        <v>M6-2025-01</v>
      </c>
      <c r="B18" s="62">
        <f t="shared" si="1"/>
        <v>45750</v>
      </c>
      <c r="C18" s="80">
        <v>7</v>
      </c>
      <c r="D18" s="88">
        <v>0</v>
      </c>
      <c r="E18" s="81">
        <v>0</v>
      </c>
      <c r="F18" s="81">
        <v>0</v>
      </c>
      <c r="G18" s="81">
        <v>0</v>
      </c>
      <c r="H18" s="82">
        <v>0</v>
      </c>
      <c r="I18" s="83">
        <v>0</v>
      </c>
      <c r="J18" s="83">
        <v>0</v>
      </c>
      <c r="K18" s="84">
        <v>0</v>
      </c>
      <c r="L18" s="85">
        <v>0</v>
      </c>
      <c r="M18" s="86">
        <v>0</v>
      </c>
      <c r="N18" s="87">
        <v>0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7" x14ac:dyDescent="0.15">
      <c r="A19" s="71" t="str">
        <f t="shared" si="0"/>
        <v>M6-2025-01</v>
      </c>
      <c r="B19" s="62">
        <f t="shared" si="1"/>
        <v>45750</v>
      </c>
      <c r="C19" s="80">
        <v>8</v>
      </c>
      <c r="D19" s="88">
        <v>0</v>
      </c>
      <c r="E19" s="81">
        <v>0</v>
      </c>
      <c r="F19" s="81">
        <v>0</v>
      </c>
      <c r="G19" s="81">
        <v>0</v>
      </c>
      <c r="H19" s="82">
        <v>0</v>
      </c>
      <c r="I19" s="83">
        <v>0</v>
      </c>
      <c r="J19" s="83">
        <v>0</v>
      </c>
      <c r="K19" s="84">
        <v>0</v>
      </c>
      <c r="L19" s="85">
        <v>0</v>
      </c>
      <c r="M19" s="86">
        <v>0</v>
      </c>
      <c r="N19" s="87">
        <v>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27" x14ac:dyDescent="0.15">
      <c r="A20" s="71" t="str">
        <f t="shared" si="0"/>
        <v>M6-2025-01</v>
      </c>
      <c r="B20" s="62">
        <f t="shared" si="1"/>
        <v>45750</v>
      </c>
      <c r="C20" s="80">
        <v>9</v>
      </c>
      <c r="D20" s="88">
        <v>0</v>
      </c>
      <c r="E20" s="81">
        <v>0</v>
      </c>
      <c r="F20" s="81">
        <v>0</v>
      </c>
      <c r="G20" s="81">
        <v>0</v>
      </c>
      <c r="H20" s="82">
        <v>0</v>
      </c>
      <c r="I20" s="83">
        <v>0</v>
      </c>
      <c r="J20" s="83">
        <v>0</v>
      </c>
      <c r="K20" s="84">
        <v>0</v>
      </c>
      <c r="L20" s="85">
        <v>0</v>
      </c>
      <c r="M20" s="86">
        <v>0</v>
      </c>
      <c r="N20" s="87">
        <v>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7" x14ac:dyDescent="0.15">
      <c r="A21" s="71" t="str">
        <f t="shared" si="0"/>
        <v>M6-2025-01</v>
      </c>
      <c r="B21" s="62">
        <f t="shared" si="1"/>
        <v>45750</v>
      </c>
      <c r="C21" s="80">
        <v>10</v>
      </c>
      <c r="D21" s="88">
        <v>0</v>
      </c>
      <c r="E21" s="81">
        <v>0</v>
      </c>
      <c r="F21" s="81">
        <v>0</v>
      </c>
      <c r="G21" s="81">
        <v>0</v>
      </c>
      <c r="H21" s="82">
        <v>0</v>
      </c>
      <c r="I21" s="83">
        <v>0</v>
      </c>
      <c r="J21" s="83">
        <v>0</v>
      </c>
      <c r="K21" s="84">
        <v>0</v>
      </c>
      <c r="L21" s="85">
        <v>0</v>
      </c>
      <c r="M21" s="86">
        <v>0</v>
      </c>
      <c r="N21" s="87">
        <v>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1:27" ht="15.75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7" ht="15.75" customHeight="1" x14ac:dyDescent="0.15">
      <c r="A23" s="56"/>
      <c r="B23" s="56"/>
      <c r="C23" s="57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7" ht="15.75" customHeight="1" x14ac:dyDescent="0.15">
      <c r="A24" s="55" t="s">
        <v>379</v>
      </c>
      <c r="B24" s="56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7" ht="15.75" customHeight="1" x14ac:dyDescent="0.15">
      <c r="A25" s="56"/>
      <c r="B25" s="56"/>
      <c r="C25" s="428" t="s">
        <v>45</v>
      </c>
      <c r="D25" s="428" t="s">
        <v>46</v>
      </c>
      <c r="E25" s="429" t="s">
        <v>47</v>
      </c>
      <c r="F25" s="430" t="s">
        <v>48</v>
      </c>
      <c r="G25" s="188"/>
      <c r="H25" s="431" t="s">
        <v>380</v>
      </c>
      <c r="I25" s="187"/>
      <c r="J25" s="187"/>
      <c r="K25" s="187"/>
      <c r="L25" s="188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pans="1:27" ht="15.75" customHeight="1" x14ac:dyDescent="0.15">
      <c r="A26" s="58" t="s">
        <v>348</v>
      </c>
      <c r="B26" s="58" t="s">
        <v>358</v>
      </c>
      <c r="C26" s="300"/>
      <c r="D26" s="300"/>
      <c r="E26" s="300"/>
      <c r="F26" s="78" t="s">
        <v>50</v>
      </c>
      <c r="G26" s="78" t="s">
        <v>51</v>
      </c>
      <c r="H26" s="89" t="s">
        <v>52</v>
      </c>
      <c r="I26" s="89" t="s">
        <v>129</v>
      </c>
      <c r="J26" s="89" t="s">
        <v>54</v>
      </c>
      <c r="K26" s="89" t="s">
        <v>55</v>
      </c>
      <c r="L26" s="89" t="s">
        <v>36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1:27" ht="15.75" customHeight="1" x14ac:dyDescent="0.15">
      <c r="A27" s="71" t="str">
        <f t="shared" ref="A27:A36" si="2">CodProyecto</f>
        <v>M6-2025-01</v>
      </c>
      <c r="B27" s="62">
        <f t="shared" ref="B27:B36" si="3">FechaCorte</f>
        <v>45750</v>
      </c>
      <c r="C27" s="90">
        <f t="array" ref="C27:C36">'FT-IDP-04-02'!B52:B61</f>
        <v>1</v>
      </c>
      <c r="D27" s="91">
        <f t="array" ref="D27:D36">'FT-IDP-04-02'!C52:C61</f>
        <v>0</v>
      </c>
      <c r="E27" s="84">
        <f t="array" ref="E27:E36">'FT-IDP-04-02'!I52:I61</f>
        <v>0</v>
      </c>
      <c r="F27" s="83">
        <f t="array" ref="F27:F36">'FT-IDP-04-02'!K52:K61</f>
        <v>0</v>
      </c>
      <c r="G27" s="83">
        <f t="array" ref="G27:G36">'FT-IDP-04-02'!N52:N61</f>
        <v>0</v>
      </c>
      <c r="H27" s="92">
        <f t="array" ref="H27:H36">'FT-IDP-04-02'!Q52:Q61</f>
        <v>0</v>
      </c>
      <c r="I27" s="92">
        <f t="array" ref="I27:I36">'FT-IDP-04-02'!S52:S61</f>
        <v>0</v>
      </c>
      <c r="J27" s="83">
        <f t="array" ref="J27:J36">'FT-IDP-04-02'!U52:U61</f>
        <v>0</v>
      </c>
      <c r="K27" s="92">
        <f t="array" ref="K27:K36">'FT-IDP-04-02'!W52:W61</f>
        <v>0</v>
      </c>
      <c r="L27" s="91">
        <f t="array" ref="L27:L36">'FT-IDP-04-02'!Y52:Y61</f>
        <v>0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1:27" ht="15.75" customHeight="1" x14ac:dyDescent="0.15">
      <c r="A28" s="71" t="str">
        <f t="shared" si="2"/>
        <v>M6-2025-01</v>
      </c>
      <c r="B28" s="62">
        <f t="shared" si="3"/>
        <v>45750</v>
      </c>
      <c r="C28" s="90">
        <v>2</v>
      </c>
      <c r="D28" s="91">
        <v>0</v>
      </c>
      <c r="E28" s="84">
        <v>0</v>
      </c>
      <c r="F28" s="83">
        <v>0</v>
      </c>
      <c r="G28" s="83">
        <v>0</v>
      </c>
      <c r="H28" s="92">
        <v>0</v>
      </c>
      <c r="I28" s="92">
        <v>0</v>
      </c>
      <c r="J28" s="83">
        <v>0</v>
      </c>
      <c r="K28" s="92">
        <v>0</v>
      </c>
      <c r="L28" s="91">
        <v>0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pans="1:27" ht="15.75" customHeight="1" x14ac:dyDescent="0.15">
      <c r="A29" s="71" t="str">
        <f t="shared" si="2"/>
        <v>M6-2025-01</v>
      </c>
      <c r="B29" s="62">
        <f t="shared" si="3"/>
        <v>45750</v>
      </c>
      <c r="C29" s="90">
        <v>3</v>
      </c>
      <c r="D29" s="91">
        <v>0</v>
      </c>
      <c r="E29" s="84">
        <v>0</v>
      </c>
      <c r="F29" s="83">
        <v>0</v>
      </c>
      <c r="G29" s="83">
        <v>0</v>
      </c>
      <c r="H29" s="92">
        <v>0</v>
      </c>
      <c r="I29" s="92">
        <v>0</v>
      </c>
      <c r="J29" s="83">
        <v>0</v>
      </c>
      <c r="K29" s="92">
        <v>0</v>
      </c>
      <c r="L29" s="91">
        <v>0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1:27" ht="15.75" customHeight="1" x14ac:dyDescent="0.15">
      <c r="A30" s="71" t="str">
        <f t="shared" si="2"/>
        <v>M6-2025-01</v>
      </c>
      <c r="B30" s="62">
        <f t="shared" si="3"/>
        <v>45750</v>
      </c>
      <c r="C30" s="90">
        <v>4</v>
      </c>
      <c r="D30" s="91">
        <v>0</v>
      </c>
      <c r="E30" s="84">
        <v>0</v>
      </c>
      <c r="F30" s="83">
        <v>0</v>
      </c>
      <c r="G30" s="83">
        <v>0</v>
      </c>
      <c r="H30" s="92">
        <v>0</v>
      </c>
      <c r="I30" s="92">
        <v>0</v>
      </c>
      <c r="J30" s="83">
        <v>0</v>
      </c>
      <c r="K30" s="92">
        <v>0</v>
      </c>
      <c r="L30" s="91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1:27" ht="15.75" customHeight="1" x14ac:dyDescent="0.15">
      <c r="A31" s="71" t="str">
        <f t="shared" si="2"/>
        <v>M6-2025-01</v>
      </c>
      <c r="B31" s="62">
        <f t="shared" si="3"/>
        <v>45750</v>
      </c>
      <c r="C31" s="90">
        <v>5</v>
      </c>
      <c r="D31" s="91">
        <v>0</v>
      </c>
      <c r="E31" s="84">
        <v>0</v>
      </c>
      <c r="F31" s="83">
        <v>0</v>
      </c>
      <c r="G31" s="83">
        <v>0</v>
      </c>
      <c r="H31" s="92">
        <v>0</v>
      </c>
      <c r="I31" s="92">
        <v>0</v>
      </c>
      <c r="J31" s="83">
        <v>0</v>
      </c>
      <c r="K31" s="92">
        <v>0</v>
      </c>
      <c r="L31" s="91">
        <v>0</v>
      </c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1:27" ht="15.75" customHeight="1" x14ac:dyDescent="0.15">
      <c r="A32" s="71" t="str">
        <f t="shared" si="2"/>
        <v>M6-2025-01</v>
      </c>
      <c r="B32" s="62">
        <f t="shared" si="3"/>
        <v>45750</v>
      </c>
      <c r="C32" s="90">
        <v>6</v>
      </c>
      <c r="D32" s="91">
        <v>0</v>
      </c>
      <c r="E32" s="84">
        <v>0</v>
      </c>
      <c r="F32" s="83">
        <v>0</v>
      </c>
      <c r="G32" s="83">
        <v>0</v>
      </c>
      <c r="H32" s="92">
        <v>0</v>
      </c>
      <c r="I32" s="92">
        <v>0</v>
      </c>
      <c r="J32" s="83">
        <v>0</v>
      </c>
      <c r="K32" s="92">
        <v>0</v>
      </c>
      <c r="L32" s="91">
        <v>0</v>
      </c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8" ht="15.75" customHeight="1" x14ac:dyDescent="0.15">
      <c r="A33" s="71" t="str">
        <f t="shared" si="2"/>
        <v>M6-2025-01</v>
      </c>
      <c r="B33" s="62">
        <f t="shared" si="3"/>
        <v>45750</v>
      </c>
      <c r="C33" s="90">
        <v>7</v>
      </c>
      <c r="D33" s="91">
        <v>0</v>
      </c>
      <c r="E33" s="84">
        <v>0</v>
      </c>
      <c r="F33" s="83">
        <v>0</v>
      </c>
      <c r="G33" s="83">
        <v>0</v>
      </c>
      <c r="H33" s="92">
        <v>0</v>
      </c>
      <c r="I33" s="92">
        <v>0</v>
      </c>
      <c r="J33" s="83">
        <v>0</v>
      </c>
      <c r="K33" s="92">
        <v>0</v>
      </c>
      <c r="L33" s="91">
        <v>0</v>
      </c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1:28" ht="15.75" customHeight="1" x14ac:dyDescent="0.15">
      <c r="A34" s="71" t="str">
        <f t="shared" si="2"/>
        <v>M6-2025-01</v>
      </c>
      <c r="B34" s="62">
        <f t="shared" si="3"/>
        <v>45750</v>
      </c>
      <c r="C34" s="90">
        <v>8</v>
      </c>
      <c r="D34" s="91">
        <v>0</v>
      </c>
      <c r="E34" s="84">
        <v>0</v>
      </c>
      <c r="F34" s="83">
        <v>0</v>
      </c>
      <c r="G34" s="83">
        <v>0</v>
      </c>
      <c r="H34" s="92">
        <v>0</v>
      </c>
      <c r="I34" s="92">
        <v>0</v>
      </c>
      <c r="J34" s="83">
        <v>0</v>
      </c>
      <c r="K34" s="92">
        <v>0</v>
      </c>
      <c r="L34" s="91">
        <v>0</v>
      </c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pans="1:28" ht="15.75" customHeight="1" x14ac:dyDescent="0.15">
      <c r="A35" s="71" t="str">
        <f t="shared" si="2"/>
        <v>M6-2025-01</v>
      </c>
      <c r="B35" s="62">
        <f t="shared" si="3"/>
        <v>45750</v>
      </c>
      <c r="C35" s="90">
        <v>9</v>
      </c>
      <c r="D35" s="91">
        <v>0</v>
      </c>
      <c r="E35" s="84">
        <v>0</v>
      </c>
      <c r="F35" s="83">
        <v>0</v>
      </c>
      <c r="G35" s="83">
        <v>0</v>
      </c>
      <c r="H35" s="92">
        <v>0</v>
      </c>
      <c r="I35" s="92">
        <v>0</v>
      </c>
      <c r="J35" s="83">
        <v>0</v>
      </c>
      <c r="K35" s="92">
        <v>0</v>
      </c>
      <c r="L35" s="91">
        <v>0</v>
      </c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1:28" ht="15.75" customHeight="1" x14ac:dyDescent="0.15">
      <c r="A36" s="71" t="str">
        <f t="shared" si="2"/>
        <v>M6-2025-01</v>
      </c>
      <c r="B36" s="62">
        <f t="shared" si="3"/>
        <v>45750</v>
      </c>
      <c r="C36" s="90">
        <v>10</v>
      </c>
      <c r="D36" s="91">
        <v>0</v>
      </c>
      <c r="E36" s="84">
        <v>0</v>
      </c>
      <c r="F36" s="83">
        <v>0</v>
      </c>
      <c r="G36" s="83">
        <v>0</v>
      </c>
      <c r="H36" s="92">
        <v>0</v>
      </c>
      <c r="I36" s="92">
        <v>0</v>
      </c>
      <c r="J36" s="83">
        <v>0</v>
      </c>
      <c r="K36" s="92">
        <v>0</v>
      </c>
      <c r="L36" s="91">
        <v>0</v>
      </c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spans="1:28" ht="15.75" customHeight="1" x14ac:dyDescent="0.15">
      <c r="A37" s="56"/>
      <c r="B37" s="56"/>
      <c r="C37" s="5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8" ht="15.75" customHeight="1" x14ac:dyDescent="0.15">
      <c r="A38" s="56"/>
      <c r="B38" s="56"/>
      <c r="C38" s="57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8" ht="15.75" customHeight="1" x14ac:dyDescent="0.15">
      <c r="A39" s="55" t="s">
        <v>412</v>
      </c>
      <c r="B39" s="56"/>
      <c r="C39" s="57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8" ht="26" x14ac:dyDescent="0.15">
      <c r="A40" s="58" t="s">
        <v>348</v>
      </c>
      <c r="B40" s="58" t="s">
        <v>358</v>
      </c>
      <c r="C40" s="153" t="s">
        <v>73</v>
      </c>
      <c r="D40" s="153" t="s">
        <v>72</v>
      </c>
      <c r="E40" s="153" t="s">
        <v>94</v>
      </c>
      <c r="F40" s="153" t="s">
        <v>95</v>
      </c>
      <c r="G40" s="153" t="s">
        <v>96</v>
      </c>
      <c r="H40" s="153" t="s">
        <v>97</v>
      </c>
      <c r="I40" s="153" t="s">
        <v>98</v>
      </c>
      <c r="J40" s="153" t="s">
        <v>99</v>
      </c>
      <c r="K40" s="153" t="s">
        <v>100</v>
      </c>
      <c r="L40" s="153" t="s">
        <v>101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</row>
    <row r="41" spans="1:28" ht="15.75" customHeight="1" x14ac:dyDescent="0.15">
      <c r="A41" s="71" t="str">
        <f t="shared" ref="A41:A58" si="4">CodProyecto</f>
        <v>M6-2025-01</v>
      </c>
      <c r="B41" s="62">
        <f t="shared" ref="B41:B58" si="5">FechaCorte</f>
        <v>45750</v>
      </c>
      <c r="C41" s="154">
        <f>'FT-IDP-04-02'!B119</f>
        <v>0</v>
      </c>
      <c r="D41" s="154">
        <f>'FT-IDP-04-02'!E119</f>
        <v>0</v>
      </c>
      <c r="E41" s="154">
        <f>'FT-IDP-04-02'!H119</f>
        <v>0</v>
      </c>
      <c r="F41" s="155">
        <f>'FT-IDP-04-02'!K119</f>
        <v>0</v>
      </c>
      <c r="G41" s="156">
        <f>'FT-IDP-04-02'!N119</f>
        <v>0</v>
      </c>
      <c r="H41" s="157">
        <f>'FT-IDP-04-02'!Q119</f>
        <v>0</v>
      </c>
      <c r="I41" s="158" t="e">
        <f>'FT-IDP-04-02'!T119</f>
        <v>#DIV/0!</v>
      </c>
      <c r="J41" s="154">
        <f>'FT-IDP-04-02'!V119</f>
        <v>0</v>
      </c>
      <c r="K41" s="154">
        <f>'FT-IDP-04-02'!Y119</f>
        <v>0</v>
      </c>
      <c r="L41" s="154">
        <f>'FT-IDP-04-02'!AA119</f>
        <v>0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</row>
    <row r="42" spans="1:28" ht="15.75" customHeight="1" x14ac:dyDescent="0.15">
      <c r="A42" s="71" t="str">
        <f t="shared" si="4"/>
        <v>M6-2025-01</v>
      </c>
      <c r="B42" s="62">
        <f t="shared" si="5"/>
        <v>45750</v>
      </c>
      <c r="C42" s="154">
        <f>'FT-IDP-04-02'!B120</f>
        <v>0</v>
      </c>
      <c r="D42" s="154">
        <f>'FT-IDP-04-02'!E120</f>
        <v>0</v>
      </c>
      <c r="E42" s="154">
        <f>'FT-IDP-04-02'!H120</f>
        <v>0</v>
      </c>
      <c r="F42" s="155">
        <f>'FT-IDP-04-02'!K120</f>
        <v>0</v>
      </c>
      <c r="G42" s="156">
        <f>'FT-IDP-04-02'!N120</f>
        <v>0</v>
      </c>
      <c r="H42" s="157">
        <f>'FT-IDP-04-02'!Q120</f>
        <v>0</v>
      </c>
      <c r="I42" s="158" t="e">
        <f>'FT-IDP-04-02'!T120</f>
        <v>#DIV/0!</v>
      </c>
      <c r="J42" s="154">
        <f>'FT-IDP-04-02'!V120</f>
        <v>0</v>
      </c>
      <c r="K42" s="154">
        <f>'FT-IDP-04-02'!Y120</f>
        <v>0</v>
      </c>
      <c r="L42" s="154">
        <f>'FT-IDP-04-02'!AA120</f>
        <v>0</v>
      </c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</row>
    <row r="43" spans="1:28" ht="15.75" customHeight="1" x14ac:dyDescent="0.15">
      <c r="A43" s="71" t="str">
        <f t="shared" si="4"/>
        <v>M6-2025-01</v>
      </c>
      <c r="B43" s="62">
        <f t="shared" si="5"/>
        <v>45750</v>
      </c>
      <c r="C43" s="154">
        <f>'FT-IDP-04-02'!B121</f>
        <v>0</v>
      </c>
      <c r="D43" s="154">
        <f>'FT-IDP-04-02'!E121</f>
        <v>0</v>
      </c>
      <c r="E43" s="154">
        <f>'FT-IDP-04-02'!H121</f>
        <v>0</v>
      </c>
      <c r="F43" s="155">
        <f>'FT-IDP-04-02'!K121</f>
        <v>0</v>
      </c>
      <c r="G43" s="156">
        <f>'FT-IDP-04-02'!N121</f>
        <v>0</v>
      </c>
      <c r="H43" s="157">
        <f>'FT-IDP-04-02'!Q121</f>
        <v>0</v>
      </c>
      <c r="I43" s="158" t="e">
        <f>'FT-IDP-04-02'!T121</f>
        <v>#DIV/0!</v>
      </c>
      <c r="J43" s="154">
        <f>'FT-IDP-04-02'!V121</f>
        <v>0</v>
      </c>
      <c r="K43" s="154">
        <f>'FT-IDP-04-02'!Y121</f>
        <v>0</v>
      </c>
      <c r="L43" s="154">
        <f>'FT-IDP-04-02'!AA121</f>
        <v>0</v>
      </c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</row>
    <row r="44" spans="1:28" ht="15.75" customHeight="1" x14ac:dyDescent="0.15">
      <c r="A44" s="71" t="str">
        <f t="shared" si="4"/>
        <v>M6-2025-01</v>
      </c>
      <c r="B44" s="62">
        <f t="shared" si="5"/>
        <v>45750</v>
      </c>
      <c r="C44" s="154">
        <f>'FT-IDP-04-02'!B122</f>
        <v>0</v>
      </c>
      <c r="D44" s="154">
        <f>'FT-IDP-04-02'!E122</f>
        <v>0</v>
      </c>
      <c r="E44" s="154">
        <f>'FT-IDP-04-02'!H122</f>
        <v>0</v>
      </c>
      <c r="F44" s="155">
        <f>'FT-IDP-04-02'!K122</f>
        <v>0</v>
      </c>
      <c r="G44" s="156">
        <f>'FT-IDP-04-02'!N122</f>
        <v>0</v>
      </c>
      <c r="H44" s="157">
        <f>'FT-IDP-04-02'!Q122</f>
        <v>0</v>
      </c>
      <c r="I44" s="158" t="e">
        <f>'FT-IDP-04-02'!T122</f>
        <v>#DIV/0!</v>
      </c>
      <c r="J44" s="154">
        <f>'FT-IDP-04-02'!V122</f>
        <v>0</v>
      </c>
      <c r="K44" s="154">
        <f>'FT-IDP-04-02'!Y122</f>
        <v>0</v>
      </c>
      <c r="L44" s="154">
        <f>'FT-IDP-04-02'!AA122</f>
        <v>0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</row>
    <row r="45" spans="1:28" ht="15.75" customHeight="1" x14ac:dyDescent="0.15">
      <c r="A45" s="71" t="str">
        <f t="shared" si="4"/>
        <v>M6-2025-01</v>
      </c>
      <c r="B45" s="62">
        <f t="shared" si="5"/>
        <v>45750</v>
      </c>
      <c r="C45" s="154">
        <f>'FT-IDP-04-02'!B123</f>
        <v>0</v>
      </c>
      <c r="D45" s="154">
        <f>'FT-IDP-04-02'!E123</f>
        <v>0</v>
      </c>
      <c r="E45" s="154">
        <f>'FT-IDP-04-02'!H123</f>
        <v>0</v>
      </c>
      <c r="F45" s="155">
        <f>'FT-IDP-04-02'!K123</f>
        <v>0</v>
      </c>
      <c r="G45" s="156">
        <f>'FT-IDP-04-02'!N123</f>
        <v>0</v>
      </c>
      <c r="H45" s="157">
        <f>'FT-IDP-04-02'!Q123</f>
        <v>0</v>
      </c>
      <c r="I45" s="158" t="e">
        <f>'FT-IDP-04-02'!T123</f>
        <v>#DIV/0!</v>
      </c>
      <c r="J45" s="154">
        <f>'FT-IDP-04-02'!V123</f>
        <v>0</v>
      </c>
      <c r="K45" s="154">
        <f>'FT-IDP-04-02'!Y123</f>
        <v>0</v>
      </c>
      <c r="L45" s="154">
        <f>'FT-IDP-04-02'!AA123</f>
        <v>0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</row>
    <row r="46" spans="1:28" ht="15.75" customHeight="1" x14ac:dyDescent="0.15">
      <c r="A46" s="71" t="str">
        <f t="shared" si="4"/>
        <v>M6-2025-01</v>
      </c>
      <c r="B46" s="62">
        <f t="shared" si="5"/>
        <v>45750</v>
      </c>
      <c r="C46" s="154">
        <f>'FT-IDP-04-02'!B124</f>
        <v>0</v>
      </c>
      <c r="D46" s="154">
        <f>'FT-IDP-04-02'!E124</f>
        <v>0</v>
      </c>
      <c r="E46" s="154">
        <f>'FT-IDP-04-02'!H124</f>
        <v>0</v>
      </c>
      <c r="F46" s="155">
        <f>'FT-IDP-04-02'!K124</f>
        <v>0</v>
      </c>
      <c r="G46" s="156">
        <f>'FT-IDP-04-02'!N124</f>
        <v>0</v>
      </c>
      <c r="H46" s="157">
        <f>'FT-IDP-04-02'!Q124</f>
        <v>0</v>
      </c>
      <c r="I46" s="158" t="e">
        <f>'FT-IDP-04-02'!T124</f>
        <v>#DIV/0!</v>
      </c>
      <c r="J46" s="154">
        <f>'FT-IDP-04-02'!V124</f>
        <v>0</v>
      </c>
      <c r="K46" s="154">
        <f>'FT-IDP-04-02'!Y124</f>
        <v>0</v>
      </c>
      <c r="L46" s="154">
        <f>'FT-IDP-04-02'!AA124</f>
        <v>0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</row>
    <row r="47" spans="1:28" ht="15.75" customHeight="1" x14ac:dyDescent="0.15">
      <c r="A47" s="71" t="str">
        <f t="shared" si="4"/>
        <v>M6-2025-01</v>
      </c>
      <c r="B47" s="62">
        <f t="shared" si="5"/>
        <v>45750</v>
      </c>
      <c r="C47" s="154">
        <f>'FT-IDP-04-02'!B125</f>
        <v>0</v>
      </c>
      <c r="D47" s="154">
        <f>'FT-IDP-04-02'!E125</f>
        <v>0</v>
      </c>
      <c r="E47" s="154">
        <f>'FT-IDP-04-02'!H125</f>
        <v>0</v>
      </c>
      <c r="F47" s="155">
        <f>'FT-IDP-04-02'!K125</f>
        <v>0</v>
      </c>
      <c r="G47" s="156">
        <f>'FT-IDP-04-02'!N125</f>
        <v>0</v>
      </c>
      <c r="H47" s="157">
        <f>'FT-IDP-04-02'!Q125</f>
        <v>0</v>
      </c>
      <c r="I47" s="158" t="e">
        <f>'FT-IDP-04-02'!T125</f>
        <v>#DIV/0!</v>
      </c>
      <c r="J47" s="154">
        <f>'FT-IDP-04-02'!V125</f>
        <v>0</v>
      </c>
      <c r="K47" s="154">
        <f>'FT-IDP-04-02'!Y125</f>
        <v>0</v>
      </c>
      <c r="L47" s="154">
        <f>'FT-IDP-04-02'!AA125</f>
        <v>0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</row>
    <row r="48" spans="1:28" ht="15.75" customHeight="1" x14ac:dyDescent="0.15">
      <c r="A48" s="71" t="str">
        <f t="shared" si="4"/>
        <v>M6-2025-01</v>
      </c>
      <c r="B48" s="62">
        <f t="shared" si="5"/>
        <v>45750</v>
      </c>
      <c r="C48" s="154">
        <f>'FT-IDP-04-02'!B126</f>
        <v>0</v>
      </c>
      <c r="D48" s="154">
        <f>'FT-IDP-04-02'!E126</f>
        <v>0</v>
      </c>
      <c r="E48" s="154">
        <f>'FT-IDP-04-02'!H126</f>
        <v>0</v>
      </c>
      <c r="F48" s="155">
        <f>'FT-IDP-04-02'!K126</f>
        <v>0</v>
      </c>
      <c r="G48" s="156">
        <f>'FT-IDP-04-02'!N126</f>
        <v>0</v>
      </c>
      <c r="H48" s="157">
        <f>'FT-IDP-04-02'!Q126</f>
        <v>0</v>
      </c>
      <c r="I48" s="158" t="e">
        <f>'FT-IDP-04-02'!T126</f>
        <v>#DIV/0!</v>
      </c>
      <c r="J48" s="154">
        <f>'FT-IDP-04-02'!V126</f>
        <v>0</v>
      </c>
      <c r="K48" s="154">
        <f>'FT-IDP-04-02'!Y126</f>
        <v>0</v>
      </c>
      <c r="L48" s="154">
        <f>'FT-IDP-04-02'!AA126</f>
        <v>0</v>
      </c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</row>
    <row r="49" spans="1:28" ht="15.75" customHeight="1" x14ac:dyDescent="0.15">
      <c r="A49" s="71" t="str">
        <f t="shared" si="4"/>
        <v>M6-2025-01</v>
      </c>
      <c r="B49" s="62">
        <f t="shared" si="5"/>
        <v>45750</v>
      </c>
      <c r="C49" s="154">
        <f>'FT-IDP-04-02'!B127</f>
        <v>0</v>
      </c>
      <c r="D49" s="154">
        <f>'FT-IDP-04-02'!E127</f>
        <v>0</v>
      </c>
      <c r="E49" s="154">
        <f>'FT-IDP-04-02'!H127</f>
        <v>0</v>
      </c>
      <c r="F49" s="155">
        <f>'FT-IDP-04-02'!K127</f>
        <v>0</v>
      </c>
      <c r="G49" s="156">
        <f>'FT-IDP-04-02'!N127</f>
        <v>0</v>
      </c>
      <c r="H49" s="157">
        <f>'FT-IDP-04-02'!Q127</f>
        <v>0</v>
      </c>
      <c r="I49" s="158" t="e">
        <f>'FT-IDP-04-02'!T127</f>
        <v>#DIV/0!</v>
      </c>
      <c r="J49" s="154">
        <f>'FT-IDP-04-02'!V127</f>
        <v>0</v>
      </c>
      <c r="K49" s="154">
        <f>'FT-IDP-04-02'!Y127</f>
        <v>0</v>
      </c>
      <c r="L49" s="154">
        <f>'FT-IDP-04-02'!AA127</f>
        <v>0</v>
      </c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</row>
    <row r="50" spans="1:28" ht="15.75" customHeight="1" x14ac:dyDescent="0.15">
      <c r="A50" s="71" t="str">
        <f t="shared" si="4"/>
        <v>M6-2025-01</v>
      </c>
      <c r="B50" s="62">
        <f t="shared" si="5"/>
        <v>45750</v>
      </c>
      <c r="C50" s="154">
        <f>'FT-IDP-04-02'!B128</f>
        <v>0</v>
      </c>
      <c r="D50" s="154">
        <f>'FT-IDP-04-02'!E128</f>
        <v>0</v>
      </c>
      <c r="E50" s="154">
        <f>'FT-IDP-04-02'!H128</f>
        <v>0</v>
      </c>
      <c r="F50" s="155">
        <f>'FT-IDP-04-02'!K128</f>
        <v>0</v>
      </c>
      <c r="G50" s="156">
        <f>'FT-IDP-04-02'!N128</f>
        <v>0</v>
      </c>
      <c r="H50" s="157">
        <f>'FT-IDP-04-02'!Q128</f>
        <v>0</v>
      </c>
      <c r="I50" s="158" t="e">
        <f>'FT-IDP-04-02'!T128</f>
        <v>#DIV/0!</v>
      </c>
      <c r="J50" s="154">
        <f>'FT-IDP-04-02'!V128</f>
        <v>0</v>
      </c>
      <c r="K50" s="154">
        <f>'FT-IDP-04-02'!Y128</f>
        <v>0</v>
      </c>
      <c r="L50" s="154">
        <f>'FT-IDP-04-02'!AA128</f>
        <v>0</v>
      </c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</row>
    <row r="51" spans="1:28" ht="15.75" customHeight="1" x14ac:dyDescent="0.15">
      <c r="A51" s="71" t="str">
        <f t="shared" si="4"/>
        <v>M6-2025-01</v>
      </c>
      <c r="B51" s="62">
        <f t="shared" si="5"/>
        <v>45750</v>
      </c>
      <c r="C51" s="154">
        <f>'FT-IDP-04-02'!B129</f>
        <v>0</v>
      </c>
      <c r="D51" s="154">
        <f>'FT-IDP-04-02'!E129</f>
        <v>0</v>
      </c>
      <c r="E51" s="154">
        <f>'FT-IDP-04-02'!H129</f>
        <v>0</v>
      </c>
      <c r="F51" s="155">
        <f>'FT-IDP-04-02'!K129</f>
        <v>0</v>
      </c>
      <c r="G51" s="156">
        <f>'FT-IDP-04-02'!N129</f>
        <v>0</v>
      </c>
      <c r="H51" s="157">
        <f>'FT-IDP-04-02'!Q129</f>
        <v>0</v>
      </c>
      <c r="I51" s="158" t="e">
        <f>'FT-IDP-04-02'!T129</f>
        <v>#DIV/0!</v>
      </c>
      <c r="J51" s="154">
        <f>'FT-IDP-04-02'!V129</f>
        <v>0</v>
      </c>
      <c r="K51" s="154">
        <f>'FT-IDP-04-02'!Y129</f>
        <v>0</v>
      </c>
      <c r="L51" s="154">
        <f>'FT-IDP-04-02'!AA129</f>
        <v>0</v>
      </c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</row>
    <row r="52" spans="1:28" ht="15.75" customHeight="1" x14ac:dyDescent="0.15">
      <c r="A52" s="71" t="str">
        <f t="shared" si="4"/>
        <v>M6-2025-01</v>
      </c>
      <c r="B52" s="62">
        <f t="shared" si="5"/>
        <v>45750</v>
      </c>
      <c r="C52" s="154">
        <f>'FT-IDP-04-02'!B130</f>
        <v>0</v>
      </c>
      <c r="D52" s="154">
        <f>'FT-IDP-04-02'!E130</f>
        <v>0</v>
      </c>
      <c r="E52" s="154">
        <f>'FT-IDP-04-02'!H130</f>
        <v>0</v>
      </c>
      <c r="F52" s="155">
        <f>'FT-IDP-04-02'!K130</f>
        <v>0</v>
      </c>
      <c r="G52" s="156">
        <f>'FT-IDP-04-02'!N130</f>
        <v>0</v>
      </c>
      <c r="H52" s="157">
        <f>'FT-IDP-04-02'!Q130</f>
        <v>0</v>
      </c>
      <c r="I52" s="158" t="e">
        <f>'FT-IDP-04-02'!T130</f>
        <v>#DIV/0!</v>
      </c>
      <c r="J52" s="154">
        <f>'FT-IDP-04-02'!V130</f>
        <v>0</v>
      </c>
      <c r="K52" s="154">
        <f>'FT-IDP-04-02'!Y130</f>
        <v>0</v>
      </c>
      <c r="L52" s="154">
        <f>'FT-IDP-04-02'!AA130</f>
        <v>0</v>
      </c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</row>
    <row r="53" spans="1:28" ht="15.75" customHeight="1" x14ac:dyDescent="0.15">
      <c r="A53" s="71" t="str">
        <f t="shared" si="4"/>
        <v>M6-2025-01</v>
      </c>
      <c r="B53" s="62">
        <f t="shared" si="5"/>
        <v>45750</v>
      </c>
      <c r="C53" s="154">
        <f>'FT-IDP-04-02'!B131</f>
        <v>0</v>
      </c>
      <c r="D53" s="154">
        <f>'FT-IDP-04-02'!E131</f>
        <v>0</v>
      </c>
      <c r="E53" s="154">
        <f>'FT-IDP-04-02'!H131</f>
        <v>0</v>
      </c>
      <c r="F53" s="155">
        <f>'FT-IDP-04-02'!K131</f>
        <v>0</v>
      </c>
      <c r="G53" s="156">
        <f>'FT-IDP-04-02'!N131</f>
        <v>0</v>
      </c>
      <c r="H53" s="157">
        <f>'FT-IDP-04-02'!Q131</f>
        <v>0</v>
      </c>
      <c r="I53" s="158" t="e">
        <f>'FT-IDP-04-02'!T131</f>
        <v>#DIV/0!</v>
      </c>
      <c r="J53" s="154">
        <f>'FT-IDP-04-02'!V131</f>
        <v>0</v>
      </c>
      <c r="K53" s="154">
        <f>'FT-IDP-04-02'!Y131</f>
        <v>0</v>
      </c>
      <c r="L53" s="154">
        <f>'FT-IDP-04-02'!AA131</f>
        <v>0</v>
      </c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</row>
    <row r="54" spans="1:28" ht="15.75" customHeight="1" x14ac:dyDescent="0.15">
      <c r="A54" s="71" t="str">
        <f t="shared" si="4"/>
        <v>M6-2025-01</v>
      </c>
      <c r="B54" s="62">
        <f t="shared" si="5"/>
        <v>45750</v>
      </c>
      <c r="C54" s="154">
        <f>'FT-IDP-04-02'!B132</f>
        <v>0</v>
      </c>
      <c r="D54" s="154">
        <f>'FT-IDP-04-02'!E132</f>
        <v>0</v>
      </c>
      <c r="E54" s="154">
        <f>'FT-IDP-04-02'!H132</f>
        <v>0</v>
      </c>
      <c r="F54" s="155">
        <f>'FT-IDP-04-02'!K132</f>
        <v>0</v>
      </c>
      <c r="G54" s="156">
        <f>'FT-IDP-04-02'!N132</f>
        <v>0</v>
      </c>
      <c r="H54" s="157">
        <f>'FT-IDP-04-02'!Q132</f>
        <v>0</v>
      </c>
      <c r="I54" s="158" t="e">
        <f>'FT-IDP-04-02'!T132</f>
        <v>#DIV/0!</v>
      </c>
      <c r="J54" s="154">
        <f>'FT-IDP-04-02'!V132</f>
        <v>0</v>
      </c>
      <c r="K54" s="154">
        <f>'FT-IDP-04-02'!Y132</f>
        <v>0</v>
      </c>
      <c r="L54" s="154">
        <f>'FT-IDP-04-02'!AA132</f>
        <v>0</v>
      </c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spans="1:28" ht="15.75" customHeight="1" x14ac:dyDescent="0.15">
      <c r="A55" s="71" t="str">
        <f t="shared" si="4"/>
        <v>M6-2025-01</v>
      </c>
      <c r="B55" s="62">
        <f t="shared" si="5"/>
        <v>45750</v>
      </c>
      <c r="C55" s="154">
        <f>'FT-IDP-04-02'!B133</f>
        <v>0</v>
      </c>
      <c r="D55" s="154">
        <f>'FT-IDP-04-02'!E133</f>
        <v>0</v>
      </c>
      <c r="E55" s="154">
        <f>'FT-IDP-04-02'!H133</f>
        <v>0</v>
      </c>
      <c r="F55" s="155">
        <f>'FT-IDP-04-02'!K133</f>
        <v>0</v>
      </c>
      <c r="G55" s="156">
        <f>'FT-IDP-04-02'!N133</f>
        <v>0</v>
      </c>
      <c r="H55" s="157">
        <f>'FT-IDP-04-02'!Q133</f>
        <v>0</v>
      </c>
      <c r="I55" s="158" t="e">
        <f>'FT-IDP-04-02'!T133</f>
        <v>#DIV/0!</v>
      </c>
      <c r="J55" s="154">
        <f>'FT-IDP-04-02'!V133</f>
        <v>0</v>
      </c>
      <c r="K55" s="154">
        <f>'FT-IDP-04-02'!Y133</f>
        <v>0</v>
      </c>
      <c r="L55" s="154">
        <f>'FT-IDP-04-02'!AA133</f>
        <v>0</v>
      </c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</row>
    <row r="56" spans="1:28" ht="15.75" customHeight="1" x14ac:dyDescent="0.15">
      <c r="A56" s="71" t="str">
        <f t="shared" si="4"/>
        <v>M6-2025-01</v>
      </c>
      <c r="B56" s="62">
        <f t="shared" si="5"/>
        <v>45750</v>
      </c>
      <c r="C56" s="154">
        <f>'FT-IDP-04-02'!B134</f>
        <v>0</v>
      </c>
      <c r="D56" s="154">
        <f>'FT-IDP-04-02'!E134</f>
        <v>0</v>
      </c>
      <c r="E56" s="154">
        <f>'FT-IDP-04-02'!H134</f>
        <v>0</v>
      </c>
      <c r="F56" s="155">
        <f>'FT-IDP-04-02'!K134</f>
        <v>0</v>
      </c>
      <c r="G56" s="156">
        <f>'FT-IDP-04-02'!N134</f>
        <v>0</v>
      </c>
      <c r="H56" s="157">
        <f>'FT-IDP-04-02'!Q134</f>
        <v>0</v>
      </c>
      <c r="I56" s="158" t="e">
        <f>'FT-IDP-04-02'!T134</f>
        <v>#DIV/0!</v>
      </c>
      <c r="J56" s="154">
        <f>'FT-IDP-04-02'!V134</f>
        <v>0</v>
      </c>
      <c r="K56" s="154">
        <f>'FT-IDP-04-02'!Y134</f>
        <v>0</v>
      </c>
      <c r="L56" s="154">
        <f>'FT-IDP-04-02'!AA134</f>
        <v>0</v>
      </c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</row>
    <row r="57" spans="1:28" ht="15.75" customHeight="1" x14ac:dyDescent="0.15">
      <c r="A57" s="71" t="str">
        <f t="shared" si="4"/>
        <v>M6-2025-01</v>
      </c>
      <c r="B57" s="62">
        <f t="shared" si="5"/>
        <v>45750</v>
      </c>
      <c r="C57" s="154">
        <f>'FT-IDP-04-02'!B135</f>
        <v>0</v>
      </c>
      <c r="D57" s="154">
        <f>'FT-IDP-04-02'!E135</f>
        <v>0</v>
      </c>
      <c r="E57" s="154">
        <f>'FT-IDP-04-02'!H135</f>
        <v>0</v>
      </c>
      <c r="F57" s="155">
        <f>'FT-IDP-04-02'!K135</f>
        <v>0</v>
      </c>
      <c r="G57" s="156">
        <f>'FT-IDP-04-02'!N135</f>
        <v>0</v>
      </c>
      <c r="H57" s="157">
        <f>'FT-IDP-04-02'!Q135</f>
        <v>0</v>
      </c>
      <c r="I57" s="158" t="e">
        <f>'FT-IDP-04-02'!T135</f>
        <v>#DIV/0!</v>
      </c>
      <c r="J57" s="154">
        <f>'FT-IDP-04-02'!V135</f>
        <v>0</v>
      </c>
      <c r="K57" s="154">
        <f>'FT-IDP-04-02'!Y135</f>
        <v>0</v>
      </c>
      <c r="L57" s="154">
        <f>'FT-IDP-04-02'!AA135</f>
        <v>0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</row>
    <row r="58" spans="1:28" ht="15.75" customHeight="1" x14ac:dyDescent="0.15">
      <c r="A58" s="71" t="str">
        <f t="shared" si="4"/>
        <v>M6-2025-01</v>
      </c>
      <c r="B58" s="62">
        <f t="shared" si="5"/>
        <v>45750</v>
      </c>
      <c r="C58" s="154">
        <f>'FT-IDP-04-02'!B136</f>
        <v>0</v>
      </c>
      <c r="D58" s="154">
        <f>'FT-IDP-04-02'!E136</f>
        <v>0</v>
      </c>
      <c r="E58" s="154">
        <f>'FT-IDP-04-02'!H136</f>
        <v>0</v>
      </c>
      <c r="F58" s="155">
        <f>'FT-IDP-04-02'!K136</f>
        <v>0</v>
      </c>
      <c r="G58" s="156">
        <f>'FT-IDP-04-02'!N136</f>
        <v>0</v>
      </c>
      <c r="H58" s="157">
        <f>'FT-IDP-04-02'!Q136</f>
        <v>0</v>
      </c>
      <c r="I58" s="158" t="e">
        <f>'FT-IDP-04-02'!T136</f>
        <v>#DIV/0!</v>
      </c>
      <c r="J58" s="154">
        <f>'FT-IDP-04-02'!V136</f>
        <v>0</v>
      </c>
      <c r="K58" s="154">
        <f>'FT-IDP-04-02'!Y136</f>
        <v>0</v>
      </c>
      <c r="L58" s="154">
        <f>'FT-IDP-04-02'!AA136</f>
        <v>0</v>
      </c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</row>
    <row r="59" spans="1:28" ht="15.75" customHeight="1" x14ac:dyDescent="0.15">
      <c r="A59" s="56"/>
      <c r="B59" s="56"/>
      <c r="C59" s="57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8" ht="15.75" customHeight="1" x14ac:dyDescent="0.15">
      <c r="A60" s="56"/>
      <c r="B60" s="56"/>
      <c r="C60" s="57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8" ht="15.75" customHeight="1" x14ac:dyDescent="0.15">
      <c r="A61" s="56"/>
      <c r="B61" s="56"/>
      <c r="C61" s="57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8" ht="15.75" customHeight="1" x14ac:dyDescent="0.15">
      <c r="A62" s="56"/>
      <c r="B62" s="56"/>
      <c r="C62" s="57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8" ht="15.75" customHeight="1" x14ac:dyDescent="0.15">
      <c r="A63" s="56"/>
      <c r="B63" s="56"/>
      <c r="C63" s="57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8" ht="15.75" customHeight="1" x14ac:dyDescent="0.15">
      <c r="A64" s="56"/>
      <c r="B64" s="56"/>
      <c r="C64" s="57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15">
      <c r="A65" s="56"/>
      <c r="B65" s="56"/>
      <c r="C65" s="57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15">
      <c r="A66" s="56"/>
      <c r="B66" s="56"/>
      <c r="C66" s="57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15">
      <c r="A67" s="56"/>
      <c r="B67" s="56"/>
      <c r="C67" s="57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15">
      <c r="A68" s="56"/>
      <c r="B68" s="56"/>
      <c r="C68" s="57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15">
      <c r="A69" s="56"/>
      <c r="B69" s="56"/>
      <c r="C69" s="57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15">
      <c r="A70" s="56"/>
      <c r="B70" s="56"/>
      <c r="C70" s="57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15">
      <c r="A71" s="56"/>
      <c r="B71" s="56"/>
      <c r="C71" s="57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15">
      <c r="A72" s="56"/>
      <c r="B72" s="56"/>
      <c r="C72" s="57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15">
      <c r="A73" s="56"/>
      <c r="B73" s="56"/>
      <c r="C73" s="57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15">
      <c r="A74" s="56"/>
      <c r="B74" s="56"/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15">
      <c r="A75" s="56"/>
      <c r="B75" s="56"/>
      <c r="C75" s="57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15">
      <c r="A76" s="56"/>
      <c r="B76" s="56"/>
      <c r="C76" s="57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15">
      <c r="A77" s="56"/>
      <c r="B77" s="56"/>
      <c r="C77" s="57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15">
      <c r="A78" s="56"/>
      <c r="B78" s="56"/>
      <c r="C78" s="57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15">
      <c r="A79" s="56"/>
      <c r="B79" s="56"/>
      <c r="C79" s="57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15">
      <c r="A80" s="56"/>
      <c r="B80" s="56"/>
      <c r="C80" s="57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15">
      <c r="A81" s="56"/>
      <c r="B81" s="56"/>
      <c r="C81" s="57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15">
      <c r="A82" s="56"/>
      <c r="B82" s="56"/>
      <c r="C82" s="57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15">
      <c r="A83" s="56"/>
      <c r="B83" s="56"/>
      <c r="C83" s="57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15">
      <c r="A84" s="56"/>
      <c r="B84" s="56"/>
      <c r="C84" s="57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15">
      <c r="A85" s="56"/>
      <c r="B85" s="56"/>
      <c r="C85" s="57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15">
      <c r="A86" s="56"/>
      <c r="B86" s="56"/>
      <c r="C86" s="57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15">
      <c r="A87" s="56"/>
      <c r="B87" s="56"/>
      <c r="C87" s="57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15">
      <c r="A88" s="56"/>
      <c r="B88" s="56"/>
      <c r="C88" s="57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15">
      <c r="A89" s="56"/>
      <c r="B89" s="56"/>
      <c r="C89" s="57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15">
      <c r="A90" s="56"/>
      <c r="B90" s="56"/>
      <c r="C90" s="57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15">
      <c r="A91" s="56"/>
      <c r="B91" s="56"/>
      <c r="C91" s="57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15">
      <c r="A92" s="56"/>
      <c r="B92" s="56"/>
      <c r="C92" s="57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15">
      <c r="A93" s="56"/>
      <c r="B93" s="56"/>
      <c r="C93" s="57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15">
      <c r="A94" s="56"/>
      <c r="B94" s="56"/>
      <c r="C94" s="57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15">
      <c r="A95" s="56"/>
      <c r="B95" s="56"/>
      <c r="C95" s="57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15">
      <c r="A96" s="56"/>
      <c r="B96" s="56"/>
      <c r="C96" s="57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15">
      <c r="A97" s="56"/>
      <c r="B97" s="56"/>
      <c r="C97" s="57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15">
      <c r="A98" s="56"/>
      <c r="B98" s="56"/>
      <c r="C98" s="57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15">
      <c r="A99" s="56"/>
      <c r="B99" s="56"/>
      <c r="C99" s="57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15">
      <c r="A100" s="56"/>
      <c r="B100" s="56"/>
      <c r="C100" s="57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15">
      <c r="A101" s="56"/>
      <c r="B101" s="56"/>
      <c r="C101" s="57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15">
      <c r="A102" s="56"/>
      <c r="B102" s="56"/>
      <c r="C102" s="57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15">
      <c r="A103" s="56"/>
      <c r="B103" s="56"/>
      <c r="C103" s="57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15">
      <c r="A104" s="56"/>
      <c r="B104" s="56"/>
      <c r="C104" s="57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15">
      <c r="A105" s="56"/>
      <c r="B105" s="56"/>
      <c r="C105" s="57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15">
      <c r="A106" s="56"/>
      <c r="B106" s="56"/>
      <c r="C106" s="57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15">
      <c r="A107" s="56"/>
      <c r="B107" s="56"/>
      <c r="C107" s="57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15">
      <c r="A108" s="56"/>
      <c r="B108" s="56"/>
      <c r="C108" s="57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15">
      <c r="A109" s="56"/>
      <c r="B109" s="56"/>
      <c r="C109" s="57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15">
      <c r="A110" s="56"/>
      <c r="B110" s="56"/>
      <c r="C110" s="57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15">
      <c r="A111" s="56"/>
      <c r="B111" s="56"/>
      <c r="C111" s="57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15">
      <c r="A112" s="56"/>
      <c r="B112" s="56"/>
      <c r="C112" s="57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15">
      <c r="A113" s="56"/>
      <c r="B113" s="56"/>
      <c r="C113" s="57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15">
      <c r="A114" s="56"/>
      <c r="B114" s="56"/>
      <c r="C114" s="57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15">
      <c r="A115" s="56"/>
      <c r="B115" s="56"/>
      <c r="C115" s="57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15">
      <c r="A116" s="56"/>
      <c r="B116" s="56"/>
      <c r="C116" s="57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15">
      <c r="A117" s="56"/>
      <c r="B117" s="56"/>
      <c r="C117" s="57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15">
      <c r="A118" s="56"/>
      <c r="B118" s="56"/>
      <c r="C118" s="57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15">
      <c r="A119" s="56"/>
      <c r="B119" s="56"/>
      <c r="C119" s="57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15">
      <c r="A120" s="56"/>
      <c r="B120" s="56"/>
      <c r="C120" s="57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15">
      <c r="A121" s="56"/>
      <c r="B121" s="56"/>
      <c r="C121" s="57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15">
      <c r="A122" s="56"/>
      <c r="B122" s="56"/>
      <c r="C122" s="57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15">
      <c r="A123" s="56"/>
      <c r="B123" s="56"/>
      <c r="C123" s="57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15">
      <c r="A124" s="56"/>
      <c r="B124" s="56"/>
      <c r="C124" s="57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15">
      <c r="A125" s="56"/>
      <c r="B125" s="56"/>
      <c r="C125" s="57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15">
      <c r="A126" s="56"/>
      <c r="B126" s="56"/>
      <c r="C126" s="57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15">
      <c r="A127" s="56"/>
      <c r="B127" s="56"/>
      <c r="C127" s="57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15">
      <c r="A128" s="56"/>
      <c r="B128" s="56"/>
      <c r="C128" s="57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15">
      <c r="A129" s="56"/>
      <c r="B129" s="56"/>
      <c r="C129" s="57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15">
      <c r="A130" s="56"/>
      <c r="B130" s="56"/>
      <c r="C130" s="57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15">
      <c r="A131" s="56"/>
      <c r="B131" s="56"/>
      <c r="C131" s="57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15">
      <c r="A132" s="56"/>
      <c r="B132" s="56"/>
      <c r="C132" s="57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15">
      <c r="A133" s="56"/>
      <c r="B133" s="56"/>
      <c r="C133" s="57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15">
      <c r="A134" s="56"/>
      <c r="B134" s="56"/>
      <c r="C134" s="57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15">
      <c r="A135" s="56"/>
      <c r="B135" s="56"/>
      <c r="C135" s="57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15">
      <c r="A136" s="56"/>
      <c r="B136" s="56"/>
      <c r="C136" s="57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15">
      <c r="A137" s="56"/>
      <c r="B137" s="56"/>
      <c r="C137" s="57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15">
      <c r="A138" s="56"/>
      <c r="B138" s="56"/>
      <c r="C138" s="57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15">
      <c r="A139" s="56"/>
      <c r="B139" s="56"/>
      <c r="C139" s="57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15">
      <c r="A140" s="56"/>
      <c r="B140" s="56"/>
      <c r="C140" s="57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15">
      <c r="A141" s="56"/>
      <c r="B141" s="56"/>
      <c r="C141" s="57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15">
      <c r="A142" s="56"/>
      <c r="B142" s="56"/>
      <c r="C142" s="57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15">
      <c r="A143" s="56"/>
      <c r="B143" s="56"/>
      <c r="C143" s="57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15">
      <c r="A144" s="56"/>
      <c r="B144" s="56"/>
      <c r="C144" s="57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15">
      <c r="A145" s="56"/>
      <c r="B145" s="56"/>
      <c r="C145" s="57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15">
      <c r="A146" s="56"/>
      <c r="B146" s="56"/>
      <c r="C146" s="57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15">
      <c r="A147" s="56"/>
      <c r="B147" s="56"/>
      <c r="C147" s="57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15">
      <c r="A148" s="56"/>
      <c r="B148" s="56"/>
      <c r="C148" s="57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15">
      <c r="A149" s="56"/>
      <c r="B149" s="56"/>
      <c r="C149" s="57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15">
      <c r="A150" s="56"/>
      <c r="B150" s="56"/>
      <c r="C150" s="57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15">
      <c r="A151" s="56"/>
      <c r="B151" s="56"/>
      <c r="C151" s="57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15">
      <c r="A152" s="56"/>
      <c r="B152" s="56"/>
      <c r="C152" s="57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15">
      <c r="A153" s="56"/>
      <c r="B153" s="56"/>
      <c r="C153" s="57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15">
      <c r="A154" s="56"/>
      <c r="B154" s="56"/>
      <c r="C154" s="57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15">
      <c r="A155" s="56"/>
      <c r="B155" s="56"/>
      <c r="C155" s="57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15">
      <c r="A156" s="56"/>
      <c r="B156" s="56"/>
      <c r="C156" s="57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15">
      <c r="A157" s="56"/>
      <c r="B157" s="56"/>
      <c r="C157" s="57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15">
      <c r="A158" s="56"/>
      <c r="B158" s="56"/>
      <c r="C158" s="57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15">
      <c r="A159" s="56"/>
      <c r="B159" s="56"/>
      <c r="C159" s="57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15">
      <c r="A160" s="56"/>
      <c r="B160" s="56"/>
      <c r="C160" s="57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15">
      <c r="A161" s="56"/>
      <c r="B161" s="56"/>
      <c r="C161" s="57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15">
      <c r="A162" s="56"/>
      <c r="B162" s="56"/>
      <c r="C162" s="57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15">
      <c r="A163" s="56"/>
      <c r="B163" s="56"/>
      <c r="C163" s="57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15">
      <c r="A164" s="56"/>
      <c r="B164" s="56"/>
      <c r="C164" s="57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15">
      <c r="A165" s="56"/>
      <c r="B165" s="56"/>
      <c r="C165" s="57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15">
      <c r="A166" s="56"/>
      <c r="B166" s="56"/>
      <c r="C166" s="57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15">
      <c r="A167" s="56"/>
      <c r="B167" s="56"/>
      <c r="C167" s="57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15">
      <c r="A168" s="56"/>
      <c r="B168" s="56"/>
      <c r="C168" s="57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15">
      <c r="A169" s="56"/>
      <c r="B169" s="56"/>
      <c r="C169" s="57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15">
      <c r="A170" s="56"/>
      <c r="B170" s="56"/>
      <c r="C170" s="57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15">
      <c r="A171" s="56"/>
      <c r="B171" s="56"/>
      <c r="C171" s="57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15">
      <c r="A172" s="56"/>
      <c r="B172" s="56"/>
      <c r="C172" s="57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15">
      <c r="A173" s="56"/>
      <c r="B173" s="56"/>
      <c r="C173" s="57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15">
      <c r="A174" s="56"/>
      <c r="B174" s="56"/>
      <c r="C174" s="57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15">
      <c r="A175" s="56"/>
      <c r="B175" s="56"/>
      <c r="C175" s="57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15">
      <c r="A176" s="56"/>
      <c r="B176" s="56"/>
      <c r="C176" s="57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15">
      <c r="A177" s="56"/>
      <c r="B177" s="56"/>
      <c r="C177" s="57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15">
      <c r="A178" s="56"/>
      <c r="B178" s="56"/>
      <c r="C178" s="57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15">
      <c r="A179" s="56"/>
      <c r="B179" s="56"/>
      <c r="C179" s="57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15">
      <c r="A180" s="56"/>
      <c r="B180" s="56"/>
      <c r="C180" s="57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15">
      <c r="A181" s="56"/>
      <c r="B181" s="56"/>
      <c r="C181" s="57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15">
      <c r="A182" s="56"/>
      <c r="B182" s="56"/>
      <c r="C182" s="57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15">
      <c r="A183" s="56"/>
      <c r="B183" s="56"/>
      <c r="C183" s="57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15">
      <c r="A184" s="56"/>
      <c r="B184" s="56"/>
      <c r="C184" s="57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15">
      <c r="A185" s="56"/>
      <c r="B185" s="56"/>
      <c r="C185" s="57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15">
      <c r="A186" s="56"/>
      <c r="B186" s="56"/>
      <c r="C186" s="57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15">
      <c r="A187" s="56"/>
      <c r="B187" s="56"/>
      <c r="C187" s="57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15">
      <c r="A188" s="56"/>
      <c r="B188" s="56"/>
      <c r="C188" s="57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15">
      <c r="A189" s="56"/>
      <c r="B189" s="56"/>
      <c r="C189" s="57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15">
      <c r="A190" s="56"/>
      <c r="B190" s="56"/>
      <c r="C190" s="57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15">
      <c r="A191" s="56"/>
      <c r="B191" s="56"/>
      <c r="C191" s="57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15">
      <c r="A192" s="56"/>
      <c r="B192" s="56"/>
      <c r="C192" s="57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15">
      <c r="A193" s="56"/>
      <c r="B193" s="56"/>
      <c r="C193" s="57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15">
      <c r="A194" s="56"/>
      <c r="B194" s="56"/>
      <c r="C194" s="57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15">
      <c r="A195" s="56"/>
      <c r="B195" s="56"/>
      <c r="C195" s="57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15">
      <c r="A196" s="56"/>
      <c r="B196" s="56"/>
      <c r="C196" s="57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15">
      <c r="A197" s="56"/>
      <c r="B197" s="56"/>
      <c r="C197" s="57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15">
      <c r="A198" s="56"/>
      <c r="B198" s="56"/>
      <c r="C198" s="57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15">
      <c r="A199" s="56"/>
      <c r="B199" s="56"/>
      <c r="C199" s="57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15">
      <c r="A200" s="56"/>
      <c r="B200" s="56"/>
      <c r="C200" s="57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15">
      <c r="A201" s="56"/>
      <c r="B201" s="56"/>
      <c r="C201" s="57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15">
      <c r="A202" s="56"/>
      <c r="B202" s="56"/>
      <c r="C202" s="57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15">
      <c r="A203" s="56"/>
      <c r="B203" s="56"/>
      <c r="C203" s="57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15">
      <c r="A204" s="56"/>
      <c r="B204" s="56"/>
      <c r="C204" s="57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15">
      <c r="A205" s="56"/>
      <c r="B205" s="56"/>
      <c r="C205" s="57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15">
      <c r="A206" s="56"/>
      <c r="B206" s="56"/>
      <c r="C206" s="57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15">
      <c r="A207" s="56"/>
      <c r="B207" s="56"/>
      <c r="C207" s="57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15">
      <c r="A208" s="56"/>
      <c r="B208" s="56"/>
      <c r="C208" s="57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15">
      <c r="A209" s="56"/>
      <c r="B209" s="56"/>
      <c r="C209" s="57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15">
      <c r="A210" s="56"/>
      <c r="B210" s="56"/>
      <c r="C210" s="57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15">
      <c r="A211" s="56"/>
      <c r="B211" s="56"/>
      <c r="C211" s="57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15">
      <c r="A212" s="56"/>
      <c r="B212" s="56"/>
      <c r="C212" s="57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15">
      <c r="A213" s="56"/>
      <c r="B213" s="56"/>
      <c r="C213" s="57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15">
      <c r="A214" s="56"/>
      <c r="B214" s="56"/>
      <c r="C214" s="57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15">
      <c r="A215" s="56"/>
      <c r="B215" s="56"/>
      <c r="C215" s="57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15">
      <c r="A216" s="56"/>
      <c r="B216" s="56"/>
      <c r="C216" s="57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15">
      <c r="A217" s="56"/>
      <c r="B217" s="56"/>
      <c r="C217" s="57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15">
      <c r="A218" s="56"/>
      <c r="B218" s="56"/>
      <c r="C218" s="57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15">
      <c r="A219" s="56"/>
      <c r="B219" s="56"/>
      <c r="C219" s="57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15">
      <c r="A220" s="56"/>
      <c r="B220" s="56"/>
      <c r="C220" s="57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15">
      <c r="A221" s="56"/>
      <c r="B221" s="56"/>
      <c r="C221" s="57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15">
      <c r="A222" s="56"/>
      <c r="B222" s="56"/>
      <c r="C222" s="57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15">
      <c r="A223" s="56"/>
      <c r="B223" s="56"/>
      <c r="C223" s="57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15">
      <c r="A224" s="56"/>
      <c r="B224" s="56"/>
      <c r="C224" s="57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15">
      <c r="A225" s="56"/>
      <c r="B225" s="56"/>
      <c r="C225" s="57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15">
      <c r="A226" s="56"/>
      <c r="B226" s="56"/>
      <c r="C226" s="57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15">
      <c r="A227" s="56"/>
      <c r="B227" s="56"/>
      <c r="C227" s="57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15">
      <c r="A228" s="56"/>
      <c r="B228" s="56"/>
      <c r="C228" s="57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15">
      <c r="A229" s="56"/>
      <c r="B229" s="56"/>
      <c r="C229" s="57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15">
      <c r="A230" s="56"/>
      <c r="B230" s="56"/>
      <c r="C230" s="57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15">
      <c r="A231" s="56"/>
      <c r="B231" s="56"/>
      <c r="C231" s="57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15">
      <c r="A232" s="56"/>
      <c r="B232" s="56"/>
      <c r="C232" s="57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15">
      <c r="A233" s="56"/>
      <c r="B233" s="56"/>
      <c r="C233" s="57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15">
      <c r="A234" s="56"/>
      <c r="B234" s="56"/>
      <c r="C234" s="57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15">
      <c r="A235" s="56"/>
      <c r="B235" s="56"/>
      <c r="C235" s="57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15">
      <c r="A236" s="56"/>
      <c r="B236" s="56"/>
      <c r="C236" s="57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15">
      <c r="A237" s="56"/>
      <c r="B237" s="56"/>
      <c r="C237" s="57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15">
      <c r="A238" s="56"/>
      <c r="B238" s="56"/>
      <c r="C238" s="57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15">
      <c r="A239" s="56"/>
      <c r="B239" s="56"/>
      <c r="C239" s="57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15">
      <c r="A240" s="56"/>
      <c r="B240" s="56"/>
      <c r="C240" s="57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15">
      <c r="A241" s="56"/>
      <c r="B241" s="56"/>
      <c r="C241" s="57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15">
      <c r="A242" s="56"/>
      <c r="B242" s="56"/>
      <c r="C242" s="57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15">
      <c r="A243" s="56"/>
      <c r="B243" s="56"/>
      <c r="C243" s="57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15">
      <c r="A244" s="56"/>
      <c r="B244" s="56"/>
      <c r="C244" s="57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15">
      <c r="A245" s="56"/>
      <c r="B245" s="56"/>
      <c r="C245" s="57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15">
      <c r="A246" s="56"/>
      <c r="B246" s="56"/>
      <c r="C246" s="57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15">
      <c r="A247" s="56"/>
      <c r="B247" s="56"/>
      <c r="C247" s="57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15">
      <c r="A248" s="56"/>
      <c r="B248" s="56"/>
      <c r="C248" s="57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15">
      <c r="A249" s="56"/>
      <c r="B249" s="56"/>
      <c r="C249" s="57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15">
      <c r="A250" s="56"/>
      <c r="B250" s="56"/>
      <c r="C250" s="57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15">
      <c r="A251" s="56"/>
      <c r="B251" s="56"/>
      <c r="C251" s="57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15">
      <c r="A252" s="56"/>
      <c r="B252" s="56"/>
      <c r="C252" s="57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15">
      <c r="A253" s="56"/>
      <c r="B253" s="56"/>
      <c r="C253" s="57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15">
      <c r="A254" s="56"/>
      <c r="B254" s="56"/>
      <c r="C254" s="57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15">
      <c r="A255" s="56"/>
      <c r="B255" s="56"/>
      <c r="C255" s="57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15">
      <c r="A256" s="56"/>
      <c r="B256" s="56"/>
      <c r="C256" s="57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15">
      <c r="A257" s="56"/>
      <c r="B257" s="56"/>
      <c r="C257" s="57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15">
      <c r="A258" s="56"/>
      <c r="B258" s="56"/>
      <c r="C258" s="57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15">
      <c r="A259" s="56"/>
      <c r="B259" s="56"/>
      <c r="C259" s="57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15">
      <c r="A260" s="56"/>
      <c r="B260" s="56"/>
      <c r="C260" s="57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15">
      <c r="A261" s="56"/>
      <c r="B261" s="56"/>
      <c r="C261" s="57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15">
      <c r="A262" s="56"/>
      <c r="B262" s="56"/>
      <c r="C262" s="57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15">
      <c r="A263" s="56"/>
      <c r="B263" s="56"/>
      <c r="C263" s="57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15">
      <c r="A264" s="56"/>
      <c r="B264" s="56"/>
      <c r="C264" s="57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15">
      <c r="A265" s="56"/>
      <c r="B265" s="56"/>
      <c r="C265" s="57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15">
      <c r="A266" s="56"/>
      <c r="B266" s="56"/>
      <c r="C266" s="57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15">
      <c r="A267" s="56"/>
      <c r="B267" s="56"/>
      <c r="C267" s="57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15">
      <c r="A268" s="56"/>
      <c r="B268" s="56"/>
      <c r="C268" s="57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15">
      <c r="A269" s="56"/>
      <c r="B269" s="56"/>
      <c r="C269" s="57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15">
      <c r="A270" s="56"/>
      <c r="B270" s="56"/>
      <c r="C270" s="57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15">
      <c r="A271" s="56"/>
      <c r="B271" s="56"/>
      <c r="C271" s="57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15">
      <c r="A272" s="56"/>
      <c r="B272" s="56"/>
      <c r="C272" s="57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15">
      <c r="A273" s="56"/>
      <c r="B273" s="56"/>
      <c r="C273" s="57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15">
      <c r="A274" s="56"/>
      <c r="B274" s="56"/>
      <c r="C274" s="57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15">
      <c r="A275" s="56"/>
      <c r="B275" s="56"/>
      <c r="C275" s="57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15">
      <c r="A276" s="56"/>
      <c r="B276" s="56"/>
      <c r="C276" s="57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15">
      <c r="A277" s="56"/>
      <c r="B277" s="56"/>
      <c r="C277" s="57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15">
      <c r="A278" s="56"/>
      <c r="B278" s="56"/>
      <c r="C278" s="57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15">
      <c r="A279" s="56"/>
      <c r="B279" s="56"/>
      <c r="C279" s="57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15">
      <c r="A280" s="56"/>
      <c r="B280" s="56"/>
      <c r="C280" s="57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15">
      <c r="A281" s="56"/>
      <c r="B281" s="56"/>
      <c r="C281" s="57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15">
      <c r="A282" s="56"/>
      <c r="B282" s="56"/>
      <c r="C282" s="57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15">
      <c r="A283" s="56"/>
      <c r="B283" s="56"/>
      <c r="C283" s="57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15">
      <c r="A284" s="56"/>
      <c r="B284" s="56"/>
      <c r="C284" s="57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15">
      <c r="A285" s="56"/>
      <c r="B285" s="56"/>
      <c r="C285" s="57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15">
      <c r="A286" s="56"/>
      <c r="B286" s="56"/>
      <c r="C286" s="57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15">
      <c r="A287" s="56"/>
      <c r="B287" s="56"/>
      <c r="C287" s="57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15">
      <c r="A288" s="56"/>
      <c r="B288" s="56"/>
      <c r="C288" s="57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15">
      <c r="A289" s="56"/>
      <c r="B289" s="56"/>
      <c r="C289" s="57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15">
      <c r="A290" s="56"/>
      <c r="B290" s="56"/>
      <c r="C290" s="57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15">
      <c r="A291" s="56"/>
      <c r="B291" s="56"/>
      <c r="C291" s="57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15">
      <c r="A292" s="56"/>
      <c r="B292" s="56"/>
      <c r="C292" s="57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15">
      <c r="A293" s="56"/>
      <c r="B293" s="56"/>
      <c r="C293" s="57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15">
      <c r="A294" s="56"/>
      <c r="B294" s="56"/>
      <c r="C294" s="57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15">
      <c r="A295" s="56"/>
      <c r="B295" s="56"/>
      <c r="C295" s="57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15">
      <c r="A296" s="56"/>
      <c r="B296" s="56"/>
      <c r="C296" s="57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15">
      <c r="A297" s="56"/>
      <c r="B297" s="56"/>
      <c r="C297" s="57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15">
      <c r="A298" s="56"/>
      <c r="B298" s="56"/>
      <c r="C298" s="57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15">
      <c r="A299" s="56"/>
      <c r="B299" s="56"/>
      <c r="C299" s="57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15">
      <c r="A300" s="56"/>
      <c r="B300" s="56"/>
      <c r="C300" s="57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15">
      <c r="A301" s="56"/>
      <c r="B301" s="56"/>
      <c r="C301" s="57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15">
      <c r="A302" s="56"/>
      <c r="B302" s="56"/>
      <c r="C302" s="57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15">
      <c r="A303" s="56"/>
      <c r="B303" s="56"/>
      <c r="C303" s="57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15">
      <c r="A304" s="56"/>
      <c r="B304" s="56"/>
      <c r="C304" s="57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15">
      <c r="A305" s="56"/>
      <c r="B305" s="56"/>
      <c r="C305" s="57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15">
      <c r="A306" s="56"/>
      <c r="B306" s="56"/>
      <c r="C306" s="57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15">
      <c r="A307" s="56"/>
      <c r="B307" s="56"/>
      <c r="C307" s="57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15">
      <c r="A308" s="56"/>
      <c r="B308" s="56"/>
      <c r="C308" s="57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15">
      <c r="A309" s="56"/>
      <c r="B309" s="56"/>
      <c r="C309" s="57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15">
      <c r="A310" s="56"/>
      <c r="B310" s="56"/>
      <c r="C310" s="57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15">
      <c r="A311" s="56"/>
      <c r="B311" s="56"/>
      <c r="C311" s="57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15">
      <c r="A312" s="56"/>
      <c r="B312" s="56"/>
      <c r="C312" s="57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15">
      <c r="A313" s="56"/>
      <c r="B313" s="56"/>
      <c r="C313" s="57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15">
      <c r="A314" s="56"/>
      <c r="B314" s="56"/>
      <c r="C314" s="57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15">
      <c r="A315" s="56"/>
      <c r="B315" s="56"/>
      <c r="C315" s="57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15">
      <c r="A316" s="56"/>
      <c r="B316" s="56"/>
      <c r="C316" s="57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15">
      <c r="A317" s="56"/>
      <c r="B317" s="56"/>
      <c r="C317" s="57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15">
      <c r="A318" s="56"/>
      <c r="B318" s="56"/>
      <c r="C318" s="57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15">
      <c r="A319" s="56"/>
      <c r="B319" s="56"/>
      <c r="C319" s="57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15">
      <c r="A320" s="56"/>
      <c r="B320" s="56"/>
      <c r="C320" s="57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15">
      <c r="A321" s="56"/>
      <c r="B321" s="56"/>
      <c r="C321" s="57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15">
      <c r="A322" s="56"/>
      <c r="B322" s="56"/>
      <c r="C322" s="57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15">
      <c r="A323" s="56"/>
      <c r="B323" s="56"/>
      <c r="C323" s="57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15">
      <c r="A324" s="56"/>
      <c r="B324" s="56"/>
      <c r="C324" s="57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15">
      <c r="A325" s="56"/>
      <c r="B325" s="56"/>
      <c r="C325" s="57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15">
      <c r="A326" s="56"/>
      <c r="B326" s="56"/>
      <c r="C326" s="57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15">
      <c r="A327" s="56"/>
      <c r="B327" s="56"/>
      <c r="C327" s="57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15">
      <c r="A328" s="56"/>
      <c r="B328" s="56"/>
      <c r="C328" s="57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15">
      <c r="A329" s="56"/>
      <c r="B329" s="56"/>
      <c r="C329" s="57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15">
      <c r="A330" s="56"/>
      <c r="B330" s="56"/>
      <c r="C330" s="57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15">
      <c r="A331" s="56"/>
      <c r="B331" s="56"/>
      <c r="C331" s="57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15">
      <c r="A332" s="56"/>
      <c r="B332" s="56"/>
      <c r="C332" s="57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15">
      <c r="A333" s="56"/>
      <c r="B333" s="56"/>
      <c r="C333" s="57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15">
      <c r="A334" s="56"/>
      <c r="B334" s="56"/>
      <c r="C334" s="57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15">
      <c r="A335" s="56"/>
      <c r="B335" s="56"/>
      <c r="C335" s="57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15">
      <c r="A336" s="56"/>
      <c r="B336" s="56"/>
      <c r="C336" s="57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15">
      <c r="A337" s="56"/>
      <c r="B337" s="56"/>
      <c r="C337" s="57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15">
      <c r="A338" s="56"/>
      <c r="B338" s="56"/>
      <c r="C338" s="57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15">
      <c r="A339" s="56"/>
      <c r="B339" s="56"/>
      <c r="C339" s="57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15">
      <c r="A340" s="56"/>
      <c r="B340" s="56"/>
      <c r="C340" s="57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15">
      <c r="A341" s="56"/>
      <c r="B341" s="56"/>
      <c r="C341" s="57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15">
      <c r="A342" s="56"/>
      <c r="B342" s="56"/>
      <c r="C342" s="57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15">
      <c r="A343" s="56"/>
      <c r="B343" s="56"/>
      <c r="C343" s="57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15">
      <c r="A344" s="56"/>
      <c r="B344" s="56"/>
      <c r="C344" s="57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15">
      <c r="A345" s="56"/>
      <c r="B345" s="56"/>
      <c r="C345" s="57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15">
      <c r="A346" s="56"/>
      <c r="B346" s="56"/>
      <c r="C346" s="57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15">
      <c r="A347" s="56"/>
      <c r="B347" s="56"/>
      <c r="C347" s="57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15">
      <c r="A348" s="56"/>
      <c r="B348" s="56"/>
      <c r="C348" s="57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15">
      <c r="A349" s="56"/>
      <c r="B349" s="56"/>
      <c r="C349" s="57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15">
      <c r="A350" s="56"/>
      <c r="B350" s="56"/>
      <c r="C350" s="57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15">
      <c r="A351" s="56"/>
      <c r="B351" s="56"/>
      <c r="C351" s="57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15">
      <c r="A352" s="56"/>
      <c r="B352" s="56"/>
      <c r="C352" s="57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15">
      <c r="A353" s="56"/>
      <c r="B353" s="56"/>
      <c r="C353" s="57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15">
      <c r="A354" s="56"/>
      <c r="B354" s="56"/>
      <c r="C354" s="57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15">
      <c r="A355" s="56"/>
      <c r="B355" s="56"/>
      <c r="C355" s="57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15">
      <c r="A356" s="56"/>
      <c r="B356" s="56"/>
      <c r="C356" s="57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15">
      <c r="A357" s="56"/>
      <c r="B357" s="56"/>
      <c r="C357" s="57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15">
      <c r="A358" s="56"/>
      <c r="B358" s="56"/>
      <c r="C358" s="57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15">
      <c r="A359" s="56"/>
      <c r="B359" s="56"/>
      <c r="C359" s="57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15">
      <c r="A360" s="56"/>
      <c r="B360" s="56"/>
      <c r="C360" s="57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15">
      <c r="A361" s="56"/>
      <c r="B361" s="56"/>
      <c r="C361" s="57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15">
      <c r="A362" s="56"/>
      <c r="B362" s="56"/>
      <c r="C362" s="57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15">
      <c r="A363" s="56"/>
      <c r="B363" s="56"/>
      <c r="C363" s="57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15">
      <c r="A364" s="56"/>
      <c r="B364" s="56"/>
      <c r="C364" s="57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15">
      <c r="A365" s="56"/>
      <c r="B365" s="56"/>
      <c r="C365" s="57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15">
      <c r="A366" s="56"/>
      <c r="B366" s="56"/>
      <c r="C366" s="57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15">
      <c r="A367" s="56"/>
      <c r="B367" s="56"/>
      <c r="C367" s="57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15">
      <c r="A368" s="56"/>
      <c r="B368" s="56"/>
      <c r="C368" s="57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15">
      <c r="A369" s="56"/>
      <c r="B369" s="56"/>
      <c r="C369" s="57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15">
      <c r="A370" s="56"/>
      <c r="B370" s="56"/>
      <c r="C370" s="57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15">
      <c r="A371" s="56"/>
      <c r="B371" s="56"/>
      <c r="C371" s="57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15">
      <c r="A372" s="56"/>
      <c r="B372" s="56"/>
      <c r="C372" s="57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15">
      <c r="A373" s="56"/>
      <c r="B373" s="56"/>
      <c r="C373" s="57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15">
      <c r="A374" s="56"/>
      <c r="B374" s="56"/>
      <c r="C374" s="57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15">
      <c r="A375" s="56"/>
      <c r="B375" s="56"/>
      <c r="C375" s="57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15">
      <c r="A376" s="56"/>
      <c r="B376" s="56"/>
      <c r="C376" s="57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15">
      <c r="A377" s="56"/>
      <c r="B377" s="56"/>
      <c r="C377" s="57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15">
      <c r="A378" s="56"/>
      <c r="B378" s="56"/>
      <c r="C378" s="57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15">
      <c r="A379" s="56"/>
      <c r="B379" s="56"/>
      <c r="C379" s="57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15">
      <c r="A380" s="56"/>
      <c r="B380" s="56"/>
      <c r="C380" s="57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15">
      <c r="A381" s="56"/>
      <c r="B381" s="56"/>
      <c r="C381" s="57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15">
      <c r="A382" s="56"/>
      <c r="B382" s="56"/>
      <c r="C382" s="57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15">
      <c r="A383" s="56"/>
      <c r="B383" s="56"/>
      <c r="C383" s="57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15">
      <c r="A384" s="56"/>
      <c r="B384" s="56"/>
      <c r="C384" s="57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15">
      <c r="A385" s="56"/>
      <c r="B385" s="56"/>
      <c r="C385" s="57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15">
      <c r="A386" s="56"/>
      <c r="B386" s="56"/>
      <c r="C386" s="57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15">
      <c r="A387" s="56"/>
      <c r="B387" s="56"/>
      <c r="C387" s="57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15">
      <c r="A388" s="56"/>
      <c r="B388" s="56"/>
      <c r="C388" s="57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15">
      <c r="A389" s="56"/>
      <c r="B389" s="56"/>
      <c r="C389" s="57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15">
      <c r="A390" s="56"/>
      <c r="B390" s="56"/>
      <c r="C390" s="57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15">
      <c r="A391" s="56"/>
      <c r="B391" s="56"/>
      <c r="C391" s="57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15">
      <c r="A392" s="56"/>
      <c r="B392" s="56"/>
      <c r="C392" s="57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15">
      <c r="A393" s="56"/>
      <c r="B393" s="56"/>
      <c r="C393" s="57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15">
      <c r="A394" s="56"/>
      <c r="B394" s="56"/>
      <c r="C394" s="57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15">
      <c r="A395" s="56"/>
      <c r="B395" s="56"/>
      <c r="C395" s="57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15">
      <c r="A396" s="56"/>
      <c r="B396" s="56"/>
      <c r="C396" s="57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15">
      <c r="A397" s="56"/>
      <c r="B397" s="56"/>
      <c r="C397" s="57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15">
      <c r="A398" s="56"/>
      <c r="B398" s="56"/>
      <c r="C398" s="57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15">
      <c r="A399" s="56"/>
      <c r="B399" s="56"/>
      <c r="C399" s="57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15">
      <c r="A400" s="56"/>
      <c r="B400" s="56"/>
      <c r="C400" s="57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15">
      <c r="A401" s="56"/>
      <c r="B401" s="56"/>
      <c r="C401" s="57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15">
      <c r="A402" s="56"/>
      <c r="B402" s="56"/>
      <c r="C402" s="57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15">
      <c r="A403" s="56"/>
      <c r="B403" s="56"/>
      <c r="C403" s="57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15">
      <c r="A404" s="56"/>
      <c r="B404" s="56"/>
      <c r="C404" s="57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15">
      <c r="A405" s="56"/>
      <c r="B405" s="56"/>
      <c r="C405" s="57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15">
      <c r="A406" s="56"/>
      <c r="B406" s="56"/>
      <c r="C406" s="57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15">
      <c r="A407" s="56"/>
      <c r="B407" s="56"/>
      <c r="C407" s="57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15">
      <c r="A408" s="56"/>
      <c r="B408" s="56"/>
      <c r="C408" s="57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15">
      <c r="A409" s="56"/>
      <c r="B409" s="56"/>
      <c r="C409" s="57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15">
      <c r="A410" s="56"/>
      <c r="B410" s="56"/>
      <c r="C410" s="57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15">
      <c r="A411" s="56"/>
      <c r="B411" s="56"/>
      <c r="C411" s="57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15">
      <c r="A412" s="56"/>
      <c r="B412" s="56"/>
      <c r="C412" s="57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15">
      <c r="A413" s="56"/>
      <c r="B413" s="56"/>
      <c r="C413" s="57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15">
      <c r="A414" s="56"/>
      <c r="B414" s="56"/>
      <c r="C414" s="57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15">
      <c r="A415" s="56"/>
      <c r="B415" s="56"/>
      <c r="C415" s="57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15">
      <c r="A416" s="56"/>
      <c r="B416" s="56"/>
      <c r="C416" s="57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15">
      <c r="A417" s="56"/>
      <c r="B417" s="56"/>
      <c r="C417" s="57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15">
      <c r="A418" s="56"/>
      <c r="B418" s="56"/>
      <c r="C418" s="57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15">
      <c r="A419" s="56"/>
      <c r="B419" s="56"/>
      <c r="C419" s="57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15">
      <c r="A420" s="56"/>
      <c r="B420" s="56"/>
      <c r="C420" s="57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15">
      <c r="A421" s="56"/>
      <c r="B421" s="56"/>
      <c r="C421" s="57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15">
      <c r="A422" s="56"/>
      <c r="B422" s="56"/>
      <c r="C422" s="57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15">
      <c r="A423" s="56"/>
      <c r="B423" s="56"/>
      <c r="C423" s="57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15">
      <c r="A424" s="56"/>
      <c r="B424" s="56"/>
      <c r="C424" s="57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15">
      <c r="A425" s="56"/>
      <c r="B425" s="56"/>
      <c r="C425" s="57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15">
      <c r="A426" s="56"/>
      <c r="B426" s="56"/>
      <c r="C426" s="57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15">
      <c r="A427" s="56"/>
      <c r="B427" s="56"/>
      <c r="C427" s="57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15">
      <c r="A428" s="56"/>
      <c r="B428" s="56"/>
      <c r="C428" s="57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15">
      <c r="A429" s="56"/>
      <c r="B429" s="56"/>
      <c r="C429" s="57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15">
      <c r="A430" s="56"/>
      <c r="B430" s="56"/>
      <c r="C430" s="57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15">
      <c r="A431" s="56"/>
      <c r="B431" s="56"/>
      <c r="C431" s="57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15">
      <c r="A432" s="56"/>
      <c r="B432" s="56"/>
      <c r="C432" s="57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15">
      <c r="A433" s="56"/>
      <c r="B433" s="56"/>
      <c r="C433" s="57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15">
      <c r="A434" s="56"/>
      <c r="B434" s="56"/>
      <c r="C434" s="57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15">
      <c r="A435" s="56"/>
      <c r="B435" s="56"/>
      <c r="C435" s="57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15">
      <c r="A436" s="56"/>
      <c r="B436" s="56"/>
      <c r="C436" s="57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15">
      <c r="A437" s="56"/>
      <c r="B437" s="56"/>
      <c r="C437" s="57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15">
      <c r="A438" s="56"/>
      <c r="B438" s="56"/>
      <c r="C438" s="57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15">
      <c r="A439" s="56"/>
      <c r="B439" s="56"/>
      <c r="C439" s="57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15">
      <c r="A440" s="56"/>
      <c r="B440" s="56"/>
      <c r="C440" s="57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15">
      <c r="A441" s="56"/>
      <c r="B441" s="56"/>
      <c r="C441" s="57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15">
      <c r="A442" s="56"/>
      <c r="B442" s="56"/>
      <c r="C442" s="57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15">
      <c r="A443" s="56"/>
      <c r="B443" s="56"/>
      <c r="C443" s="57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15">
      <c r="A444" s="56"/>
      <c r="B444" s="56"/>
      <c r="C444" s="57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15">
      <c r="A445" s="56"/>
      <c r="B445" s="56"/>
      <c r="C445" s="57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15">
      <c r="A446" s="56"/>
      <c r="B446" s="56"/>
      <c r="C446" s="57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15">
      <c r="A447" s="56"/>
      <c r="B447" s="56"/>
      <c r="C447" s="57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15">
      <c r="A448" s="56"/>
      <c r="B448" s="56"/>
      <c r="C448" s="57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15">
      <c r="A449" s="56"/>
      <c r="B449" s="56"/>
      <c r="C449" s="57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15">
      <c r="A450" s="56"/>
      <c r="B450" s="56"/>
      <c r="C450" s="57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15">
      <c r="A451" s="56"/>
      <c r="B451" s="56"/>
      <c r="C451" s="57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15">
      <c r="A452" s="56"/>
      <c r="B452" s="56"/>
      <c r="C452" s="57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15">
      <c r="A453" s="56"/>
      <c r="B453" s="56"/>
      <c r="C453" s="57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15">
      <c r="A454" s="56"/>
      <c r="B454" s="56"/>
      <c r="C454" s="57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15">
      <c r="A455" s="56"/>
      <c r="B455" s="56"/>
      <c r="C455" s="57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15">
      <c r="A456" s="56"/>
      <c r="B456" s="56"/>
      <c r="C456" s="57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15">
      <c r="A457" s="56"/>
      <c r="B457" s="56"/>
      <c r="C457" s="57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15">
      <c r="A458" s="56"/>
      <c r="B458" s="56"/>
      <c r="C458" s="57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15">
      <c r="A459" s="56"/>
      <c r="B459" s="56"/>
      <c r="C459" s="57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15">
      <c r="A460" s="56"/>
      <c r="B460" s="56"/>
      <c r="C460" s="57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15">
      <c r="A461" s="56"/>
      <c r="B461" s="56"/>
      <c r="C461" s="57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15">
      <c r="A462" s="56"/>
      <c r="B462" s="56"/>
      <c r="C462" s="57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15">
      <c r="A463" s="56"/>
      <c r="B463" s="56"/>
      <c r="C463" s="57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15">
      <c r="A464" s="56"/>
      <c r="B464" s="56"/>
      <c r="C464" s="57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15">
      <c r="A465" s="56"/>
      <c r="B465" s="56"/>
      <c r="C465" s="57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15">
      <c r="A466" s="56"/>
      <c r="B466" s="56"/>
      <c r="C466" s="57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15">
      <c r="A467" s="56"/>
      <c r="B467" s="56"/>
      <c r="C467" s="57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15">
      <c r="A468" s="56"/>
      <c r="B468" s="56"/>
      <c r="C468" s="57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15">
      <c r="A469" s="56"/>
      <c r="B469" s="56"/>
      <c r="C469" s="57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15">
      <c r="A470" s="56"/>
      <c r="B470" s="56"/>
      <c r="C470" s="57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15">
      <c r="A471" s="56"/>
      <c r="B471" s="56"/>
      <c r="C471" s="57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15">
      <c r="A472" s="56"/>
      <c r="B472" s="56"/>
      <c r="C472" s="57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15">
      <c r="A473" s="56"/>
      <c r="B473" s="56"/>
      <c r="C473" s="57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15">
      <c r="A474" s="56"/>
      <c r="B474" s="56"/>
      <c r="C474" s="57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15">
      <c r="A475" s="56"/>
      <c r="B475" s="56"/>
      <c r="C475" s="57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15">
      <c r="A476" s="56"/>
      <c r="B476" s="56"/>
      <c r="C476" s="57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15">
      <c r="A477" s="56"/>
      <c r="B477" s="56"/>
      <c r="C477" s="57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15">
      <c r="A478" s="56"/>
      <c r="B478" s="56"/>
      <c r="C478" s="57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15">
      <c r="A479" s="56"/>
      <c r="B479" s="56"/>
      <c r="C479" s="57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15">
      <c r="A480" s="56"/>
      <c r="B480" s="56"/>
      <c r="C480" s="57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15">
      <c r="A481" s="56"/>
      <c r="B481" s="56"/>
      <c r="C481" s="57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15">
      <c r="A482" s="56"/>
      <c r="B482" s="56"/>
      <c r="C482" s="57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15">
      <c r="A483" s="56"/>
      <c r="B483" s="56"/>
      <c r="C483" s="57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15">
      <c r="A484" s="56"/>
      <c r="B484" s="56"/>
      <c r="C484" s="57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15">
      <c r="A485" s="56"/>
      <c r="B485" s="56"/>
      <c r="C485" s="57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15">
      <c r="A486" s="56"/>
      <c r="B486" s="56"/>
      <c r="C486" s="57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15">
      <c r="A487" s="56"/>
      <c r="B487" s="56"/>
      <c r="C487" s="57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15">
      <c r="A488" s="56"/>
      <c r="B488" s="56"/>
      <c r="C488" s="57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15">
      <c r="A489" s="56"/>
      <c r="B489" s="56"/>
      <c r="C489" s="57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15">
      <c r="A490" s="56"/>
      <c r="B490" s="56"/>
      <c r="C490" s="57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15">
      <c r="A491" s="56"/>
      <c r="B491" s="56"/>
      <c r="C491" s="57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15">
      <c r="A492" s="56"/>
      <c r="B492" s="56"/>
      <c r="C492" s="57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15">
      <c r="A493" s="56"/>
      <c r="B493" s="56"/>
      <c r="C493" s="57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15">
      <c r="A494" s="56"/>
      <c r="B494" s="56"/>
      <c r="C494" s="57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15">
      <c r="A495" s="56"/>
      <c r="B495" s="56"/>
      <c r="C495" s="57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15">
      <c r="A496" s="56"/>
      <c r="B496" s="56"/>
      <c r="C496" s="57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15">
      <c r="A497" s="56"/>
      <c r="B497" s="56"/>
      <c r="C497" s="57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15">
      <c r="A498" s="56"/>
      <c r="B498" s="56"/>
      <c r="C498" s="57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15">
      <c r="A499" s="56"/>
      <c r="B499" s="56"/>
      <c r="C499" s="57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15">
      <c r="A500" s="56"/>
      <c r="B500" s="56"/>
      <c r="C500" s="57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15">
      <c r="A501" s="56"/>
      <c r="B501" s="56"/>
      <c r="C501" s="57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15">
      <c r="A502" s="56"/>
      <c r="B502" s="56"/>
      <c r="C502" s="57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15">
      <c r="A503" s="56"/>
      <c r="B503" s="56"/>
      <c r="C503" s="57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15">
      <c r="A504" s="56"/>
      <c r="B504" s="56"/>
      <c r="C504" s="57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15">
      <c r="A505" s="56"/>
      <c r="B505" s="56"/>
      <c r="C505" s="57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15">
      <c r="A506" s="56"/>
      <c r="B506" s="56"/>
      <c r="C506" s="57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15">
      <c r="A507" s="56"/>
      <c r="B507" s="56"/>
      <c r="C507" s="57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15">
      <c r="A508" s="56"/>
      <c r="B508" s="56"/>
      <c r="C508" s="57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15">
      <c r="A509" s="56"/>
      <c r="B509" s="56"/>
      <c r="C509" s="57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15">
      <c r="A510" s="56"/>
      <c r="B510" s="56"/>
      <c r="C510" s="57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15">
      <c r="A511" s="56"/>
      <c r="B511" s="56"/>
      <c r="C511" s="57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15">
      <c r="A512" s="56"/>
      <c r="B512" s="56"/>
      <c r="C512" s="57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15">
      <c r="A513" s="56"/>
      <c r="B513" s="56"/>
      <c r="C513" s="57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15">
      <c r="A514" s="56"/>
      <c r="B514" s="56"/>
      <c r="C514" s="57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15">
      <c r="A515" s="56"/>
      <c r="B515" s="56"/>
      <c r="C515" s="57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15">
      <c r="A516" s="56"/>
      <c r="B516" s="56"/>
      <c r="C516" s="57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15">
      <c r="A517" s="56"/>
      <c r="B517" s="56"/>
      <c r="C517" s="57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15">
      <c r="A518" s="56"/>
      <c r="B518" s="56"/>
      <c r="C518" s="57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15">
      <c r="A519" s="56"/>
      <c r="B519" s="56"/>
      <c r="C519" s="57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15">
      <c r="A520" s="56"/>
      <c r="B520" s="56"/>
      <c r="C520" s="57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15">
      <c r="A521" s="56"/>
      <c r="B521" s="56"/>
      <c r="C521" s="57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15">
      <c r="A522" s="56"/>
      <c r="B522" s="56"/>
      <c r="C522" s="57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15">
      <c r="A523" s="56"/>
      <c r="B523" s="56"/>
      <c r="C523" s="57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15">
      <c r="A524" s="56"/>
      <c r="B524" s="56"/>
      <c r="C524" s="57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15">
      <c r="A525" s="56"/>
      <c r="B525" s="56"/>
      <c r="C525" s="57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15">
      <c r="A526" s="56"/>
      <c r="B526" s="56"/>
      <c r="C526" s="57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15">
      <c r="A527" s="56"/>
      <c r="B527" s="56"/>
      <c r="C527" s="57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15">
      <c r="A528" s="56"/>
      <c r="B528" s="56"/>
      <c r="C528" s="57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15">
      <c r="A529" s="56"/>
      <c r="B529" s="56"/>
      <c r="C529" s="57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15">
      <c r="A530" s="56"/>
      <c r="B530" s="56"/>
      <c r="C530" s="57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15">
      <c r="A531" s="56"/>
      <c r="B531" s="56"/>
      <c r="C531" s="57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15">
      <c r="A532" s="56"/>
      <c r="B532" s="56"/>
      <c r="C532" s="57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15">
      <c r="A533" s="56"/>
      <c r="B533" s="56"/>
      <c r="C533" s="57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15">
      <c r="A534" s="56"/>
      <c r="B534" s="56"/>
      <c r="C534" s="57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15">
      <c r="A535" s="56"/>
      <c r="B535" s="56"/>
      <c r="C535" s="57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15">
      <c r="A536" s="56"/>
      <c r="B536" s="56"/>
      <c r="C536" s="57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15">
      <c r="A537" s="56"/>
      <c r="B537" s="56"/>
      <c r="C537" s="57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15">
      <c r="A538" s="56"/>
      <c r="B538" s="56"/>
      <c r="C538" s="57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15">
      <c r="A539" s="56"/>
      <c r="B539" s="56"/>
      <c r="C539" s="57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15">
      <c r="A540" s="56"/>
      <c r="B540" s="56"/>
      <c r="C540" s="57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15">
      <c r="A541" s="56"/>
      <c r="B541" s="56"/>
      <c r="C541" s="57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15">
      <c r="A542" s="56"/>
      <c r="B542" s="56"/>
      <c r="C542" s="57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15">
      <c r="A543" s="56"/>
      <c r="B543" s="56"/>
      <c r="C543" s="57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15">
      <c r="A544" s="56"/>
      <c r="B544" s="56"/>
      <c r="C544" s="57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15">
      <c r="A545" s="56"/>
      <c r="B545" s="56"/>
      <c r="C545" s="57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15">
      <c r="A546" s="56"/>
      <c r="B546" s="56"/>
      <c r="C546" s="57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15">
      <c r="A547" s="56"/>
      <c r="B547" s="56"/>
      <c r="C547" s="57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15">
      <c r="A548" s="56"/>
      <c r="B548" s="56"/>
      <c r="C548" s="57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15">
      <c r="A549" s="56"/>
      <c r="B549" s="56"/>
      <c r="C549" s="57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15">
      <c r="A550" s="56"/>
      <c r="B550" s="56"/>
      <c r="C550" s="57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15">
      <c r="A551" s="56"/>
      <c r="B551" s="56"/>
      <c r="C551" s="57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15">
      <c r="A552" s="56"/>
      <c r="B552" s="56"/>
      <c r="C552" s="57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15">
      <c r="A553" s="56"/>
      <c r="B553" s="56"/>
      <c r="C553" s="57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15">
      <c r="A554" s="56"/>
      <c r="B554" s="56"/>
      <c r="C554" s="57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15">
      <c r="A555" s="56"/>
      <c r="B555" s="56"/>
      <c r="C555" s="57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15">
      <c r="A556" s="56"/>
      <c r="B556" s="56"/>
      <c r="C556" s="57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15">
      <c r="A557" s="56"/>
      <c r="B557" s="56"/>
      <c r="C557" s="57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15">
      <c r="A558" s="56"/>
      <c r="B558" s="56"/>
      <c r="C558" s="57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15">
      <c r="A559" s="56"/>
      <c r="B559" s="56"/>
      <c r="C559" s="57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15">
      <c r="A560" s="56"/>
      <c r="B560" s="56"/>
      <c r="C560" s="57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15">
      <c r="A561" s="56"/>
      <c r="B561" s="56"/>
      <c r="C561" s="57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15">
      <c r="A562" s="56"/>
      <c r="B562" s="56"/>
      <c r="C562" s="57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15">
      <c r="A563" s="56"/>
      <c r="B563" s="56"/>
      <c r="C563" s="57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15">
      <c r="A564" s="56"/>
      <c r="B564" s="56"/>
      <c r="C564" s="57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15">
      <c r="A565" s="56"/>
      <c r="B565" s="56"/>
      <c r="C565" s="57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15">
      <c r="A566" s="56"/>
      <c r="B566" s="56"/>
      <c r="C566" s="57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15">
      <c r="A567" s="56"/>
      <c r="B567" s="56"/>
      <c r="C567" s="57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15">
      <c r="A568" s="56"/>
      <c r="B568" s="56"/>
      <c r="C568" s="57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15">
      <c r="A569" s="56"/>
      <c r="B569" s="56"/>
      <c r="C569" s="57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15">
      <c r="A570" s="56"/>
      <c r="B570" s="56"/>
      <c r="C570" s="57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15">
      <c r="A571" s="56"/>
      <c r="B571" s="56"/>
      <c r="C571" s="57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15">
      <c r="A572" s="56"/>
      <c r="B572" s="56"/>
      <c r="C572" s="57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15">
      <c r="A573" s="56"/>
      <c r="B573" s="56"/>
      <c r="C573" s="57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15">
      <c r="A574" s="56"/>
      <c r="B574" s="56"/>
      <c r="C574" s="57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15">
      <c r="A575" s="56"/>
      <c r="B575" s="56"/>
      <c r="C575" s="57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15">
      <c r="A576" s="56"/>
      <c r="B576" s="56"/>
      <c r="C576" s="57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15">
      <c r="A577" s="56"/>
      <c r="B577" s="56"/>
      <c r="C577" s="57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15">
      <c r="A578" s="56"/>
      <c r="B578" s="56"/>
      <c r="C578" s="57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15">
      <c r="A579" s="56"/>
      <c r="B579" s="56"/>
      <c r="C579" s="57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15">
      <c r="A580" s="56"/>
      <c r="B580" s="56"/>
      <c r="C580" s="57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15">
      <c r="A581" s="56"/>
      <c r="B581" s="56"/>
      <c r="C581" s="57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15">
      <c r="A582" s="56"/>
      <c r="B582" s="56"/>
      <c r="C582" s="57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15">
      <c r="A583" s="56"/>
      <c r="B583" s="56"/>
      <c r="C583" s="57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15">
      <c r="A584" s="56"/>
      <c r="B584" s="56"/>
      <c r="C584" s="57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15">
      <c r="A585" s="56"/>
      <c r="B585" s="56"/>
      <c r="C585" s="57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15">
      <c r="A586" s="56"/>
      <c r="B586" s="56"/>
      <c r="C586" s="57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15">
      <c r="A587" s="56"/>
      <c r="B587" s="56"/>
      <c r="C587" s="57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15">
      <c r="A588" s="56"/>
      <c r="B588" s="56"/>
      <c r="C588" s="57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15">
      <c r="A589" s="56"/>
      <c r="B589" s="56"/>
      <c r="C589" s="57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15">
      <c r="A590" s="56"/>
      <c r="B590" s="56"/>
      <c r="C590" s="57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15">
      <c r="A591" s="56"/>
      <c r="B591" s="56"/>
      <c r="C591" s="57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15">
      <c r="A592" s="56"/>
      <c r="B592" s="56"/>
      <c r="C592" s="57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15">
      <c r="A593" s="56"/>
      <c r="B593" s="56"/>
      <c r="C593" s="57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15">
      <c r="A594" s="56"/>
      <c r="B594" s="56"/>
      <c r="C594" s="57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15">
      <c r="A595" s="56"/>
      <c r="B595" s="56"/>
      <c r="C595" s="57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15">
      <c r="A596" s="56"/>
      <c r="B596" s="56"/>
      <c r="C596" s="57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15">
      <c r="A597" s="56"/>
      <c r="B597" s="56"/>
      <c r="C597" s="57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15">
      <c r="A598" s="56"/>
      <c r="B598" s="56"/>
      <c r="C598" s="57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15">
      <c r="A599" s="56"/>
      <c r="B599" s="56"/>
      <c r="C599" s="57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15">
      <c r="A600" s="56"/>
      <c r="B600" s="56"/>
      <c r="C600" s="57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15">
      <c r="A601" s="56"/>
      <c r="B601" s="56"/>
      <c r="C601" s="57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15">
      <c r="A602" s="56"/>
      <c r="B602" s="56"/>
      <c r="C602" s="57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15">
      <c r="A603" s="56"/>
      <c r="B603" s="56"/>
      <c r="C603" s="57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15">
      <c r="A604" s="56"/>
      <c r="B604" s="56"/>
      <c r="C604" s="57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15">
      <c r="A605" s="56"/>
      <c r="B605" s="56"/>
      <c r="C605" s="57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15">
      <c r="A606" s="56"/>
      <c r="B606" s="56"/>
      <c r="C606" s="57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15">
      <c r="A607" s="56"/>
      <c r="B607" s="56"/>
      <c r="C607" s="57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15">
      <c r="A608" s="56"/>
      <c r="B608" s="56"/>
      <c r="C608" s="57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15">
      <c r="A609" s="56"/>
      <c r="B609" s="56"/>
      <c r="C609" s="57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15">
      <c r="A610" s="56"/>
      <c r="B610" s="56"/>
      <c r="C610" s="57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15">
      <c r="A611" s="56"/>
      <c r="B611" s="56"/>
      <c r="C611" s="57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15">
      <c r="A612" s="56"/>
      <c r="B612" s="56"/>
      <c r="C612" s="57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15">
      <c r="A613" s="56"/>
      <c r="B613" s="56"/>
      <c r="C613" s="57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15">
      <c r="A614" s="56"/>
      <c r="B614" s="56"/>
      <c r="C614" s="57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15">
      <c r="A615" s="56"/>
      <c r="B615" s="56"/>
      <c r="C615" s="57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15">
      <c r="A616" s="56"/>
      <c r="B616" s="56"/>
      <c r="C616" s="57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15">
      <c r="A617" s="56"/>
      <c r="B617" s="56"/>
      <c r="C617" s="57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15">
      <c r="A618" s="56"/>
      <c r="B618" s="56"/>
      <c r="C618" s="57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15">
      <c r="A619" s="56"/>
      <c r="B619" s="56"/>
      <c r="C619" s="57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15">
      <c r="A620" s="56"/>
      <c r="B620" s="56"/>
      <c r="C620" s="57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15">
      <c r="A621" s="56"/>
      <c r="B621" s="56"/>
      <c r="C621" s="57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15">
      <c r="A622" s="56"/>
      <c r="B622" s="56"/>
      <c r="C622" s="57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15">
      <c r="A623" s="56"/>
      <c r="B623" s="56"/>
      <c r="C623" s="57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15">
      <c r="A624" s="56"/>
      <c r="B624" s="56"/>
      <c r="C624" s="57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15">
      <c r="A625" s="56"/>
      <c r="B625" s="56"/>
      <c r="C625" s="57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15">
      <c r="A626" s="56"/>
      <c r="B626" s="56"/>
      <c r="C626" s="57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15">
      <c r="A627" s="56"/>
      <c r="B627" s="56"/>
      <c r="C627" s="57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15">
      <c r="A628" s="56"/>
      <c r="B628" s="56"/>
      <c r="C628" s="57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15">
      <c r="A629" s="56"/>
      <c r="B629" s="56"/>
      <c r="C629" s="57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15">
      <c r="A630" s="56"/>
      <c r="B630" s="56"/>
      <c r="C630" s="57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15">
      <c r="A631" s="56"/>
      <c r="B631" s="56"/>
      <c r="C631" s="57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15">
      <c r="A632" s="56"/>
      <c r="B632" s="56"/>
      <c r="C632" s="57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15">
      <c r="A633" s="56"/>
      <c r="B633" s="56"/>
      <c r="C633" s="57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15">
      <c r="A634" s="56"/>
      <c r="B634" s="56"/>
      <c r="C634" s="57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15">
      <c r="A635" s="56"/>
      <c r="B635" s="56"/>
      <c r="C635" s="57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15">
      <c r="A636" s="56"/>
      <c r="B636" s="56"/>
      <c r="C636" s="57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15">
      <c r="A637" s="56"/>
      <c r="B637" s="56"/>
      <c r="C637" s="57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15">
      <c r="A638" s="56"/>
      <c r="B638" s="56"/>
      <c r="C638" s="57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15">
      <c r="A639" s="56"/>
      <c r="B639" s="56"/>
      <c r="C639" s="57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15">
      <c r="A640" s="56"/>
      <c r="B640" s="56"/>
      <c r="C640" s="57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15">
      <c r="A641" s="56"/>
      <c r="B641" s="56"/>
      <c r="C641" s="57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15">
      <c r="A642" s="56"/>
      <c r="B642" s="56"/>
      <c r="C642" s="57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15">
      <c r="A643" s="56"/>
      <c r="B643" s="56"/>
      <c r="C643" s="57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15">
      <c r="A644" s="56"/>
      <c r="B644" s="56"/>
      <c r="C644" s="57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15">
      <c r="A645" s="56"/>
      <c r="B645" s="56"/>
      <c r="C645" s="57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15">
      <c r="A646" s="56"/>
      <c r="B646" s="56"/>
      <c r="C646" s="57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15">
      <c r="A647" s="56"/>
      <c r="B647" s="56"/>
      <c r="C647" s="57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15">
      <c r="A648" s="56"/>
      <c r="B648" s="56"/>
      <c r="C648" s="57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15">
      <c r="A649" s="56"/>
      <c r="B649" s="56"/>
      <c r="C649" s="57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15">
      <c r="A650" s="56"/>
      <c r="B650" s="56"/>
      <c r="C650" s="57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15">
      <c r="A651" s="56"/>
      <c r="B651" s="56"/>
      <c r="C651" s="57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15">
      <c r="A652" s="56"/>
      <c r="B652" s="56"/>
      <c r="C652" s="57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15">
      <c r="A653" s="56"/>
      <c r="B653" s="56"/>
      <c r="C653" s="57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15">
      <c r="A654" s="56"/>
      <c r="B654" s="56"/>
      <c r="C654" s="57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15">
      <c r="A655" s="56"/>
      <c r="B655" s="56"/>
      <c r="C655" s="57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15">
      <c r="A656" s="56"/>
      <c r="B656" s="56"/>
      <c r="C656" s="57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15">
      <c r="A657" s="56"/>
      <c r="B657" s="56"/>
      <c r="C657" s="57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15">
      <c r="A658" s="56"/>
      <c r="B658" s="56"/>
      <c r="C658" s="57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15">
      <c r="A659" s="56"/>
      <c r="B659" s="56"/>
      <c r="C659" s="57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15">
      <c r="A660" s="56"/>
      <c r="B660" s="56"/>
      <c r="C660" s="57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15">
      <c r="A661" s="56"/>
      <c r="B661" s="56"/>
      <c r="C661" s="57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15">
      <c r="A662" s="56"/>
      <c r="B662" s="56"/>
      <c r="C662" s="57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15">
      <c r="A663" s="56"/>
      <c r="B663" s="56"/>
      <c r="C663" s="57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15">
      <c r="A664" s="56"/>
      <c r="B664" s="56"/>
      <c r="C664" s="57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15">
      <c r="A665" s="56"/>
      <c r="B665" s="56"/>
      <c r="C665" s="57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15">
      <c r="A666" s="56"/>
      <c r="B666" s="56"/>
      <c r="C666" s="57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15">
      <c r="A667" s="56"/>
      <c r="B667" s="56"/>
      <c r="C667" s="57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15">
      <c r="A668" s="56"/>
      <c r="B668" s="56"/>
      <c r="C668" s="57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15">
      <c r="A669" s="56"/>
      <c r="B669" s="56"/>
      <c r="C669" s="57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15">
      <c r="A670" s="56"/>
      <c r="B670" s="56"/>
      <c r="C670" s="57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15">
      <c r="A671" s="56"/>
      <c r="B671" s="56"/>
      <c r="C671" s="57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15">
      <c r="A672" s="56"/>
      <c r="B672" s="56"/>
      <c r="C672" s="57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15">
      <c r="A673" s="56"/>
      <c r="B673" s="56"/>
      <c r="C673" s="57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15">
      <c r="A674" s="56"/>
      <c r="B674" s="56"/>
      <c r="C674" s="57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15">
      <c r="A675" s="56"/>
      <c r="B675" s="56"/>
      <c r="C675" s="57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15">
      <c r="A676" s="56"/>
      <c r="B676" s="56"/>
      <c r="C676" s="57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15">
      <c r="A677" s="56"/>
      <c r="B677" s="56"/>
      <c r="C677" s="57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15">
      <c r="A678" s="56"/>
      <c r="B678" s="56"/>
      <c r="C678" s="57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15">
      <c r="A679" s="56"/>
      <c r="B679" s="56"/>
      <c r="C679" s="57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15">
      <c r="A680" s="56"/>
      <c r="B680" s="56"/>
      <c r="C680" s="57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15">
      <c r="A681" s="56"/>
      <c r="B681" s="56"/>
      <c r="C681" s="57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15">
      <c r="A682" s="56"/>
      <c r="B682" s="56"/>
      <c r="C682" s="57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15">
      <c r="A683" s="56"/>
      <c r="B683" s="56"/>
      <c r="C683" s="57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15">
      <c r="A684" s="56"/>
      <c r="B684" s="56"/>
      <c r="C684" s="57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15">
      <c r="A685" s="56"/>
      <c r="B685" s="56"/>
      <c r="C685" s="57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15">
      <c r="A686" s="56"/>
      <c r="B686" s="56"/>
      <c r="C686" s="57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15">
      <c r="A687" s="56"/>
      <c r="B687" s="56"/>
      <c r="C687" s="57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15">
      <c r="A688" s="56"/>
      <c r="B688" s="56"/>
      <c r="C688" s="57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15">
      <c r="A689" s="56"/>
      <c r="B689" s="56"/>
      <c r="C689" s="57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15">
      <c r="A690" s="56"/>
      <c r="B690" s="56"/>
      <c r="C690" s="57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15">
      <c r="A691" s="56"/>
      <c r="B691" s="56"/>
      <c r="C691" s="57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15">
      <c r="A692" s="56"/>
      <c r="B692" s="56"/>
      <c r="C692" s="57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15">
      <c r="A693" s="56"/>
      <c r="B693" s="56"/>
      <c r="C693" s="57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15">
      <c r="A694" s="56"/>
      <c r="B694" s="56"/>
      <c r="C694" s="57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15">
      <c r="A695" s="56"/>
      <c r="B695" s="56"/>
      <c r="C695" s="57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15">
      <c r="A696" s="56"/>
      <c r="B696" s="56"/>
      <c r="C696" s="57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15">
      <c r="A697" s="56"/>
      <c r="B697" s="56"/>
      <c r="C697" s="57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15">
      <c r="A698" s="56"/>
      <c r="B698" s="56"/>
      <c r="C698" s="57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15">
      <c r="A699" s="56"/>
      <c r="B699" s="56"/>
      <c r="C699" s="57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15">
      <c r="A700" s="56"/>
      <c r="B700" s="56"/>
      <c r="C700" s="57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15">
      <c r="A701" s="56"/>
      <c r="B701" s="56"/>
      <c r="C701" s="57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15">
      <c r="A702" s="56"/>
      <c r="B702" s="56"/>
      <c r="C702" s="57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15">
      <c r="A703" s="56"/>
      <c r="B703" s="56"/>
      <c r="C703" s="57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15">
      <c r="A704" s="56"/>
      <c r="B704" s="56"/>
      <c r="C704" s="57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15">
      <c r="A705" s="56"/>
      <c r="B705" s="56"/>
      <c r="C705" s="57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15">
      <c r="A706" s="56"/>
      <c r="B706" s="56"/>
      <c r="C706" s="57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15">
      <c r="A707" s="56"/>
      <c r="B707" s="56"/>
      <c r="C707" s="57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15">
      <c r="A708" s="56"/>
      <c r="B708" s="56"/>
      <c r="C708" s="57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15">
      <c r="A709" s="56"/>
      <c r="B709" s="56"/>
      <c r="C709" s="57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15">
      <c r="A710" s="56"/>
      <c r="B710" s="56"/>
      <c r="C710" s="57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15">
      <c r="A711" s="56"/>
      <c r="B711" s="56"/>
      <c r="C711" s="57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15">
      <c r="A712" s="56"/>
      <c r="B712" s="56"/>
      <c r="C712" s="57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15">
      <c r="A713" s="56"/>
      <c r="B713" s="56"/>
      <c r="C713" s="57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15">
      <c r="A714" s="56"/>
      <c r="B714" s="56"/>
      <c r="C714" s="57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15">
      <c r="A715" s="56"/>
      <c r="B715" s="56"/>
      <c r="C715" s="57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15">
      <c r="A716" s="56"/>
      <c r="B716" s="56"/>
      <c r="C716" s="57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15">
      <c r="A717" s="56"/>
      <c r="B717" s="56"/>
      <c r="C717" s="57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15">
      <c r="A718" s="56"/>
      <c r="B718" s="56"/>
      <c r="C718" s="57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15">
      <c r="A719" s="56"/>
      <c r="B719" s="56"/>
      <c r="C719" s="57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15">
      <c r="A720" s="56"/>
      <c r="B720" s="56"/>
      <c r="C720" s="57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15">
      <c r="A721" s="56"/>
      <c r="B721" s="56"/>
      <c r="C721" s="57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15">
      <c r="A722" s="56"/>
      <c r="B722" s="56"/>
      <c r="C722" s="57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15">
      <c r="A723" s="56"/>
      <c r="B723" s="56"/>
      <c r="C723" s="57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15">
      <c r="A724" s="56"/>
      <c r="B724" s="56"/>
      <c r="C724" s="57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15">
      <c r="A725" s="56"/>
      <c r="B725" s="56"/>
      <c r="C725" s="57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15">
      <c r="A726" s="56"/>
      <c r="B726" s="56"/>
      <c r="C726" s="57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15">
      <c r="A727" s="56"/>
      <c r="B727" s="56"/>
      <c r="C727" s="57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15">
      <c r="A728" s="56"/>
      <c r="B728" s="56"/>
      <c r="C728" s="57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15">
      <c r="A729" s="56"/>
      <c r="B729" s="56"/>
      <c r="C729" s="57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15">
      <c r="A730" s="56"/>
      <c r="B730" s="56"/>
      <c r="C730" s="57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15">
      <c r="A731" s="56"/>
      <c r="B731" s="56"/>
      <c r="C731" s="57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15">
      <c r="A732" s="56"/>
      <c r="B732" s="56"/>
      <c r="C732" s="57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15">
      <c r="A733" s="56"/>
      <c r="B733" s="56"/>
      <c r="C733" s="57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15">
      <c r="A734" s="56"/>
      <c r="B734" s="56"/>
      <c r="C734" s="57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15">
      <c r="A735" s="56"/>
      <c r="B735" s="56"/>
      <c r="C735" s="57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15">
      <c r="A736" s="56"/>
      <c r="B736" s="56"/>
      <c r="C736" s="57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15">
      <c r="A737" s="56"/>
      <c r="B737" s="56"/>
      <c r="C737" s="57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15">
      <c r="A738" s="56"/>
      <c r="B738" s="56"/>
      <c r="C738" s="57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15">
      <c r="A739" s="56"/>
      <c r="B739" s="56"/>
      <c r="C739" s="57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15">
      <c r="A740" s="56"/>
      <c r="B740" s="56"/>
      <c r="C740" s="57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15">
      <c r="A741" s="56"/>
      <c r="B741" s="56"/>
      <c r="C741" s="57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15">
      <c r="A742" s="56"/>
      <c r="B742" s="56"/>
      <c r="C742" s="57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15">
      <c r="A743" s="56"/>
      <c r="B743" s="56"/>
      <c r="C743" s="57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15">
      <c r="A744" s="56"/>
      <c r="B744" s="56"/>
      <c r="C744" s="57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15">
      <c r="A745" s="56"/>
      <c r="B745" s="56"/>
      <c r="C745" s="57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15">
      <c r="A746" s="56"/>
      <c r="B746" s="56"/>
      <c r="C746" s="57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15">
      <c r="A747" s="56"/>
      <c r="B747" s="56"/>
      <c r="C747" s="57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15">
      <c r="A748" s="56"/>
      <c r="B748" s="56"/>
      <c r="C748" s="57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15">
      <c r="A749" s="56"/>
      <c r="B749" s="56"/>
      <c r="C749" s="57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15">
      <c r="A750" s="56"/>
      <c r="B750" s="56"/>
      <c r="C750" s="57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15">
      <c r="A751" s="56"/>
      <c r="B751" s="56"/>
      <c r="C751" s="57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15">
      <c r="A752" s="56"/>
      <c r="B752" s="56"/>
      <c r="C752" s="57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15">
      <c r="A753" s="56"/>
      <c r="B753" s="56"/>
      <c r="C753" s="57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15">
      <c r="A754" s="56"/>
      <c r="B754" s="56"/>
      <c r="C754" s="57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15">
      <c r="A755" s="56"/>
      <c r="B755" s="56"/>
      <c r="C755" s="57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15">
      <c r="A756" s="56"/>
      <c r="B756" s="56"/>
      <c r="C756" s="57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15">
      <c r="A757" s="56"/>
      <c r="B757" s="56"/>
      <c r="C757" s="57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15">
      <c r="A758" s="56"/>
      <c r="B758" s="56"/>
      <c r="C758" s="57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15">
      <c r="A759" s="56"/>
      <c r="B759" s="56"/>
      <c r="C759" s="57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15">
      <c r="A760" s="56"/>
      <c r="B760" s="56"/>
      <c r="C760" s="57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15">
      <c r="A761" s="56"/>
      <c r="B761" s="56"/>
      <c r="C761" s="57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15">
      <c r="A762" s="56"/>
      <c r="B762" s="56"/>
      <c r="C762" s="57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15">
      <c r="A763" s="56"/>
      <c r="B763" s="56"/>
      <c r="C763" s="57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15">
      <c r="A764" s="56"/>
      <c r="B764" s="56"/>
      <c r="C764" s="57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15">
      <c r="A765" s="56"/>
      <c r="B765" s="56"/>
      <c r="C765" s="57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15">
      <c r="A766" s="56"/>
      <c r="B766" s="56"/>
      <c r="C766" s="57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15">
      <c r="A767" s="56"/>
      <c r="B767" s="56"/>
      <c r="C767" s="57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15">
      <c r="A768" s="56"/>
      <c r="B768" s="56"/>
      <c r="C768" s="57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15">
      <c r="A769" s="56"/>
      <c r="B769" s="56"/>
      <c r="C769" s="57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15">
      <c r="A770" s="56"/>
      <c r="B770" s="56"/>
      <c r="C770" s="57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15">
      <c r="A771" s="56"/>
      <c r="B771" s="56"/>
      <c r="C771" s="57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15">
      <c r="A772" s="56"/>
      <c r="B772" s="56"/>
      <c r="C772" s="57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15">
      <c r="A773" s="56"/>
      <c r="B773" s="56"/>
      <c r="C773" s="57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15">
      <c r="A774" s="56"/>
      <c r="B774" s="56"/>
      <c r="C774" s="57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15">
      <c r="A775" s="56"/>
      <c r="B775" s="56"/>
      <c r="C775" s="57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15">
      <c r="A776" s="56"/>
      <c r="B776" s="56"/>
      <c r="C776" s="57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15">
      <c r="A777" s="56"/>
      <c r="B777" s="56"/>
      <c r="C777" s="57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15">
      <c r="A778" s="56"/>
      <c r="B778" s="56"/>
      <c r="C778" s="57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15">
      <c r="A779" s="56"/>
      <c r="B779" s="56"/>
      <c r="C779" s="57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15">
      <c r="A780" s="56"/>
      <c r="B780" s="56"/>
      <c r="C780" s="57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15">
      <c r="A781" s="56"/>
      <c r="B781" s="56"/>
      <c r="C781" s="57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15">
      <c r="A782" s="56"/>
      <c r="B782" s="56"/>
      <c r="C782" s="57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15">
      <c r="A783" s="56"/>
      <c r="B783" s="56"/>
      <c r="C783" s="57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15">
      <c r="A784" s="56"/>
      <c r="B784" s="56"/>
      <c r="C784" s="57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15">
      <c r="A785" s="56"/>
      <c r="B785" s="56"/>
      <c r="C785" s="57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15">
      <c r="A786" s="56"/>
      <c r="B786" s="56"/>
      <c r="C786" s="57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15">
      <c r="A787" s="56"/>
      <c r="B787" s="56"/>
      <c r="C787" s="57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15">
      <c r="A788" s="56"/>
      <c r="B788" s="56"/>
      <c r="C788" s="57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15">
      <c r="A789" s="56"/>
      <c r="B789" s="56"/>
      <c r="C789" s="57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15">
      <c r="A790" s="56"/>
      <c r="B790" s="56"/>
      <c r="C790" s="57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15">
      <c r="A791" s="56"/>
      <c r="B791" s="56"/>
      <c r="C791" s="57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15">
      <c r="A792" s="56"/>
      <c r="B792" s="56"/>
      <c r="C792" s="57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15">
      <c r="A793" s="56"/>
      <c r="B793" s="56"/>
      <c r="C793" s="57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15">
      <c r="A794" s="56"/>
      <c r="B794" s="56"/>
      <c r="C794" s="57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15">
      <c r="A795" s="56"/>
      <c r="B795" s="56"/>
      <c r="C795" s="57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15">
      <c r="A796" s="56"/>
      <c r="B796" s="56"/>
      <c r="C796" s="57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15">
      <c r="A797" s="56"/>
      <c r="B797" s="56"/>
      <c r="C797" s="57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15">
      <c r="A798" s="56"/>
      <c r="B798" s="56"/>
      <c r="C798" s="57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15">
      <c r="A799" s="56"/>
      <c r="B799" s="56"/>
      <c r="C799" s="57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15">
      <c r="A800" s="56"/>
      <c r="B800" s="56"/>
      <c r="C800" s="57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15">
      <c r="A801" s="56"/>
      <c r="B801" s="56"/>
      <c r="C801" s="57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15">
      <c r="A802" s="56"/>
      <c r="B802" s="56"/>
      <c r="C802" s="57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15">
      <c r="A803" s="56"/>
      <c r="B803" s="56"/>
      <c r="C803" s="57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15">
      <c r="A804" s="56"/>
      <c r="B804" s="56"/>
      <c r="C804" s="57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15">
      <c r="A805" s="56"/>
      <c r="B805" s="56"/>
      <c r="C805" s="57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15">
      <c r="A806" s="56"/>
      <c r="B806" s="56"/>
      <c r="C806" s="57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15">
      <c r="A807" s="56"/>
      <c r="B807" s="56"/>
      <c r="C807" s="57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15">
      <c r="A808" s="56"/>
      <c r="B808" s="56"/>
      <c r="C808" s="57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15">
      <c r="A809" s="56"/>
      <c r="B809" s="56"/>
      <c r="C809" s="57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15">
      <c r="A810" s="56"/>
      <c r="B810" s="56"/>
      <c r="C810" s="57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15">
      <c r="A811" s="56"/>
      <c r="B811" s="56"/>
      <c r="C811" s="57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15">
      <c r="A812" s="56"/>
      <c r="B812" s="56"/>
      <c r="C812" s="57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15">
      <c r="A813" s="56"/>
      <c r="B813" s="56"/>
      <c r="C813" s="57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15">
      <c r="A814" s="56"/>
      <c r="B814" s="56"/>
      <c r="C814" s="57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15">
      <c r="A815" s="56"/>
      <c r="B815" s="56"/>
      <c r="C815" s="57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15">
      <c r="A816" s="56"/>
      <c r="B816" s="56"/>
      <c r="C816" s="57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15">
      <c r="A817" s="56"/>
      <c r="B817" s="56"/>
      <c r="C817" s="57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15">
      <c r="A818" s="56"/>
      <c r="B818" s="56"/>
      <c r="C818" s="57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15">
      <c r="A819" s="56"/>
      <c r="B819" s="56"/>
      <c r="C819" s="57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15">
      <c r="A820" s="56"/>
      <c r="B820" s="56"/>
      <c r="C820" s="57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15">
      <c r="A821" s="56"/>
      <c r="B821" s="56"/>
      <c r="C821" s="57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15">
      <c r="A822" s="56"/>
      <c r="B822" s="56"/>
      <c r="C822" s="57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15">
      <c r="A823" s="56"/>
      <c r="B823" s="56"/>
      <c r="C823" s="57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15">
      <c r="A824" s="56"/>
      <c r="B824" s="56"/>
      <c r="C824" s="57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15">
      <c r="A825" s="56"/>
      <c r="B825" s="56"/>
      <c r="C825" s="57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15">
      <c r="A826" s="56"/>
      <c r="B826" s="56"/>
      <c r="C826" s="57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15">
      <c r="A827" s="56"/>
      <c r="B827" s="56"/>
      <c r="C827" s="57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15">
      <c r="A828" s="56"/>
      <c r="B828" s="56"/>
      <c r="C828" s="57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15">
      <c r="A829" s="56"/>
      <c r="B829" s="56"/>
      <c r="C829" s="57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15">
      <c r="A830" s="56"/>
      <c r="B830" s="56"/>
      <c r="C830" s="57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15">
      <c r="A831" s="56"/>
      <c r="B831" s="56"/>
      <c r="C831" s="57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15">
      <c r="A832" s="56"/>
      <c r="B832" s="56"/>
      <c r="C832" s="57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15">
      <c r="A833" s="56"/>
      <c r="B833" s="56"/>
      <c r="C833" s="57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15">
      <c r="A834" s="56"/>
      <c r="B834" s="56"/>
      <c r="C834" s="57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15">
      <c r="A835" s="56"/>
      <c r="B835" s="56"/>
      <c r="C835" s="57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15">
      <c r="A836" s="56"/>
      <c r="B836" s="56"/>
      <c r="C836" s="57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15">
      <c r="A837" s="56"/>
      <c r="B837" s="56"/>
      <c r="C837" s="57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15">
      <c r="A838" s="56"/>
      <c r="B838" s="56"/>
      <c r="C838" s="57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15">
      <c r="A839" s="56"/>
      <c r="B839" s="56"/>
      <c r="C839" s="57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15">
      <c r="A840" s="56"/>
      <c r="B840" s="56"/>
      <c r="C840" s="57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15">
      <c r="A841" s="56"/>
      <c r="B841" s="56"/>
      <c r="C841" s="57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15">
      <c r="A842" s="56"/>
      <c r="B842" s="56"/>
      <c r="C842" s="57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15">
      <c r="A843" s="56"/>
      <c r="B843" s="56"/>
      <c r="C843" s="57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15">
      <c r="A844" s="56"/>
      <c r="B844" s="56"/>
      <c r="C844" s="57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15">
      <c r="A845" s="56"/>
      <c r="B845" s="56"/>
      <c r="C845" s="57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15">
      <c r="A846" s="56"/>
      <c r="B846" s="56"/>
      <c r="C846" s="57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15">
      <c r="A847" s="56"/>
      <c r="B847" s="56"/>
      <c r="C847" s="57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15">
      <c r="A848" s="56"/>
      <c r="B848" s="56"/>
      <c r="C848" s="57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15">
      <c r="A849" s="56"/>
      <c r="B849" s="56"/>
      <c r="C849" s="57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15">
      <c r="A850" s="56"/>
      <c r="B850" s="56"/>
      <c r="C850" s="57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15">
      <c r="A851" s="56"/>
      <c r="B851" s="56"/>
      <c r="C851" s="57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15">
      <c r="A852" s="56"/>
      <c r="B852" s="56"/>
      <c r="C852" s="57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15">
      <c r="A853" s="56"/>
      <c r="B853" s="56"/>
      <c r="C853" s="57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15">
      <c r="A854" s="56"/>
      <c r="B854" s="56"/>
      <c r="C854" s="57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15">
      <c r="A855" s="56"/>
      <c r="B855" s="56"/>
      <c r="C855" s="57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15">
      <c r="A856" s="56"/>
      <c r="B856" s="56"/>
      <c r="C856" s="57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15">
      <c r="A857" s="56"/>
      <c r="B857" s="56"/>
      <c r="C857" s="57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15">
      <c r="A858" s="56"/>
      <c r="B858" s="56"/>
      <c r="C858" s="57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15">
      <c r="A859" s="56"/>
      <c r="B859" s="56"/>
      <c r="C859" s="57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15">
      <c r="A860" s="56"/>
      <c r="B860" s="56"/>
      <c r="C860" s="57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15">
      <c r="A861" s="56"/>
      <c r="B861" s="56"/>
      <c r="C861" s="57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15">
      <c r="A862" s="56"/>
      <c r="B862" s="56"/>
      <c r="C862" s="57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15">
      <c r="A863" s="56"/>
      <c r="B863" s="56"/>
      <c r="C863" s="57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15">
      <c r="A864" s="56"/>
      <c r="B864" s="56"/>
      <c r="C864" s="57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15">
      <c r="A865" s="56"/>
      <c r="B865" s="56"/>
      <c r="C865" s="57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15">
      <c r="A866" s="56"/>
      <c r="B866" s="56"/>
      <c r="C866" s="57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15">
      <c r="A867" s="56"/>
      <c r="B867" s="56"/>
      <c r="C867" s="57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15">
      <c r="A868" s="56"/>
      <c r="B868" s="56"/>
      <c r="C868" s="57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15">
      <c r="A869" s="56"/>
      <c r="B869" s="56"/>
      <c r="C869" s="57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15">
      <c r="A870" s="56"/>
      <c r="B870" s="56"/>
      <c r="C870" s="57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15">
      <c r="A871" s="56"/>
      <c r="B871" s="56"/>
      <c r="C871" s="57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15">
      <c r="A872" s="56"/>
      <c r="B872" s="56"/>
      <c r="C872" s="57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15">
      <c r="A873" s="56"/>
      <c r="B873" s="56"/>
      <c r="C873" s="57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15">
      <c r="A874" s="56"/>
      <c r="B874" s="56"/>
      <c r="C874" s="57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15">
      <c r="A875" s="56"/>
      <c r="B875" s="56"/>
      <c r="C875" s="57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15">
      <c r="A876" s="56"/>
      <c r="B876" s="56"/>
      <c r="C876" s="57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15">
      <c r="A877" s="56"/>
      <c r="B877" s="56"/>
      <c r="C877" s="57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15">
      <c r="A878" s="56"/>
      <c r="B878" s="56"/>
      <c r="C878" s="57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15">
      <c r="A879" s="56"/>
      <c r="B879" s="56"/>
      <c r="C879" s="57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15">
      <c r="A880" s="56"/>
      <c r="B880" s="56"/>
      <c r="C880" s="57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15">
      <c r="A881" s="56"/>
      <c r="B881" s="56"/>
      <c r="C881" s="57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15">
      <c r="A882" s="56"/>
      <c r="B882" s="56"/>
      <c r="C882" s="57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15">
      <c r="A883" s="56"/>
      <c r="B883" s="56"/>
      <c r="C883" s="57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15">
      <c r="A884" s="56"/>
      <c r="B884" s="56"/>
      <c r="C884" s="57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15">
      <c r="A885" s="56"/>
      <c r="B885" s="56"/>
      <c r="C885" s="57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15">
      <c r="A886" s="56"/>
      <c r="B886" s="56"/>
      <c r="C886" s="57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15">
      <c r="A887" s="56"/>
      <c r="B887" s="56"/>
      <c r="C887" s="57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15">
      <c r="A888" s="56"/>
      <c r="B888" s="56"/>
      <c r="C888" s="57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15">
      <c r="A889" s="56"/>
      <c r="B889" s="56"/>
      <c r="C889" s="57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15">
      <c r="A890" s="56"/>
      <c r="B890" s="56"/>
      <c r="C890" s="57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15">
      <c r="A891" s="56"/>
      <c r="B891" s="56"/>
      <c r="C891" s="57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15">
      <c r="A892" s="56"/>
      <c r="B892" s="56"/>
      <c r="C892" s="57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15">
      <c r="A893" s="56"/>
      <c r="B893" s="56"/>
      <c r="C893" s="57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15">
      <c r="A894" s="56"/>
      <c r="B894" s="56"/>
      <c r="C894" s="57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15">
      <c r="A895" s="56"/>
      <c r="B895" s="56"/>
      <c r="C895" s="57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15">
      <c r="A896" s="56"/>
      <c r="B896" s="56"/>
      <c r="C896" s="57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15">
      <c r="A897" s="56"/>
      <c r="B897" s="56"/>
      <c r="C897" s="57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15">
      <c r="A898" s="56"/>
      <c r="B898" s="56"/>
      <c r="C898" s="57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15">
      <c r="A899" s="56"/>
      <c r="B899" s="56"/>
      <c r="C899" s="57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15">
      <c r="A900" s="56"/>
      <c r="B900" s="56"/>
      <c r="C900" s="57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15">
      <c r="A901" s="56"/>
      <c r="B901" s="56"/>
      <c r="C901" s="57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15">
      <c r="A902" s="56"/>
      <c r="B902" s="56"/>
      <c r="C902" s="57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15">
      <c r="A903" s="56"/>
      <c r="B903" s="56"/>
      <c r="C903" s="57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15">
      <c r="A904" s="56"/>
      <c r="B904" s="56"/>
      <c r="C904" s="57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15">
      <c r="A905" s="56"/>
      <c r="B905" s="56"/>
      <c r="C905" s="57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15">
      <c r="A906" s="56"/>
      <c r="B906" s="56"/>
      <c r="C906" s="57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15">
      <c r="A907" s="56"/>
      <c r="B907" s="56"/>
      <c r="C907" s="57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15">
      <c r="A908" s="56"/>
      <c r="B908" s="56"/>
      <c r="C908" s="57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15">
      <c r="A909" s="56"/>
      <c r="B909" s="56"/>
      <c r="C909" s="57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15">
      <c r="A910" s="56"/>
      <c r="B910" s="56"/>
      <c r="C910" s="57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15">
      <c r="A911" s="56"/>
      <c r="B911" s="56"/>
      <c r="C911" s="57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15">
      <c r="A912" s="56"/>
      <c r="B912" s="56"/>
      <c r="C912" s="57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15">
      <c r="A913" s="56"/>
      <c r="B913" s="56"/>
      <c r="C913" s="57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15">
      <c r="A914" s="56"/>
      <c r="B914" s="56"/>
      <c r="C914" s="57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15">
      <c r="A915" s="56"/>
      <c r="B915" s="56"/>
      <c r="C915" s="57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15">
      <c r="A916" s="56"/>
      <c r="B916" s="56"/>
      <c r="C916" s="57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15">
      <c r="A917" s="56"/>
      <c r="B917" s="56"/>
      <c r="C917" s="57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15">
      <c r="A918" s="56"/>
      <c r="B918" s="56"/>
      <c r="C918" s="57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15">
      <c r="A919" s="56"/>
      <c r="B919" s="56"/>
      <c r="C919" s="57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15">
      <c r="A920" s="56"/>
      <c r="B920" s="56"/>
      <c r="C920" s="57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15">
      <c r="A921" s="56"/>
      <c r="B921" s="56"/>
      <c r="C921" s="57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15">
      <c r="A922" s="56"/>
      <c r="B922" s="56"/>
      <c r="C922" s="57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15">
      <c r="A923" s="56"/>
      <c r="B923" s="56"/>
      <c r="C923" s="57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15">
      <c r="A924" s="56"/>
      <c r="B924" s="56"/>
      <c r="C924" s="57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15">
      <c r="A925" s="56"/>
      <c r="B925" s="56"/>
      <c r="C925" s="57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15">
      <c r="A926" s="56"/>
      <c r="B926" s="56"/>
      <c r="C926" s="57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15">
      <c r="A927" s="56"/>
      <c r="B927" s="56"/>
      <c r="C927" s="57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15">
      <c r="A928" s="56"/>
      <c r="B928" s="56"/>
      <c r="C928" s="57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15">
      <c r="A929" s="56"/>
      <c r="B929" s="56"/>
      <c r="C929" s="57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15">
      <c r="A930" s="56"/>
      <c r="B930" s="56"/>
      <c r="C930" s="57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15">
      <c r="A931" s="56"/>
      <c r="B931" s="56"/>
      <c r="C931" s="57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15">
      <c r="A932" s="56"/>
      <c r="B932" s="56"/>
      <c r="C932" s="57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15">
      <c r="A933" s="56"/>
      <c r="B933" s="56"/>
      <c r="C933" s="57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15">
      <c r="A934" s="56"/>
      <c r="B934" s="56"/>
      <c r="C934" s="57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15">
      <c r="A935" s="56"/>
      <c r="B935" s="56"/>
      <c r="C935" s="57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15">
      <c r="A936" s="56"/>
      <c r="B936" s="56"/>
      <c r="C936" s="57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15">
      <c r="A937" s="56"/>
      <c r="B937" s="56"/>
      <c r="C937" s="57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15">
      <c r="A938" s="56"/>
      <c r="B938" s="56"/>
      <c r="C938" s="57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15">
      <c r="A939" s="56"/>
      <c r="B939" s="56"/>
      <c r="C939" s="57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15">
      <c r="A940" s="56"/>
      <c r="B940" s="56"/>
      <c r="C940" s="57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15">
      <c r="A941" s="56"/>
      <c r="B941" s="56"/>
      <c r="C941" s="57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15">
      <c r="A942" s="56"/>
      <c r="B942" s="56"/>
      <c r="C942" s="57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15">
      <c r="A943" s="56"/>
      <c r="B943" s="56"/>
      <c r="C943" s="57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15">
      <c r="A944" s="56"/>
      <c r="B944" s="56"/>
      <c r="C944" s="57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15">
      <c r="A945" s="56"/>
      <c r="B945" s="56"/>
      <c r="C945" s="57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15">
      <c r="A946" s="56"/>
      <c r="B946" s="56"/>
      <c r="C946" s="57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15">
      <c r="A947" s="56"/>
      <c r="B947" s="56"/>
      <c r="C947" s="57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15">
      <c r="A948" s="56"/>
      <c r="B948" s="56"/>
      <c r="C948" s="57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15">
      <c r="A949" s="56"/>
      <c r="B949" s="56"/>
      <c r="C949" s="57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15">
      <c r="A950" s="56"/>
      <c r="B950" s="56"/>
      <c r="C950" s="57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15">
      <c r="A951" s="56"/>
      <c r="B951" s="56"/>
      <c r="C951" s="57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15">
      <c r="A952" s="56"/>
      <c r="B952" s="56"/>
      <c r="C952" s="57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15">
      <c r="A953" s="56"/>
      <c r="B953" s="56"/>
      <c r="C953" s="57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15">
      <c r="A954" s="56"/>
      <c r="B954" s="56"/>
      <c r="C954" s="57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15">
      <c r="A955" s="56"/>
      <c r="B955" s="56"/>
      <c r="C955" s="57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15">
      <c r="A956" s="56"/>
      <c r="B956" s="56"/>
      <c r="C956" s="57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15">
      <c r="A957" s="56"/>
      <c r="B957" s="56"/>
      <c r="C957" s="57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15">
      <c r="A958" s="56"/>
      <c r="B958" s="56"/>
      <c r="C958" s="57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15">
      <c r="A959" s="56"/>
      <c r="B959" s="56"/>
      <c r="C959" s="57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15">
      <c r="A960" s="56"/>
      <c r="B960" s="56"/>
      <c r="C960" s="57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15">
      <c r="A961" s="56"/>
      <c r="B961" s="56"/>
      <c r="C961" s="57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15">
      <c r="A962" s="56"/>
      <c r="B962" s="56"/>
      <c r="C962" s="57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15">
      <c r="A963" s="56"/>
      <c r="B963" s="56"/>
      <c r="C963" s="57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15">
      <c r="A964" s="56"/>
      <c r="B964" s="56"/>
      <c r="C964" s="57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15">
      <c r="A965" s="56"/>
      <c r="B965" s="56"/>
      <c r="C965" s="57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15">
      <c r="A966" s="56"/>
      <c r="B966" s="56"/>
      <c r="C966" s="57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15">
      <c r="A967" s="56"/>
      <c r="B967" s="56"/>
      <c r="C967" s="57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15">
      <c r="A968" s="56"/>
      <c r="B968" s="56"/>
      <c r="C968" s="57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15">
      <c r="A969" s="56"/>
      <c r="B969" s="56"/>
      <c r="C969" s="57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15">
      <c r="A970" s="56"/>
      <c r="B970" s="56"/>
      <c r="C970" s="57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15">
      <c r="A971" s="56"/>
      <c r="B971" s="56"/>
      <c r="C971" s="57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15">
      <c r="A972" s="56"/>
      <c r="B972" s="56"/>
      <c r="C972" s="57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15">
      <c r="A973" s="56"/>
      <c r="B973" s="56"/>
      <c r="C973" s="57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15">
      <c r="A974" s="56"/>
      <c r="B974" s="56"/>
      <c r="C974" s="57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15">
      <c r="A975" s="56"/>
      <c r="B975" s="56"/>
      <c r="C975" s="57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15">
      <c r="A976" s="56"/>
      <c r="B976" s="56"/>
      <c r="C976" s="57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15">
      <c r="A977" s="56"/>
      <c r="B977" s="56"/>
      <c r="C977" s="57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15">
      <c r="A978" s="56"/>
      <c r="B978" s="56"/>
      <c r="C978" s="57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15">
      <c r="A979" s="56"/>
      <c r="B979" s="56"/>
      <c r="C979" s="57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15">
      <c r="A980" s="56"/>
      <c r="B980" s="56"/>
      <c r="C980" s="57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15">
      <c r="A981" s="56"/>
      <c r="B981" s="56"/>
      <c r="C981" s="57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15">
      <c r="A982" s="56"/>
      <c r="B982" s="56"/>
      <c r="C982" s="57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15">
      <c r="A983" s="56"/>
      <c r="B983" s="56"/>
      <c r="C983" s="57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15">
      <c r="A984" s="56"/>
      <c r="B984" s="56"/>
      <c r="C984" s="57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15">
      <c r="A985" s="56"/>
      <c r="B985" s="56"/>
      <c r="C985" s="57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15">
      <c r="A986" s="56"/>
      <c r="B986" s="56"/>
      <c r="C986" s="57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15">
      <c r="A987" s="56"/>
      <c r="B987" s="56"/>
      <c r="C987" s="57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15">
      <c r="A988" s="56"/>
      <c r="B988" s="56"/>
      <c r="C988" s="57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15">
      <c r="A989" s="56"/>
      <c r="B989" s="56"/>
      <c r="C989" s="57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15">
      <c r="A990" s="56"/>
      <c r="B990" s="56"/>
      <c r="C990" s="57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15">
      <c r="A991" s="56"/>
      <c r="B991" s="56"/>
      <c r="C991" s="57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15">
      <c r="A992" s="56"/>
      <c r="B992" s="56"/>
      <c r="C992" s="57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15">
      <c r="A993" s="56"/>
      <c r="B993" s="56"/>
      <c r="C993" s="57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15">
      <c r="A994" s="56"/>
      <c r="B994" s="56"/>
      <c r="C994" s="57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15">
      <c r="A995" s="56"/>
      <c r="B995" s="56"/>
      <c r="C995" s="57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15">
      <c r="A996" s="56"/>
      <c r="B996" s="56"/>
      <c r="C996" s="57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</sheetData>
  <sheetProtection algorithmName="SHA-512" hashValue="BJDwZJD1u6WzxDTvYduSsLco2u1YRDF5aqfMr4IiXVY/z1wOOuzyHgsgJFKqU7Zpgi8sgr4t0uk9e+9UvKCW8Q==" saltValue="x87WzJ33ZWdw19vqHj3Mow==" spinCount="100000" sheet="1" objects="1" scenarios="1"/>
  <mergeCells count="10">
    <mergeCell ref="D25:D26"/>
    <mergeCell ref="E25:E26"/>
    <mergeCell ref="F25:G25"/>
    <mergeCell ref="H25:L25"/>
    <mergeCell ref="C10:C11"/>
    <mergeCell ref="D10:D11"/>
    <mergeCell ref="E10:G10"/>
    <mergeCell ref="H10:J10"/>
    <mergeCell ref="K10:N10"/>
    <mergeCell ref="C25:C2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86</vt:i4>
      </vt:variant>
    </vt:vector>
  </HeadingPairs>
  <TitlesOfParts>
    <vt:vector size="91" baseType="lpstr">
      <vt:lpstr>FT-IDP-04-02</vt:lpstr>
      <vt:lpstr>Instructivo FT-IDP-04-02</vt:lpstr>
      <vt:lpstr>Par_Productos</vt:lpstr>
      <vt:lpstr>Parámetros</vt:lpstr>
      <vt:lpstr>BD</vt:lpstr>
      <vt:lpstr>'Instructivo FT-IDP-04-02'!AvanceTecnico</vt:lpstr>
      <vt:lpstr>AvanceTecnico</vt:lpstr>
      <vt:lpstr>BD_Componentes</vt:lpstr>
      <vt:lpstr>BD_Metas</vt:lpstr>
      <vt:lpstr>BD_Proyectos</vt:lpstr>
      <vt:lpstr>COD_SUBTIPO</vt:lpstr>
      <vt:lpstr>COD_TIPOLOGIA</vt:lpstr>
      <vt:lpstr>'Instructivo FT-IDP-04-02'!CodProyecto</vt:lpstr>
      <vt:lpstr>CodProyecto</vt:lpstr>
      <vt:lpstr>DescOtroIndicador01</vt:lpstr>
      <vt:lpstr>DescOtroIndicador02</vt:lpstr>
      <vt:lpstr>DescOtroIndicador03</vt:lpstr>
      <vt:lpstr>'Instructivo FT-IDP-04-02'!EJECRecursosPropios</vt:lpstr>
      <vt:lpstr>EJECRecursosPropios</vt:lpstr>
      <vt:lpstr>'Instructivo FT-IDP-04-02'!EsInformeFinal</vt:lpstr>
      <vt:lpstr>EsInformeFinal</vt:lpstr>
      <vt:lpstr>'Instructivo FT-IDP-04-02'!FechaCorte</vt:lpstr>
      <vt:lpstr>FechaCorte</vt:lpstr>
      <vt:lpstr>'Instructivo FT-IDP-04-02'!FechaFin</vt:lpstr>
      <vt:lpstr>FechaFin</vt:lpstr>
      <vt:lpstr>'Instructivo FT-IDP-04-02'!FechaInicio</vt:lpstr>
      <vt:lpstr>FechaInicio</vt:lpstr>
      <vt:lpstr>'Instructivo FT-IDP-04-02'!IdComponente</vt:lpstr>
      <vt:lpstr>IdComponente</vt:lpstr>
      <vt:lpstr>'Instructivo FT-IDP-04-02'!IdMeta</vt:lpstr>
      <vt:lpstr>IdMeta</vt:lpstr>
      <vt:lpstr>IndCorto01</vt:lpstr>
      <vt:lpstr>IndCorto02</vt:lpstr>
      <vt:lpstr>IndCorto03</vt:lpstr>
      <vt:lpstr>'Instructivo FT-IDP-04-02'!LiderProyecto</vt:lpstr>
      <vt:lpstr>LiderProyecto</vt:lpstr>
      <vt:lpstr>'Instructivo FT-IDP-04-02'!LiderProyecto_Cargo</vt:lpstr>
      <vt:lpstr>LiderProyecto_Cargo</vt:lpstr>
      <vt:lpstr>LOV_Subtipo</vt:lpstr>
      <vt:lpstr>LOV_Tipologia</vt:lpstr>
      <vt:lpstr>'Instructivo FT-IDP-04-02'!NomComponente</vt:lpstr>
      <vt:lpstr>NomComponente</vt:lpstr>
      <vt:lpstr>'Instructivo FT-IDP-04-02'!NomMeta</vt:lpstr>
      <vt:lpstr>NomMeta</vt:lpstr>
      <vt:lpstr>NomProyecto</vt:lpstr>
      <vt:lpstr>PORC_AvanceOtroInd01</vt:lpstr>
      <vt:lpstr>PORC_AvanceOtroInd02</vt:lpstr>
      <vt:lpstr>PORC_AvanceOtroInd03</vt:lpstr>
      <vt:lpstr>'Instructivo FT-IDP-04-02'!PORC_AvanceTiempo</vt:lpstr>
      <vt:lpstr>PORC_AvanceTiempo</vt:lpstr>
      <vt:lpstr>'Instructivo FT-IDP-04-02'!PORC_EJECRecursosPropios</vt:lpstr>
      <vt:lpstr>PORC_EJECRecursosPropios</vt:lpstr>
      <vt:lpstr>'Instructivo FT-IDP-04-02'!PresupuestoAsignado</vt:lpstr>
      <vt:lpstr>PresupuestoAsignado</vt:lpstr>
      <vt:lpstr>'Instructivo FT-IDP-04-02'!PROGOtrosRecursos</vt:lpstr>
      <vt:lpstr>PROGOtrosRecursos</vt:lpstr>
      <vt:lpstr>'Instructivo FT-IDP-04-02'!PROGRecursosPropios</vt:lpstr>
      <vt:lpstr>PROGRecursosPropios</vt:lpstr>
      <vt:lpstr>'Instructivo FT-IDP-04-02'!PROGTotalRecursos</vt:lpstr>
      <vt:lpstr>PROGTotalRecursos</vt:lpstr>
      <vt:lpstr>SUB_ACUERDOS</vt:lpstr>
      <vt:lpstr>SUB_APROP_SOCIAL</vt:lpstr>
      <vt:lpstr>SUB_ART_A_B_C</vt:lpstr>
      <vt:lpstr>SUB_ART_D</vt:lpstr>
      <vt:lpstr>SUB_BIBLIOGRAFICA</vt:lpstr>
      <vt:lpstr>SUB_CAPITULOS_LIBROS</vt:lpstr>
      <vt:lpstr>SUB_CIRCULACION</vt:lpstr>
      <vt:lpstr>SUB_CONCEPTOS</vt:lpstr>
      <vt:lpstr>SUB_CREACION</vt:lpstr>
      <vt:lpstr>SUB_DIVULGACION</vt:lpstr>
      <vt:lpstr>SUB_DOCTORADO</vt:lpstr>
      <vt:lpstr>SUB_LIBROS</vt:lpstr>
      <vt:lpstr>SUB_LIBROS_Q1</vt:lpstr>
      <vt:lpstr>SUB_MAESTRIA</vt:lpstr>
      <vt:lpstr>SUB_NOTAS_CFICAS</vt:lpstr>
      <vt:lpstr>SUB_ONDAS</vt:lpstr>
      <vt:lpstr>SUB_OTRO</vt:lpstr>
      <vt:lpstr>SUB_PREGRADO</vt:lpstr>
      <vt:lpstr>SUB_PROD_EMPRESA</vt:lpstr>
      <vt:lpstr>SUB_PROD_TECNO</vt:lpstr>
      <vt:lpstr>SUB_REGULACION</vt:lpstr>
      <vt:lpstr>TIP_APROP_SOCIAL</vt:lpstr>
      <vt:lpstr>TIP_DES_TECNOLOGICO</vt:lpstr>
      <vt:lpstr>TIP_DIVULGACION</vt:lpstr>
      <vt:lpstr>TIP_FORMACION</vt:lpstr>
      <vt:lpstr>TIP_NVO_CMIENTO</vt:lpstr>
      <vt:lpstr>TIP_OTRO</vt:lpstr>
      <vt:lpstr>'Instructivo FT-IDP-04-02'!tipoProyecto</vt:lpstr>
      <vt:lpstr>tipoProyecto</vt:lpstr>
      <vt:lpstr>'Instructivo FT-IDP-04-02'!tipoProyectoOtro</vt:lpstr>
      <vt:lpstr>tipoProyectoOtro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Muñoz Contreras</dc:creator>
  <cp:lastModifiedBy>GERMAN EDUARDO HILARION JIMENEZ</cp:lastModifiedBy>
  <dcterms:created xsi:type="dcterms:W3CDTF">2006-08-03T16:43:36Z</dcterms:created>
  <dcterms:modified xsi:type="dcterms:W3CDTF">2025-05-08T19:02:55Z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