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USER\Desktop\JPGF\2025\IDEP 2025\Actualización SIG\IDP-04\"/>
    </mc:Choice>
  </mc:AlternateContent>
  <xr:revisionPtr revIDLastSave="0" documentId="8_{80E6C1FB-1184-40DA-87B9-88DC81D360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-IDP-04-02" sheetId="1" r:id="rId1"/>
    <sheet name="Instructivo FT-IDP-04-02" sheetId="6" r:id="rId2"/>
    <sheet name="Par_Productos" sheetId="3" r:id="rId3"/>
    <sheet name="Parámetros" sheetId="4" r:id="rId4"/>
    <sheet name="BD" sheetId="5" r:id="rId5"/>
  </sheets>
  <definedNames>
    <definedName name="AvanceTecnico" localSheetId="1">'Instructivo FT-IDP-04-02'!$Q$48</definedName>
    <definedName name="AvanceTecnico">'FT-IDP-04-02'!$Q$48</definedName>
    <definedName name="BD_Componentes">Parámetros!$N$3:$O$6</definedName>
    <definedName name="BD_Metas">Parámetros!$J$3:$L$8</definedName>
    <definedName name="BD_Proyectos">Parámetros!$A$3:$H$13</definedName>
    <definedName name="COD_SUBTIPO">Par_Productos!$H$2:$J$22</definedName>
    <definedName name="COD_TIPOLOGIA">Par_Productos!$E$2:$F$7</definedName>
    <definedName name="CodProyecto" localSheetId="1">'Instructivo FT-IDP-04-02'!$H$22</definedName>
    <definedName name="CodProyecto">'FT-IDP-04-02'!$H$22</definedName>
    <definedName name="DescOtroIndicador01" localSheetId="1">'Instructivo FT-IDP-04-02'!$C$162</definedName>
    <definedName name="DescOtroIndicador01">'FT-IDP-04-02'!$C$162</definedName>
    <definedName name="DescOtroIndicador02" localSheetId="1">'Instructivo FT-IDP-04-02'!$C$163</definedName>
    <definedName name="DescOtroIndicador02">'FT-IDP-04-02'!$C$163</definedName>
    <definedName name="DescOtroIndicador03" localSheetId="1">'Instructivo FT-IDP-04-02'!$C$164</definedName>
    <definedName name="DescOtroIndicador03">'FT-IDP-04-02'!$C$164</definedName>
    <definedName name="DescOtroIndicador04" localSheetId="1">#REF!</definedName>
    <definedName name="DescOtroIndicador04">#REF!</definedName>
    <definedName name="DescOtroIndicador05" localSheetId="1">#REF!</definedName>
    <definedName name="DescOtroIndicador05">#REF!</definedName>
    <definedName name="EJECRecursosPropios" localSheetId="1">'Instructivo FT-IDP-04-02'!$W$103</definedName>
    <definedName name="EJECRecursosPropios">'FT-IDP-04-02'!$W$103</definedName>
    <definedName name="EsInformeFinal" localSheetId="1">'Instructivo FT-IDP-04-02'!$AA$10</definedName>
    <definedName name="EsInformeFinal">'FT-IDP-04-02'!$AA$10</definedName>
    <definedName name="FechaCorte" localSheetId="1">'Instructivo FT-IDP-04-02'!$F$10</definedName>
    <definedName name="FechaCorte">'FT-IDP-04-02'!$F$10</definedName>
    <definedName name="FechaFin" localSheetId="1">'Instructivo FT-IDP-04-02'!$H$30</definedName>
    <definedName name="FechaFin">'FT-IDP-04-02'!$H$30</definedName>
    <definedName name="FechaInicio" localSheetId="1">'Instructivo FT-IDP-04-02'!$H$29</definedName>
    <definedName name="FechaInicio">'FT-IDP-04-02'!$H$29</definedName>
    <definedName name="IdComponente" localSheetId="1">'Instructivo FT-IDP-04-02'!$AC$24</definedName>
    <definedName name="IdComponente">'FT-IDP-04-02'!$AC$24</definedName>
    <definedName name="IdMeta" localSheetId="1">'Instructivo FT-IDP-04-02'!$AC$25</definedName>
    <definedName name="IdMeta">'FT-IDP-04-02'!$AC$25</definedName>
    <definedName name="IndCorto01" localSheetId="1">'Instructivo FT-IDP-04-02'!$N$162</definedName>
    <definedName name="IndCorto01">'FT-IDP-04-02'!$N$162</definedName>
    <definedName name="IndCorto02" localSheetId="1">'Instructivo FT-IDP-04-02'!$N$163</definedName>
    <definedName name="IndCorto02">'FT-IDP-04-02'!$N$163</definedName>
    <definedName name="IndCorto03" localSheetId="1">'Instructivo FT-IDP-04-02'!$N$164</definedName>
    <definedName name="IndCorto03">'FT-IDP-04-02'!$N$164</definedName>
    <definedName name="IndCorto04" localSheetId="1">#REF!</definedName>
    <definedName name="IndCorto04">#REF!</definedName>
    <definedName name="IndCorto05" localSheetId="1">#REF!</definedName>
    <definedName name="IndCorto05">#REF!</definedName>
    <definedName name="LiderProyecto" localSheetId="1">'Instructivo FT-IDP-04-02'!$H$79</definedName>
    <definedName name="LiderProyecto">'FT-IDP-04-02'!$H$79</definedName>
    <definedName name="LiderProyecto_Cargo" localSheetId="1">'Instructivo FT-IDP-04-02'!$H$80</definedName>
    <definedName name="LiderProyecto_Cargo">'FT-IDP-04-02'!$H$80</definedName>
    <definedName name="LOV_Subtipo">Par_Productos!$M$2:$M$75</definedName>
    <definedName name="LOV_Tipologia">Par_Productos!$E$2:$E$7</definedName>
    <definedName name="NomComponente" localSheetId="1">'Instructivo FT-IDP-04-02'!$H$24</definedName>
    <definedName name="NomComponente">'FT-IDP-04-02'!$H$24</definedName>
    <definedName name="NomMeta" localSheetId="1">'Instructivo FT-IDP-04-02'!$H$25</definedName>
    <definedName name="NomMeta">'FT-IDP-04-02'!$H$25</definedName>
    <definedName name="NomProyecto" localSheetId="1">'Instructivo FT-IDP-04-02'!#REF!</definedName>
    <definedName name="NomProyecto">'FT-IDP-04-02'!$H$23</definedName>
    <definedName name="PORC_AvanceOtroInd01" localSheetId="1">'Instructivo FT-IDP-04-02'!$R$162</definedName>
    <definedName name="PORC_AvanceOtroInd01">'FT-IDP-04-02'!$R$162</definedName>
    <definedName name="PORC_AvanceOtroInd02" localSheetId="1">'Instructivo FT-IDP-04-02'!$R$163</definedName>
    <definedName name="PORC_AvanceOtroInd02">'FT-IDP-04-02'!$R$163</definedName>
    <definedName name="PORC_AvanceOtroInd03" localSheetId="1">'Instructivo FT-IDP-04-02'!$R$164</definedName>
    <definedName name="PORC_AvanceOtroInd03">'FT-IDP-04-02'!$R$164</definedName>
    <definedName name="PORC_AvanceOtroInd04" localSheetId="1">#REF!</definedName>
    <definedName name="PORC_AvanceOtroInd04">#REF!</definedName>
    <definedName name="PORC_AvanceOtroInd05" localSheetId="1">#REF!</definedName>
    <definedName name="PORC_AvanceOtroInd05">#REF!</definedName>
    <definedName name="PORC_AvanceTiempo" localSheetId="1">'Instructivo FT-IDP-04-02'!$Q$47</definedName>
    <definedName name="PORC_AvanceTiempo">'FT-IDP-04-02'!$Q$47</definedName>
    <definedName name="PORC_EJECRecursosPropios" localSheetId="1">'Instructivo FT-IDP-04-02'!$W$104</definedName>
    <definedName name="PORC_EJECRecursosPropios">'FT-IDP-04-02'!$W$104</definedName>
    <definedName name="PresupuestoAsignado" localSheetId="1">'Instructivo FT-IDP-04-02'!$H$28</definedName>
    <definedName name="PresupuestoAsignado">'FT-IDP-04-02'!$H$28</definedName>
    <definedName name="PROGOtrosRecursos" localSheetId="1">'Instructivo FT-IDP-04-02'!$H$104</definedName>
    <definedName name="PROGOtrosRecursos">'FT-IDP-04-02'!$H$104</definedName>
    <definedName name="PROGRecursosPropios" localSheetId="1">'Instructivo FT-IDP-04-02'!$H$103</definedName>
    <definedName name="PROGRecursosPropios">'FT-IDP-04-02'!$H$103</definedName>
    <definedName name="PROGTotalRecursos" localSheetId="1">'Instructivo FT-IDP-04-02'!$H$105</definedName>
    <definedName name="PROGTotalRecursos">'FT-IDP-04-02'!$H$105</definedName>
    <definedName name="SUB_ACUERDOS">Par_Productos!$L$70</definedName>
    <definedName name="SUB_APROP_SOCIAL">Par_Productos!$L$30:$L$37</definedName>
    <definedName name="SUB_ART_A_B_C">Par_Productos!$L$2:$L$9</definedName>
    <definedName name="SUB_ART_D">Par_Productos!$L$10:$L$11</definedName>
    <definedName name="SUB_BIBLIOGRAFICA">Par_Productos!$L$58:$L$62</definedName>
    <definedName name="SUB_CAPITULOS_LIBROS">Par_Productos!$L$21:$L$24</definedName>
    <definedName name="SUB_CIRCULACION">Par_Productos!$L$38:$L$45</definedName>
    <definedName name="SUB_CONCEPTOS">Par_Productos!$L$69</definedName>
    <definedName name="SUB_CREACION">Par_Productos!$L$26:$L$29</definedName>
    <definedName name="SUB_DIVULGACION">Par_Productos!$L$46:$L$57</definedName>
    <definedName name="SUB_DOCTORADO">Par_Productos!$L$72</definedName>
    <definedName name="SUB_LIBROS">Par_Productos!$L$17:$L$20</definedName>
    <definedName name="SUB_LIBROS_Q1">Par_Productos!$L$25</definedName>
    <definedName name="SUB_MAESTRIA">Par_Productos!$L$73</definedName>
    <definedName name="SUB_NOTAS_CFICAS">Par_Productos!$L$12:$L$16</definedName>
    <definedName name="SUB_ONDAS">Par_Productos!$L$71</definedName>
    <definedName name="SUB_OTRO">Par_Productos!$L$75</definedName>
    <definedName name="SUB_PREGRADO">Par_Productos!$L$74</definedName>
    <definedName name="SUB_PROD_EMPRESA">Par_Productos!$L$65:$L$66</definedName>
    <definedName name="SUB_PROD_TECNO">Par_Productos!$L$63:$L$64</definedName>
    <definedName name="SUB_REGULACION">Par_Productos!$L$67:$L$68</definedName>
    <definedName name="TIP_APROP_SOCIAL">Par_Productos!$H$9</definedName>
    <definedName name="TIP_DES_TECNOLOGICO">Par_Productos!$H$13:$H$16</definedName>
    <definedName name="TIP_DIVULGACION">Par_Productos!$H$10:$H$12</definedName>
    <definedName name="TIP_FORMACION">Par_Productos!$H$17:$H$21</definedName>
    <definedName name="TIP_NVO_CMIENTO">Par_Productos!$H$2:$H$8</definedName>
    <definedName name="TIP_OTRO">Par_Productos!$H$22</definedName>
    <definedName name="tipoProyecto" localSheetId="1">'Instructivo FT-IDP-04-02'!$H$26</definedName>
    <definedName name="tipoProyecto">'FT-IDP-04-02'!$H$26</definedName>
    <definedName name="tipoProyectoOtro" localSheetId="1">'Instructivo FT-IDP-04-02'!$H$27</definedName>
    <definedName name="tipoProyectoOtro">'FT-IDP-04-02'!$H$27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9" roundtripDataChecksum="tg8VFKXaGtQafipfOZEFgo0MIqabBbYheBJb+lW7VTs="/>
    </ext>
  </extLst>
</workbook>
</file>

<file path=xl/calcChain.xml><?xml version="1.0" encoding="utf-8"?>
<calcChain xmlns="http://schemas.openxmlformats.org/spreadsheetml/2006/main">
  <c r="Q136" i="6" l="1"/>
  <c r="T136" i="6" s="1"/>
  <c r="N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Q112" i="6"/>
  <c r="H105" i="6" s="1"/>
  <c r="M112" i="6"/>
  <c r="H104" i="6" s="1"/>
  <c r="I112" i="6"/>
  <c r="H103" i="6" s="1"/>
  <c r="U99" i="6"/>
  <c r="U98" i="6"/>
  <c r="U97" i="6"/>
  <c r="U96" i="6"/>
  <c r="U95" i="6"/>
  <c r="U94" i="6"/>
  <c r="U93" i="6"/>
  <c r="U92" i="6"/>
  <c r="U91" i="6"/>
  <c r="H80" i="6"/>
  <c r="H79" i="6"/>
  <c r="AF75" i="6"/>
  <c r="AF74" i="6"/>
  <c r="AF73" i="6"/>
  <c r="AF72" i="6"/>
  <c r="AF71" i="6"/>
  <c r="AF70" i="6"/>
  <c r="AF69" i="6"/>
  <c r="AF68" i="6"/>
  <c r="AF67" i="6"/>
  <c r="AF66" i="6"/>
  <c r="I62" i="6"/>
  <c r="K62" i="6" s="1"/>
  <c r="W61" i="6"/>
  <c r="S61" i="6"/>
  <c r="W60" i="6"/>
  <c r="S60" i="6"/>
  <c r="W59" i="6"/>
  <c r="S59" i="6"/>
  <c r="W58" i="6"/>
  <c r="S58" i="6"/>
  <c r="W57" i="6"/>
  <c r="S57" i="6"/>
  <c r="W56" i="6"/>
  <c r="S56" i="6"/>
  <c r="W55" i="6"/>
  <c r="S55" i="6"/>
  <c r="W54" i="6"/>
  <c r="S54" i="6"/>
  <c r="W53" i="6"/>
  <c r="S53" i="6"/>
  <c r="W52" i="6"/>
  <c r="S52" i="6"/>
  <c r="Q47" i="6"/>
  <c r="H102" i="6"/>
  <c r="W104" i="6" s="1"/>
  <c r="S62" i="6" l="1"/>
  <c r="Q48" i="6" s="1"/>
  <c r="T136" i="1"/>
  <c r="Q136" i="1"/>
  <c r="N136" i="1"/>
  <c r="U99" i="1"/>
  <c r="U98" i="1"/>
  <c r="U97" i="1"/>
  <c r="U96" i="1"/>
  <c r="U95" i="1"/>
  <c r="U94" i="1"/>
  <c r="U93" i="1"/>
  <c r="U92" i="1"/>
  <c r="M7" i="5"/>
  <c r="W61" i="1"/>
  <c r="W60" i="1"/>
  <c r="W59" i="1"/>
  <c r="W58" i="1"/>
  <c r="W57" i="1"/>
  <c r="W56" i="1"/>
  <c r="W55" i="1"/>
  <c r="W54" i="1"/>
  <c r="W53" i="1"/>
  <c r="W52" i="1"/>
  <c r="AF75" i="1"/>
  <c r="AF74" i="1"/>
  <c r="AF73" i="1"/>
  <c r="AF72" i="1"/>
  <c r="AF71" i="1"/>
  <c r="AF70" i="1"/>
  <c r="AF69" i="1"/>
  <c r="AF68" i="1"/>
  <c r="AF67" i="1"/>
  <c r="AF66" i="1"/>
  <c r="N75" i="3" l="1"/>
  <c r="K31" i="5" a="1"/>
  <c r="K33" i="5" s="1"/>
  <c r="I31" i="5" a="1"/>
  <c r="I39" i="5" s="1"/>
  <c r="G31" i="5" a="1"/>
  <c r="G36" i="5" s="1"/>
  <c r="F31" i="5" a="1"/>
  <c r="F39" i="5" s="1"/>
  <c r="E31" i="5" a="1"/>
  <c r="E40" i="5" s="1"/>
  <c r="D31" i="5" a="1"/>
  <c r="D38" i="5" s="1"/>
  <c r="C31" i="5" a="1"/>
  <c r="C39" i="5" s="1"/>
  <c r="B31" i="5" a="1"/>
  <c r="B33" i="5" s="1"/>
  <c r="M16" i="5" a="1"/>
  <c r="M24" i="5" s="1"/>
  <c r="L19" i="5"/>
  <c r="L16" i="5" a="1"/>
  <c r="L18" i="5" s="1"/>
  <c r="K16" i="5" a="1"/>
  <c r="K24" i="5" s="1"/>
  <c r="J16" i="5" a="1"/>
  <c r="J24" i="5" s="1"/>
  <c r="I16" i="5" a="1"/>
  <c r="I21" i="5" s="1"/>
  <c r="H16" i="5" a="1"/>
  <c r="H24" i="5" s="1"/>
  <c r="G22" i="5"/>
  <c r="G21" i="5"/>
  <c r="G18" i="5"/>
  <c r="G16" i="5" a="1"/>
  <c r="G25" i="5" s="1"/>
  <c r="G16" i="5"/>
  <c r="F16" i="5" a="1"/>
  <c r="F23" i="5" s="1"/>
  <c r="E16" i="5" a="1"/>
  <c r="E24" i="5" s="1"/>
  <c r="D20" i="5"/>
  <c r="D16" i="5" a="1"/>
  <c r="D18" i="5" s="1"/>
  <c r="C16" i="5" a="1"/>
  <c r="C24" i="5" s="1"/>
  <c r="B23" i="5"/>
  <c r="B16" i="5" a="1"/>
  <c r="B24" i="5" s="1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J7" i="5"/>
  <c r="I7" i="5"/>
  <c r="G7" i="5"/>
  <c r="B7" i="5"/>
  <c r="B3" i="5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C3" i="3"/>
  <c r="N2" i="3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Q112" i="1"/>
  <c r="M112" i="1"/>
  <c r="I112" i="1"/>
  <c r="H103" i="1" s="1"/>
  <c r="D7" i="5" s="1"/>
  <c r="H105" i="1"/>
  <c r="F7" i="5" s="1"/>
  <c r="H104" i="1"/>
  <c r="E7" i="5" s="1"/>
  <c r="U91" i="1"/>
  <c r="H80" i="1"/>
  <c r="J3" i="5" s="1"/>
  <c r="H79" i="1"/>
  <c r="I3" i="5" s="1"/>
  <c r="I62" i="1"/>
  <c r="K62" i="1" s="1"/>
  <c r="S61" i="1"/>
  <c r="S60" i="1"/>
  <c r="S59" i="1"/>
  <c r="S58" i="1"/>
  <c r="S57" i="1"/>
  <c r="S56" i="1"/>
  <c r="S55" i="1"/>
  <c r="S54" i="1"/>
  <c r="S53" i="1"/>
  <c r="S52" i="1"/>
  <c r="Q47" i="1"/>
  <c r="K7" i="5" s="1"/>
  <c r="H28" i="1"/>
  <c r="C7" i="5" s="1"/>
  <c r="H27" i="1"/>
  <c r="H3" i="5" s="1"/>
  <c r="H26" i="1"/>
  <c r="G3" i="5" s="1"/>
  <c r="AC25" i="1"/>
  <c r="C3" i="5" s="1"/>
  <c r="H22" i="1"/>
  <c r="A40" i="5" s="1"/>
  <c r="E5" i="3"/>
  <c r="E3" i="3"/>
  <c r="E6" i="3"/>
  <c r="E4" i="3"/>
  <c r="E2" i="3"/>
  <c r="D16" i="5" l="1"/>
  <c r="D22" i="5"/>
  <c r="E25" i="5"/>
  <c r="I16" i="5"/>
  <c r="J20" i="5"/>
  <c r="L16" i="5"/>
  <c r="L21" i="5"/>
  <c r="M20" i="5"/>
  <c r="D23" i="5"/>
  <c r="J21" i="5"/>
  <c r="L23" i="5"/>
  <c r="M25" i="5"/>
  <c r="J25" i="5"/>
  <c r="B16" i="5"/>
  <c r="C17" i="5"/>
  <c r="D21" i="5"/>
  <c r="E20" i="5"/>
  <c r="J17" i="5"/>
  <c r="L20" i="5"/>
  <c r="M17" i="5"/>
  <c r="B38" i="5"/>
  <c r="AE74" i="6"/>
  <c r="AE72" i="6"/>
  <c r="AE70" i="6"/>
  <c r="AE68" i="6"/>
  <c r="AE66" i="6"/>
  <c r="AE75" i="6"/>
  <c r="AE69" i="6"/>
  <c r="AE73" i="6"/>
  <c r="AE71" i="6"/>
  <c r="AE67" i="6"/>
  <c r="S62" i="1"/>
  <c r="Q48" i="1" s="1"/>
  <c r="L7" i="5" s="1"/>
  <c r="AE66" i="1"/>
  <c r="AE75" i="1"/>
  <c r="AE74" i="1"/>
  <c r="AE73" i="1"/>
  <c r="AE69" i="1"/>
  <c r="AE72" i="1"/>
  <c r="AE67" i="1"/>
  <c r="AE71" i="1"/>
  <c r="AE68" i="1"/>
  <c r="AE70" i="1"/>
  <c r="P73" i="3"/>
  <c r="J20" i="3" s="1"/>
  <c r="P18" i="3"/>
  <c r="P26" i="3"/>
  <c r="J8" i="3" s="1"/>
  <c r="P34" i="3"/>
  <c r="P42" i="3"/>
  <c r="P50" i="3"/>
  <c r="P58" i="3"/>
  <c r="J12" i="3" s="1"/>
  <c r="P66" i="3"/>
  <c r="P75" i="3"/>
  <c r="J22" i="3" s="1"/>
  <c r="P3" i="3"/>
  <c r="P11" i="3"/>
  <c r="P19" i="3"/>
  <c r="P27" i="3"/>
  <c r="P35" i="3"/>
  <c r="P43" i="3"/>
  <c r="P51" i="3"/>
  <c r="P59" i="3"/>
  <c r="P67" i="3"/>
  <c r="J15" i="3" s="1"/>
  <c r="P4" i="3"/>
  <c r="P12" i="3"/>
  <c r="J4" i="3" s="1"/>
  <c r="P20" i="3"/>
  <c r="P28" i="3"/>
  <c r="P36" i="3"/>
  <c r="P44" i="3"/>
  <c r="P52" i="3"/>
  <c r="P60" i="3"/>
  <c r="P68" i="3"/>
  <c r="P6" i="3"/>
  <c r="P14" i="3"/>
  <c r="P22" i="3"/>
  <c r="P30" i="3"/>
  <c r="J9" i="3" s="1"/>
  <c r="P38" i="3"/>
  <c r="J10" i="3" s="1"/>
  <c r="P46" i="3"/>
  <c r="J11" i="3" s="1"/>
  <c r="P54" i="3"/>
  <c r="P62" i="3"/>
  <c r="P70" i="3"/>
  <c r="J17" i="3" s="1"/>
  <c r="P5" i="3"/>
  <c r="P21" i="3"/>
  <c r="J6" i="3" s="1"/>
  <c r="P29" i="3"/>
  <c r="P45" i="3"/>
  <c r="P61" i="3"/>
  <c r="P7" i="3"/>
  <c r="P15" i="3"/>
  <c r="P23" i="3"/>
  <c r="P31" i="3"/>
  <c r="P39" i="3"/>
  <c r="P47" i="3"/>
  <c r="P55" i="3"/>
  <c r="P63" i="3"/>
  <c r="J13" i="3" s="1"/>
  <c r="P71" i="3"/>
  <c r="J18" i="3" s="1"/>
  <c r="P8" i="3"/>
  <c r="P16" i="3"/>
  <c r="P24" i="3"/>
  <c r="P32" i="3"/>
  <c r="P40" i="3"/>
  <c r="P48" i="3"/>
  <c r="P56" i="3"/>
  <c r="P64" i="3"/>
  <c r="P72" i="3"/>
  <c r="J19" i="3" s="1"/>
  <c r="P2" i="3"/>
  <c r="J2" i="3" s="1"/>
  <c r="P10" i="3"/>
  <c r="J3" i="3" s="1"/>
  <c r="P13" i="3"/>
  <c r="P37" i="3"/>
  <c r="P53" i="3"/>
  <c r="P69" i="3"/>
  <c r="J16" i="3" s="1"/>
  <c r="P74" i="3"/>
  <c r="J21" i="3" s="1"/>
  <c r="P9" i="3"/>
  <c r="P17" i="3"/>
  <c r="J5" i="3" s="1"/>
  <c r="P25" i="3"/>
  <c r="J7" i="3" s="1"/>
  <c r="P33" i="3"/>
  <c r="P41" i="3"/>
  <c r="P49" i="3"/>
  <c r="P57" i="3"/>
  <c r="P65" i="3"/>
  <c r="J14" i="3" s="1"/>
  <c r="B20" i="5"/>
  <c r="E17" i="5"/>
  <c r="H18" i="5"/>
  <c r="B35" i="5"/>
  <c r="C35" i="5"/>
  <c r="B21" i="5"/>
  <c r="E18" i="5"/>
  <c r="G19" i="5"/>
  <c r="H19" i="5"/>
  <c r="J18" i="5"/>
  <c r="M18" i="5"/>
  <c r="B36" i="5"/>
  <c r="C40" i="5"/>
  <c r="F32" i="5"/>
  <c r="B22" i="5"/>
  <c r="D19" i="5"/>
  <c r="E19" i="5"/>
  <c r="G20" i="5"/>
  <c r="H25" i="5"/>
  <c r="J19" i="5"/>
  <c r="M19" i="5"/>
  <c r="B37" i="5"/>
  <c r="F34" i="5"/>
  <c r="F40" i="5"/>
  <c r="B25" i="5"/>
  <c r="E33" i="5"/>
  <c r="H102" i="1"/>
  <c r="W104" i="1" s="1"/>
  <c r="H7" i="5" s="1"/>
  <c r="B17" i="5"/>
  <c r="G23" i="5"/>
  <c r="I22" i="5"/>
  <c r="J22" i="5"/>
  <c r="L22" i="5"/>
  <c r="B31" i="5"/>
  <c r="C32" i="5"/>
  <c r="E34" i="5"/>
  <c r="G37" i="5"/>
  <c r="B18" i="5"/>
  <c r="I23" i="5"/>
  <c r="C33" i="5"/>
  <c r="E35" i="5"/>
  <c r="H31" i="5" a="1"/>
  <c r="H33" i="5" s="1"/>
  <c r="J31" i="5" a="1"/>
  <c r="J38" i="5" s="1"/>
  <c r="B19" i="5"/>
  <c r="C25" i="5"/>
  <c r="H17" i="5"/>
  <c r="B34" i="5"/>
  <c r="C34" i="5"/>
  <c r="E37" i="5"/>
  <c r="C2" i="3"/>
  <c r="H34" i="5"/>
  <c r="H40" i="5"/>
  <c r="H38" i="5"/>
  <c r="H31" i="5"/>
  <c r="H37" i="5"/>
  <c r="H36" i="5"/>
  <c r="J33" i="5"/>
  <c r="J32" i="5"/>
  <c r="J39" i="5"/>
  <c r="F24" i="5"/>
  <c r="K17" i="5"/>
  <c r="K25" i="5"/>
  <c r="A18" i="5"/>
  <c r="A31" i="5"/>
  <c r="D39" i="5"/>
  <c r="E36" i="5"/>
  <c r="F33" i="5"/>
  <c r="G31" i="5"/>
  <c r="G38" i="5"/>
  <c r="I32" i="5"/>
  <c r="I40" i="5"/>
  <c r="K34" i="5"/>
  <c r="A33" i="5"/>
  <c r="AC24" i="1"/>
  <c r="H25" i="1"/>
  <c r="D3" i="5" s="1"/>
  <c r="C18" i="5"/>
  <c r="F17" i="5"/>
  <c r="F25" i="5"/>
  <c r="I24" i="5"/>
  <c r="K18" i="5"/>
  <c r="A19" i="5"/>
  <c r="D32" i="5"/>
  <c r="D40" i="5"/>
  <c r="G39" i="5"/>
  <c r="I33" i="5"/>
  <c r="K35" i="5"/>
  <c r="A34" i="5"/>
  <c r="A11" i="5"/>
  <c r="A16" i="5"/>
  <c r="C19" i="5"/>
  <c r="D24" i="5"/>
  <c r="E21" i="5"/>
  <c r="F18" i="5"/>
  <c r="H20" i="5"/>
  <c r="I17" i="5"/>
  <c r="I25" i="5"/>
  <c r="K19" i="5"/>
  <c r="L24" i="5"/>
  <c r="M21" i="5"/>
  <c r="A20" i="5"/>
  <c r="B39" i="5"/>
  <c r="C36" i="5"/>
  <c r="D33" i="5"/>
  <c r="E31" i="5"/>
  <c r="E38" i="5"/>
  <c r="F35" i="5"/>
  <c r="G32" i="5"/>
  <c r="G40" i="5"/>
  <c r="I34" i="5"/>
  <c r="K36" i="5"/>
  <c r="A35" i="5"/>
  <c r="C20" i="5"/>
  <c r="D17" i="5"/>
  <c r="D25" i="5"/>
  <c r="E22" i="5"/>
  <c r="F19" i="5"/>
  <c r="G24" i="5"/>
  <c r="H21" i="5"/>
  <c r="I18" i="5"/>
  <c r="J16" i="5"/>
  <c r="J23" i="5"/>
  <c r="K20" i="5"/>
  <c r="L17" i="5"/>
  <c r="L25" i="5"/>
  <c r="M22" i="5"/>
  <c r="A21" i="5"/>
  <c r="B32" i="5"/>
  <c r="B40" i="5"/>
  <c r="C37" i="5"/>
  <c r="D34" i="5"/>
  <c r="E39" i="5"/>
  <c r="F36" i="5"/>
  <c r="G33" i="5"/>
  <c r="I35" i="5"/>
  <c r="K37" i="5"/>
  <c r="A36" i="5"/>
  <c r="A3" i="5"/>
  <c r="C21" i="5"/>
  <c r="E16" i="5"/>
  <c r="E23" i="5"/>
  <c r="F20" i="5"/>
  <c r="G17" i="5"/>
  <c r="H22" i="5"/>
  <c r="I19" i="5"/>
  <c r="K21" i="5"/>
  <c r="M16" i="5"/>
  <c r="M23" i="5"/>
  <c r="A22" i="5"/>
  <c r="C31" i="5"/>
  <c r="C38" i="5"/>
  <c r="D35" i="5"/>
  <c r="E32" i="5"/>
  <c r="F37" i="5"/>
  <c r="G34" i="5"/>
  <c r="I36" i="5"/>
  <c r="K31" i="5"/>
  <c r="K38" i="5"/>
  <c r="A37" i="5"/>
  <c r="C22" i="5"/>
  <c r="F21" i="5"/>
  <c r="H16" i="5"/>
  <c r="H23" i="5"/>
  <c r="I20" i="5"/>
  <c r="K22" i="5"/>
  <c r="A23" i="5"/>
  <c r="D36" i="5"/>
  <c r="F31" i="5"/>
  <c r="F38" i="5"/>
  <c r="G35" i="5"/>
  <c r="I37" i="5"/>
  <c r="K39" i="5"/>
  <c r="A38" i="5"/>
  <c r="A7" i="5"/>
  <c r="C16" i="5"/>
  <c r="C23" i="5"/>
  <c r="F22" i="5"/>
  <c r="K16" i="5"/>
  <c r="K23" i="5"/>
  <c r="A24" i="5"/>
  <c r="D37" i="5"/>
  <c r="I31" i="5"/>
  <c r="I38" i="5"/>
  <c r="K32" i="5"/>
  <c r="K40" i="5"/>
  <c r="A39" i="5"/>
  <c r="F16" i="5"/>
  <c r="A17" i="5"/>
  <c r="A25" i="5"/>
  <c r="D31" i="5"/>
  <c r="A32" i="5"/>
  <c r="J40" i="5" l="1"/>
  <c r="J34" i="5"/>
  <c r="H39" i="5"/>
  <c r="J37" i="5"/>
  <c r="J35" i="5"/>
  <c r="H32" i="5"/>
  <c r="J31" i="5"/>
  <c r="J36" i="5"/>
  <c r="H35" i="5"/>
  <c r="H24" i="1"/>
  <c r="F3" i="5" s="1"/>
  <c r="E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47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ID#AAABeO00BpQ
Usuario    (2025-03-12 13:35:05)
Usuario: El técnico se refiete al alvance de producto o Hitos?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1Ci/ZG1n/QG8ounOkKH3BloICfA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7" authorId="0" shapeId="0" xr:uid="{00000000-0006-0000-0100-000001000000}">
      <text>
        <r>
          <rPr>
            <sz val="10"/>
            <color rgb="FF000000"/>
            <rFont val="Arial"/>
            <scheme val="minor"/>
          </rPr>
          <t>======
ID#AAABeO00BpQ
Usuario    (2025-03-12 13:35:05)
Usuario: El técnico se refiete al alvance de producto o Hitos?</t>
        </r>
      </text>
    </comment>
  </commentList>
</comments>
</file>

<file path=xl/sharedStrings.xml><?xml version="1.0" encoding="utf-8"?>
<sst xmlns="http://schemas.openxmlformats.org/spreadsheetml/2006/main" count="902" uniqueCount="423">
  <si>
    <t>FORMATO / FICHA DE SEGUIMIENTO A LA EJECUCIÓN DE PROYECTOS DE INVESTIGACIÓN Y DESARROLLO PEDAGÓGICO</t>
  </si>
  <si>
    <t>Código: FT-IDP-04-02</t>
  </si>
  <si>
    <t>Versión: 1</t>
  </si>
  <si>
    <t>Fecha Aprobación: 18/03/2025</t>
  </si>
  <si>
    <t>Página: 1 de 2</t>
  </si>
  <si>
    <t>PRESENTACIÓN</t>
  </si>
  <si>
    <t>Este formato ha sido diseñado como una herramienta para el seguimiento y control de los proyectos de investigación y desarrollo pedagógico del IDEP, permitiendo evaluar su avance en relación con la planificación inicial. Su correcto diligenciamiento garantiza la trazabilidad de las actividades, la optimización de los recursos y la identificación temprana de riesgos que puedan afectar la ejecución del proyecto.
A través de este documento, se recopila información fundamental sobre la caracterización del proyecto, cronograma, productos generados, equipo de trabajo, participantes, ejecución presupuestal y gestión de riesgos. Además, permite evidenciar el cumplimiento de metas y detectar oportunidades de mejora durante la ejecución.</t>
  </si>
  <si>
    <t>CONTROL DE VERSIONES</t>
  </si>
  <si>
    <t>Fecha corte:</t>
  </si>
  <si>
    <t>Informe número:</t>
  </si>
  <si>
    <t>#</t>
  </si>
  <si>
    <t>de:</t>
  </si>
  <si>
    <t>¿Es informe final?</t>
  </si>
  <si>
    <t>SI</t>
  </si>
  <si>
    <t>Observaciones:</t>
  </si>
  <si>
    <t>FIRMAS DE AUTORIZACIÓN</t>
  </si>
  <si>
    <t>Firma de quien reporta el seguimiento:</t>
  </si>
  <si>
    <t>Firma de quien aprueba el reporte de seguimiento:</t>
  </si>
  <si>
    <t>Nombre:</t>
  </si>
  <si>
    <t>Cargo:</t>
  </si>
  <si>
    <t>Dependencia:</t>
  </si>
  <si>
    <t>SEGUIMIENTO A LA EJECUCIÓN DEL PROYECTO</t>
  </si>
  <si>
    <t>1. CARACTERIZACIÓN DEL PROYECTO</t>
  </si>
  <si>
    <t>1.1. Aspectos generales del proyecto</t>
  </si>
  <si>
    <t>Código:</t>
  </si>
  <si>
    <t>Nombre del proyecto:</t>
  </si>
  <si>
    <t>Proyecto M1-2025-03 - Gestión escolar del Talento humano y aprendizajes 2025</t>
  </si>
  <si>
    <t>Componente:</t>
  </si>
  <si>
    <t>Meta:</t>
  </si>
  <si>
    <t>Tipo de proyecto:</t>
  </si>
  <si>
    <t>Otro tipo de proyecto:</t>
  </si>
  <si>
    <t>Presupuesto asignado:</t>
  </si>
  <si>
    <t>Fecha de inicio:</t>
  </si>
  <si>
    <t>Fecha de finalización:</t>
  </si>
  <si>
    <t>1.2. Entidades participantes</t>
  </si>
  <si>
    <t>¿Participan entidades distintas al IDEP?</t>
  </si>
  <si>
    <t>Entidad</t>
  </si>
  <si>
    <t>Datos de contacto</t>
  </si>
  <si>
    <t>Tipo de participación</t>
  </si>
  <si>
    <t>Observaciones</t>
  </si>
  <si>
    <t>1.3. Presentación del proyecto en el Comité Académico</t>
  </si>
  <si>
    <t>Referencie el acta del COMITÉ ACADÉMICO en el cual fue presentado el proyecto:</t>
  </si>
  <si>
    <t>2. CARACTERIZACIÓN DEL PROYECTO</t>
  </si>
  <si>
    <t>La información de caracterización del proyecto debe consultarse en la ficha de formulación FT-IDP-04-01 correspondiente</t>
  </si>
  <si>
    <t>3. CRONOGRAMA Y PRODUCTOS DEL PROYECTO</t>
  </si>
  <si>
    <t>3.1. Seguimiento a actividades o hitos del proyecto</t>
  </si>
  <si>
    <t>Avance en tiempo de la etapa o fase / hito / actividad principal</t>
  </si>
  <si>
    <t>Avance técnico del proyecto:</t>
  </si>
  <si>
    <t>ID</t>
  </si>
  <si>
    <t>Etapa o fase / hito / actividad principal</t>
  </si>
  <si>
    <t>Ponderado dentro del proyecto</t>
  </si>
  <si>
    <t>Planeación</t>
  </si>
  <si>
    <t>Avance del hito / tarea</t>
  </si>
  <si>
    <t>Fecha inicio</t>
  </si>
  <si>
    <t>Fecha fin</t>
  </si>
  <si>
    <t>Avance al corte</t>
  </si>
  <si>
    <t>Avance técnico etapa o fase / hito / actividad principal</t>
  </si>
  <si>
    <t>Fecha real de entrega</t>
  </si>
  <si>
    <t>Retraso</t>
  </si>
  <si>
    <t>3.2. Seguimiento a productos del proyecto</t>
  </si>
  <si>
    <t>Descripción del producto</t>
  </si>
  <si>
    <t>Categorización del producto</t>
  </si>
  <si>
    <t>Avance del producto</t>
  </si>
  <si>
    <t>Tipología</t>
  </si>
  <si>
    <t>Subtipo</t>
  </si>
  <si>
    <t>Producto</t>
  </si>
  <si>
    <t>¿Reporta al CRIIE?</t>
  </si>
  <si>
    <t>PRODUCTOS DE ACTIVIDADES RELACIONADAS CON LA FORMACIÓN DE RECURSO HUMANO PARA LA CTeI</t>
  </si>
  <si>
    <t>2.2.3.3 Productos resultados de actividades de Apropiación Social del Conocimiento</t>
  </si>
  <si>
    <t>4. EQUIPO DEL PROYECTO</t>
  </si>
  <si>
    <t>4.1. Líder del proyecto</t>
  </si>
  <si>
    <t>Nombres y apellidos:</t>
  </si>
  <si>
    <t>Correo electrónico:</t>
  </si>
  <si>
    <t>Teléfono móvil:</t>
  </si>
  <si>
    <t>4.2. Equipo IDEP para el proyecto</t>
  </si>
  <si>
    <t>Nombres completos</t>
  </si>
  <si>
    <t>Rol en el proyecto</t>
  </si>
  <si>
    <t>Celular</t>
  </si>
  <si>
    <t>Correo electrónico</t>
  </si>
  <si>
    <t>5. CARACTERIZACIÓN DE PARTICIPANTES</t>
  </si>
  <si>
    <t>Tipo de participante</t>
  </si>
  <si>
    <t>Participación en el proyecto</t>
  </si>
  <si>
    <t>Población total planeada</t>
  </si>
  <si>
    <t>Población beneficiada</t>
  </si>
  <si>
    <t>%
Población beneficiada / Población planeada</t>
  </si>
  <si>
    <t>6. INFORMACIÓN PRESUPUESTAL</t>
  </si>
  <si>
    <t>Presupuesto asignado :</t>
  </si>
  <si>
    <t>Recursos propios programados:</t>
  </si>
  <si>
    <t>Ejecución recursos propios:</t>
  </si>
  <si>
    <t xml:space="preserve">Otros recursos programados : </t>
  </si>
  <si>
    <t>% Ejecución recursos propios:</t>
  </si>
  <si>
    <t>Presupuesto total programado :</t>
  </si>
  <si>
    <t>Recursos propios</t>
  </si>
  <si>
    <t>Otros recursos</t>
  </si>
  <si>
    <t>Total recursos</t>
  </si>
  <si>
    <t>Totales</t>
  </si>
  <si>
    <t>Contrataciones para el proyecto - recursos propios</t>
  </si>
  <si>
    <t>Contacto (correo/celular)</t>
  </si>
  <si>
    <t>No. Contrato</t>
  </si>
  <si>
    <t>Valor del contrato</t>
  </si>
  <si>
    <t>Valor ejecutado</t>
  </si>
  <si>
    <t>% Ejecución</t>
  </si>
  <si>
    <t>Supervisor del contrato</t>
  </si>
  <si>
    <t>Estado de contratación</t>
  </si>
  <si>
    <t>Novedades</t>
  </si>
  <si>
    <t>7. RIESGOS DEL PROYECTO</t>
  </si>
  <si>
    <t>Nombre del riesgo</t>
  </si>
  <si>
    <t>Descripción del riesgo</t>
  </si>
  <si>
    <t>Probabilidad de ocurrencia (alto, medio, bajo)</t>
  </si>
  <si>
    <t>Impacto esperado de concretarse (alto, ,edio, bajo)</t>
  </si>
  <si>
    <t>Efecto esperado de concretarse</t>
  </si>
  <si>
    <t>Estrategia de mitigación</t>
  </si>
  <si>
    <t>Responsable de administración</t>
  </si>
  <si>
    <t>Estado del riesgo a la fecha de seguimiento</t>
  </si>
  <si>
    <t>Acciones tomadas frente al riesgo a la fecha</t>
  </si>
  <si>
    <t>8. INDICADORES DEL PROYECTO</t>
  </si>
  <si>
    <t>8.1. Indicadores básicos del proyecto</t>
  </si>
  <si>
    <t>Indicador</t>
  </si>
  <si>
    <t>Descripción</t>
  </si>
  <si>
    <t>% Avance planeado a la fecha de corte</t>
  </si>
  <si>
    <t>% Avance reportado a la fecha de corte</t>
  </si>
  <si>
    <t>% Avance real indicador</t>
  </si>
  <si>
    <t>Porcentaje de ejecución financiera del proyecto</t>
  </si>
  <si>
    <t>Evalúa la ejecución presupuestal en relación con el presupuesto planificado</t>
  </si>
  <si>
    <t>Porcentaje de avance del cronograma del proyecto</t>
  </si>
  <si>
    <t>Analiza la relación entre el cronograma planificado y la ejecución del proyecto</t>
  </si>
  <si>
    <t>Cumplimiento de metas de población atendida</t>
  </si>
  <si>
    <t>Evalúa el porcentaje de la población objetivo alcanzada por el proyecto</t>
  </si>
  <si>
    <t>ID 4 de "8.2. Otros indicadores del proyecto"</t>
  </si>
  <si>
    <t>ID 5 de "8.2. Otros indicadores del proyecto"</t>
  </si>
  <si>
    <t>ID 6 de "8.2. Otros indicadores del proyecto"</t>
  </si>
  <si>
    <t>8.2. Otros indicadores del proyecto</t>
  </si>
  <si>
    <t>Nombre corto</t>
  </si>
  <si>
    <t>Fórmula</t>
  </si>
  <si>
    <t>DD/MM/AAAA</t>
  </si>
  <si>
    <t>Código alfanumérico asignado por la OAP</t>
  </si>
  <si>
    <t>Número y nombre del componente del proyecto de Inversión, al cual se reportan los resultados del proyecto de Investigación o de Desarrollo Pedagógico</t>
  </si>
  <si>
    <t>Número y nombre de la meta del proyecto de Inversión, al cual se reportan los resultados del proyecto de Investigación o de Desarrollo Pedagógico</t>
  </si>
  <si>
    <t>Seleccionar si el proyecto corresponde a un ejercicio de investigación o de Desarrollo Pedagógico, de acuerdo con lo contenido en las guías GU-IDP-04-01 y GU-IDP-04-02</t>
  </si>
  <si>
    <t>Nombre de la entidad participante</t>
  </si>
  <si>
    <t>Teléfono y correo del contacto del representante de la entidad para la ejecución del proyecto</t>
  </si>
  <si>
    <t>Resuma la participación o los aportes de la entidad al proyecto</t>
  </si>
  <si>
    <t>Haga mención de la fecha DD/MM/AAAA del acta de la sesión del comité (el acta debe hacer parte de la carpeta del proyecto)</t>
  </si>
  <si>
    <t>Avance técnico</t>
  </si>
  <si>
    <t>Mencione las etapas o fases para lograr los objetivos del proyecto, incluya los principales hitos y/o actividades principales</t>
  </si>
  <si>
    <t>Diligencie el producto/actividad resultado del proyecto o de una de sus etapas o fases</t>
  </si>
  <si>
    <t>Ejemplos: Institución /organización /persona /grupo de personas /colegio /DILE</t>
  </si>
  <si>
    <t>Identifique el riesgo</t>
  </si>
  <si>
    <t>Por ejemplo describa las dificultades técnicas, limitaciones presupuestales e incluso riesgos sociales y regulatorios, que pueden impactar DIRECTAMENTE al proyecto</t>
  </si>
  <si>
    <t>(alto, medio, bajo)</t>
  </si>
  <si>
    <t xml:space="preserve">Mencione el(los) impacto(s) que tendría la materialización del riesgo en el proyecto </t>
  </si>
  <si>
    <t>Persona responsable del seguimiento y de dar respuesta al riesgo identificado, tenga en cuenta los roles del proyecto, pero también puede ser un responsable externo al proyecto</t>
  </si>
  <si>
    <t>LOV_Tipologia</t>
  </si>
  <si>
    <t>LOV_Subtipo</t>
  </si>
  <si>
    <t>LOV_Producto</t>
  </si>
  <si>
    <t>Tipologia</t>
  </si>
  <si>
    <t>PRODUCTOS RESULTADOS DE ACTIVIDADES DE GENERACIÓN DE NUEVO CONOCIMIENTO</t>
  </si>
  <si>
    <t>TIP_NVO_CMIENTO</t>
  </si>
  <si>
    <t>2.2.1.1 Artículos de investigación A1, A2, B y C.</t>
  </si>
  <si>
    <t>SUB_ART_A_B_C</t>
  </si>
  <si>
    <t>Artículos de investigación con Calidad A1, y que el artículo haya sido publicado en una revista de acceso abierto (p. 131-132)</t>
  </si>
  <si>
    <t>TIP_APROP_SOCIAL</t>
  </si>
  <si>
    <t>2.2.1.1 Artículos de investigación D</t>
  </si>
  <si>
    <t>SUB_ART_D</t>
  </si>
  <si>
    <t>Artículos de investigación con Calidad A1, y que el artículo haya sido publicado en revista científica indexada (p. 131-132)</t>
  </si>
  <si>
    <t>Artículos de investigación con Calidad A2, y que el artículo haya sido publicado en una revista de acceso abierto (p. 131-132)</t>
  </si>
  <si>
    <t>TIP_DIVULGACION</t>
  </si>
  <si>
    <t>2.2.1.2 Notas científicas</t>
  </si>
  <si>
    <t>SUB_NOTAS_CFICAS</t>
  </si>
  <si>
    <t>TIP_DES_TECNOLOGICO</t>
  </si>
  <si>
    <t>2.2.1.3 Libros resultados de investigación</t>
  </si>
  <si>
    <t>SUB_LIBROS</t>
  </si>
  <si>
    <t>Artículos de investigación con Calidad A2, y que el artículo haya sido publicado en revista científica indexada (p. 131-132)</t>
  </si>
  <si>
    <t>TIP_FORMACION</t>
  </si>
  <si>
    <t xml:space="preserve">2.2.1.4 Capítulos en libro resultado de investigación
</t>
  </si>
  <si>
    <t>SUB_CAPITULOS_LIBROS</t>
  </si>
  <si>
    <t>Artículos de investigación con Calidad B, y que el artículo haya sido publicado en una revista de acceso abierto (p. 131-132)</t>
  </si>
  <si>
    <t>2.2.3.4.3.1 Libros de Formación Q1</t>
  </si>
  <si>
    <t>SUB_LIBROS_Q1</t>
  </si>
  <si>
    <t>Artículos de investigación con Calidad B, y que el artículo haya sido publicado en revista científica indexada (p. 131-132)</t>
  </si>
  <si>
    <t>2.2.1.7 Productos resultados de la creación o investigación-creación</t>
  </si>
  <si>
    <t>SUB_CREACION</t>
  </si>
  <si>
    <t>Artículos de investigación con Calidad C, y que el artículo haya sido publicado en una revista de acceso abierto (p. 131-132)</t>
  </si>
  <si>
    <t>SUB_APROP_SOCIAL</t>
  </si>
  <si>
    <t>Artículos de investigación con Calidad C, y que el artículo haya sido publicado en revista científica indexada (p. 133)</t>
  </si>
  <si>
    <t>2.2.3.4.1 Circulación de conocimiento especializado</t>
  </si>
  <si>
    <t>SUB_CIRCULACION</t>
  </si>
  <si>
    <t>Artículos de investigación con Calidad D, y que el artículo haya sido publicado en una revista de acceso abierto (p. 133)</t>
  </si>
  <si>
    <t>2.2.3.4.2 Divulgación Pública de la CTeI.</t>
  </si>
  <si>
    <t>SUB_DIVULGACION</t>
  </si>
  <si>
    <t>Artículos de investigación con Calidad D, y que el artículo haya sido publicado en revista científica indexada (p. 133)</t>
  </si>
  <si>
    <t>2.2.3.4.3 Producción Bibliográfica.</t>
  </si>
  <si>
    <t>SUB_BIBLIOGRAFICA</t>
  </si>
  <si>
    <t>Notas científicas con Calidad A1 (p. 133)</t>
  </si>
  <si>
    <t>2.2.2.1 Productos tecnológicos certificados o validados.</t>
  </si>
  <si>
    <t>SUB_PROD_TECNO</t>
  </si>
  <si>
    <t>Notas científicas con Calidad A2 (p. 133)</t>
  </si>
  <si>
    <t>2.2.2.2 Productos empresariales.</t>
  </si>
  <si>
    <t>SUB_PROD_EMPRESA</t>
  </si>
  <si>
    <t>Notas científicas con Calidad B (p. 134)</t>
  </si>
  <si>
    <t>2.2.2.3 Regulaciones, normas, reglamentos o legislaciones.</t>
  </si>
  <si>
    <t>SUB_REGULACION</t>
  </si>
  <si>
    <t>Notas científicas con Calidad C (p. 134)</t>
  </si>
  <si>
    <t>2.2.2.4 Conceptos técnicos.</t>
  </si>
  <si>
    <t>SUB_CONCEPTOS</t>
  </si>
  <si>
    <t>Notas científicas con Calidad D (p. 135)</t>
  </si>
  <si>
    <t>2.2.2.5 Registros de Acuerdos de licencia para explotación de obras de Investigación + Creación en Artes, Arquitectura y Diseño protegidas por derechos de autor.
Acuerdos de licencia para la explotación de obras protegidas por derecho de autor.</t>
  </si>
  <si>
    <t>SUB_ACUERDOS</t>
  </si>
  <si>
    <t>Libros resultados de investigación A1 (P. 135-136)</t>
  </si>
  <si>
    <t>2.2.4.7 Acompañamientos y asesorías de línea temática del Programa Ondas</t>
  </si>
  <si>
    <t>SUB_ONDAS</t>
  </si>
  <si>
    <t>Libros resultados de investigación A (P. 135-136)</t>
  </si>
  <si>
    <t>2.2.4.1 Direcciones de Tesis de doctorado
Dirección/Tutoría y Codirección/Cotutoría de Tesis de Doctorado</t>
  </si>
  <si>
    <t>SUB_DOCTORADO</t>
  </si>
  <si>
    <t>Libros resultados de investigación B (P. 137)</t>
  </si>
  <si>
    <t>2.2.4.2 Direcciones de Trabajo de grado de maestría
Dirección/Tutoría y Codirección/Cotutoría de Trabajo de grado de maestría</t>
  </si>
  <si>
    <t>SUB_MAESTRIA</t>
  </si>
  <si>
    <t>Libros resultados de investigación C (P. 138)</t>
  </si>
  <si>
    <t>2.2.4.3 Direcciones de Trabajo de pregrado
Dirección/Tutoría y Codirección/Cotutoría de Trabajo de grado de pregrado</t>
  </si>
  <si>
    <t>SUB_PREGRADO</t>
  </si>
  <si>
    <t>Capítulos en libro resultado de investigación con Calidad A1 (p. 140-142)</t>
  </si>
  <si>
    <t>Capítulos en libro resultado de investigación con Calidad A (p. 140-142)</t>
  </si>
  <si>
    <t>Capítulos en libro resultado de investigación con Calidad B (p. 140-142)</t>
  </si>
  <si>
    <t>Capítulos en libro resultado de investigación con Calidad C (p. 140-142)</t>
  </si>
  <si>
    <t>Libros de Formación ubicados en el cuartil 1 (Q1). (p. 142)</t>
  </si>
  <si>
    <t>Productos resultados de la creación o investigación-creación con Calidad A1 (p. 146)</t>
  </si>
  <si>
    <t>Productos resultados de la creación o investigación-creación con Calidad A (p. 146)</t>
  </si>
  <si>
    <t>Productos resultados de la creación o investigación-creación con Calidad B (p. 146)</t>
  </si>
  <si>
    <t>Productos resultados de la creación o investigación-creación con Calidad C (p. 146)</t>
  </si>
  <si>
    <t>Procesos de apropiación social del conocimiento para el fortalecimiento o solución de asuntos de interés social con Calidad (p. 152)</t>
  </si>
  <si>
    <t>PRODUCTOS RESULTADOS DE ACTIVIDADES DE APROPIACIÓN SOCIAL DEL CONOCIMIENTO</t>
  </si>
  <si>
    <t>Procesos de apropiación social del conocimiento para la generación de insumos de política pública y normatividad con Calidad A (p. 153 -154)</t>
  </si>
  <si>
    <t>Procesos de apropiación social del conocimiento para la generación de insumos de política pública y normatividad con Calidad B (p. 153 -154)</t>
  </si>
  <si>
    <t>Procesos de apropiación social del conocimiento para la generación de insumos de política pública y normatividad con Calidad C (p. 153 -154)</t>
  </si>
  <si>
    <t>Procesos de apropiación social del conocimiento resultado del trabajo conjunto entre un Centro de Ciencia y un grupo de investigación con Calidad A (p. 155 -156)</t>
  </si>
  <si>
    <t>Procesos de apropiación social del conocimiento resultado del trabajo conjunto entre un Centro de Ciencia y un grupo de investigación con Calidad B (p. 155 -156)</t>
  </si>
  <si>
    <t>Procesos de apropiación social del conocimiento resultado del trabajo conjunto entre un Centro de Ciencia y un grupo de investigación con Calidad C (p. 155 -156)</t>
  </si>
  <si>
    <t>Procesos de apropiación social del conocimiento resultado del trabajo conjunto entre un Centro de Ciencia y un grupo de investigación con Calidad D (p. 155 -156)</t>
  </si>
  <si>
    <t>Eventos científicos con componente de apropiación A (p. 156)</t>
  </si>
  <si>
    <t>PRODUCTOS RESULTADOS DE ACTIVIDADES DE DIVULGACIÓN PÚBLICA DE LA CIENCIA</t>
  </si>
  <si>
    <t>Eventos científicos con componente de apropiación B (p. 156)</t>
  </si>
  <si>
    <t>Participaciones en redes de conocimiento (p. 156 - 157)</t>
  </si>
  <si>
    <t>Documentos de trabajo (Working Papers) (p. 158)</t>
  </si>
  <si>
    <t>Ediciones de revista o libro de divulgación científica (p. 158)</t>
  </si>
  <si>
    <t>Informes finales de investigación con Calidad (p. 158)</t>
  </si>
  <si>
    <t>Informes técnicos (p. 158)</t>
  </si>
  <si>
    <t>Publicaciones editoriales no especializadas Calidad A1 (p. 159)</t>
  </si>
  <si>
    <t>Publicaciones editoriales no especializadas Calidad A2 (p. 159)</t>
  </si>
  <si>
    <t>Publicaciones editoriales no especializadas Calidad B1 (p. 159)</t>
  </si>
  <si>
    <t>Publicaciones editoriales no especializadas Calidad B2 (p. 159)</t>
  </si>
  <si>
    <t>Publicaciones editoriales no especializadas Calidad C1 (p. 159)</t>
  </si>
  <si>
    <t>Publicaciones editoriales no especializadas Calidad C2 (p. 159)</t>
  </si>
  <si>
    <t>Producciones de contenido digital Calidad A1 (p. 160)</t>
  </si>
  <si>
    <t>Producciones de contenido digital Calidad A2 (p. 160)</t>
  </si>
  <si>
    <t>Producciones de contenido digital Calidad B1 (p. 160)</t>
  </si>
  <si>
    <t>Producciones de contenido digital Calidad B2 (p. 160)</t>
  </si>
  <si>
    <t>Producciones de contenido digital Calidad C1 (p. 160)</t>
  </si>
  <si>
    <t>Producciones de contenido digital Calidad C2 (p. 160)</t>
  </si>
  <si>
    <t>Libros de formación Q2 (p. 164)</t>
  </si>
  <si>
    <t>Libros de formación Q3 (p. 164 - 165)</t>
  </si>
  <si>
    <t>Boletines divulgativos de resultado de investigación (p. 165)</t>
  </si>
  <si>
    <t>Libros de Divulgación de investigación y/o Compilación de Divulgación (p. 165)</t>
  </si>
  <si>
    <t>Generaciones de Contenido (p. 166)</t>
  </si>
  <si>
    <t>signos distintivos</t>
  </si>
  <si>
    <t>PRODUCTOS RESULTADOS DE ACTIVIDADES DE DESARROLLO TECNOLÓGICO E INNOVACIÓN</t>
  </si>
  <si>
    <t>esquema de circuito integrado</t>
  </si>
  <si>
    <t>empresas creativas y culturales</t>
  </si>
  <si>
    <t>Innovaciones en procedimientos (procesos) y servicios</t>
  </si>
  <si>
    <t>Actos legislativos (pag 77)</t>
  </si>
  <si>
    <t>Proyectos de Ley</t>
  </si>
  <si>
    <t>Conceptos técnicos (pag 78)</t>
  </si>
  <si>
    <t>Acuerdos de licencia para la explotación de obras protegidas por derecho de autor.</t>
  </si>
  <si>
    <t>Acompañamientos y asesorías de línea temática del Programa Ondas</t>
  </si>
  <si>
    <t xml:space="preserve">Direcciones de Tesis de doctorado </t>
  </si>
  <si>
    <t>Direcciones de Trabajo de grado de maestría</t>
  </si>
  <si>
    <t>Direcciones de Trabajo de pregrado</t>
  </si>
  <si>
    <t>Desc_Proyecto</t>
  </si>
  <si>
    <t>ID Proyecto</t>
  </si>
  <si>
    <t>NC_Meta</t>
  </si>
  <si>
    <t>Tipo proyecto</t>
  </si>
  <si>
    <t>Otro tipo</t>
  </si>
  <si>
    <t>Presupuesto</t>
  </si>
  <si>
    <t>Lider</t>
  </si>
  <si>
    <t>Cargo</t>
  </si>
  <si>
    <t>Desc_Meta</t>
  </si>
  <si>
    <t>NC_Comp</t>
  </si>
  <si>
    <t>Desc_Componente</t>
  </si>
  <si>
    <t>Tipo de proyecto</t>
  </si>
  <si>
    <t>Localidades</t>
  </si>
  <si>
    <t>Proyecto M1-2024-01 - Estado del arte sobre tendencias de investigación</t>
  </si>
  <si>
    <t>M1-2024-01</t>
  </si>
  <si>
    <t>M1</t>
  </si>
  <si>
    <t>Investigación</t>
  </si>
  <si>
    <t>No aplica</t>
  </si>
  <si>
    <t>José Cabrera Paz</t>
  </si>
  <si>
    <t>Asesor de Dirección General</t>
  </si>
  <si>
    <t>Meta 1: Desarrollar 20 investigaciones en el marco de un "programa de investigación educativa para el desarrollo pedagógico" (C1/M1)</t>
  </si>
  <si>
    <t>C1</t>
  </si>
  <si>
    <t>Componente 1: Investigación y evaluación</t>
  </si>
  <si>
    <t>Antonio Nariño - 15</t>
  </si>
  <si>
    <t>Proyecto M1-2025-01 - Hostigamiento escolar 2025</t>
  </si>
  <si>
    <t>M1-2025-01</t>
  </si>
  <si>
    <t>Por definir</t>
  </si>
  <si>
    <t>Liliana Patricia Torres</t>
  </si>
  <si>
    <t>M2</t>
  </si>
  <si>
    <t>Meta 2: Implementar una estrategia de posicionamiento en el marco del Sistema Nacional de Ciencia, Tecnología e Innovación (C1/M2)</t>
  </si>
  <si>
    <t>C2</t>
  </si>
  <si>
    <t>Componente 2:  Comunicación y apropiación</t>
  </si>
  <si>
    <t>Desarrollo Pedagógico</t>
  </si>
  <si>
    <t>Barrios Unidos - 12</t>
  </si>
  <si>
    <t>Proyecto M1-2025-02 - Salud mental escolar 2025</t>
  </si>
  <si>
    <t>M1-2025-02</t>
  </si>
  <si>
    <t>M3</t>
  </si>
  <si>
    <t>Meta 3: Realizar dos evaluaciones del programa de investigación educativa para el desarrollo pedagógico (C1/M3)</t>
  </si>
  <si>
    <t>C3</t>
  </si>
  <si>
    <t>Componente 3:  Desarrollo pedagógico e innovación</t>
  </si>
  <si>
    <t>Innovación</t>
  </si>
  <si>
    <t>Bosa - 07</t>
  </si>
  <si>
    <t>M1-2025-03</t>
  </si>
  <si>
    <t>Linamaria López</t>
  </si>
  <si>
    <t>M4</t>
  </si>
  <si>
    <t>Meta 4: Desarrollar una estrategia de comunicación y apropiación social del conocimiento (C2/M4)</t>
  </si>
  <si>
    <t>C4</t>
  </si>
  <si>
    <t>Componente 4: Gestión institucional</t>
  </si>
  <si>
    <t>Candelaria - 17</t>
  </si>
  <si>
    <t>Proyecto M1-2025-04 - Discapacidad y gestión curricular-2025</t>
  </si>
  <si>
    <t>M1-2025-04</t>
  </si>
  <si>
    <t>M5</t>
  </si>
  <si>
    <t>Meta 5: Desarrollar una estrategia de fortalecimiento de capacidades en Investigación, Tecnología e Innovación de docentes y directivos docentes en el marco de un "Programa de investigación educativa para el desarrollo pedagógico" (C3/M5)</t>
  </si>
  <si>
    <t>Otro, ¿Cúal?</t>
  </si>
  <si>
    <t>Chapinero - 02</t>
  </si>
  <si>
    <t>Proyecto M1-2025-05 - Trayectorias educativas 2025</t>
  </si>
  <si>
    <t>M1-2025-05</t>
  </si>
  <si>
    <t>M6</t>
  </si>
  <si>
    <t>Meta 6: Desarrollar una estrategia para el fortalecimiento de la gestión institucional (C4/M6)</t>
  </si>
  <si>
    <t>Ciudad Bolívar - 19</t>
  </si>
  <si>
    <t>Proyecto M1-2025-06 - Educación inicial 2025</t>
  </si>
  <si>
    <t>M1-2025-06</t>
  </si>
  <si>
    <t>EngativA - 10</t>
  </si>
  <si>
    <t>Proyecto M1-2025-07 - Evaluación del programa de Bachillerato Internacional-2025</t>
  </si>
  <si>
    <t>M1-2025-07</t>
  </si>
  <si>
    <t>Andrés Mauricio Castillo Varela</t>
  </si>
  <si>
    <t>Director IDEP</t>
  </si>
  <si>
    <t>Fontibón - 09</t>
  </si>
  <si>
    <t>Proyecto M4-2025-01 Laboratorios y salas de pensamiento</t>
  </si>
  <si>
    <t>M4-2025-01</t>
  </si>
  <si>
    <t>Kennedy - 08</t>
  </si>
  <si>
    <t>Proyecto M5-2025-01 Fortalecimiento de redes, colectivos y semilleros</t>
  </si>
  <si>
    <t>M5-2025-01</t>
  </si>
  <si>
    <t>Carlos Iván</t>
  </si>
  <si>
    <t>Los MArtires - 14</t>
  </si>
  <si>
    <t>Proyecto M5-2025-01 Fortalecimiento de capacidades en investigación, innovación y tecnologías</t>
  </si>
  <si>
    <t>Puente Aranda - 16</t>
  </si>
  <si>
    <t>Rafael Uribe Uribe - 18</t>
  </si>
  <si>
    <t>San Cristóbal - 04</t>
  </si>
  <si>
    <t>Santa Fe - 03</t>
  </si>
  <si>
    <t>Suba - 11</t>
  </si>
  <si>
    <t>Sumapaz - 20</t>
  </si>
  <si>
    <t>Teusaquillo - 13</t>
  </si>
  <si>
    <t>Tunjuelito - 06</t>
  </si>
  <si>
    <t>Usaquén - 01</t>
  </si>
  <si>
    <t>Usme - 05</t>
  </si>
  <si>
    <t>Información general del proyecto</t>
  </si>
  <si>
    <t>CodProyecto</t>
  </si>
  <si>
    <t>NomProyecto</t>
  </si>
  <si>
    <t>Id Meta</t>
  </si>
  <si>
    <t>Meta</t>
  </si>
  <si>
    <t>ID Componente</t>
  </si>
  <si>
    <t>Componente</t>
  </si>
  <si>
    <t>Tipo proyecto - otro</t>
  </si>
  <si>
    <t>Lider del proyecto</t>
  </si>
  <si>
    <t>Cargo líder</t>
  </si>
  <si>
    <t>Seguimiento e indicadores</t>
  </si>
  <si>
    <t>Fecha corte</t>
  </si>
  <si>
    <t>Presupuesto asignado</t>
  </si>
  <si>
    <t>Programado - Recursos propios</t>
  </si>
  <si>
    <t>Programado - Otros recursos</t>
  </si>
  <si>
    <t>Programado - Total recursos</t>
  </si>
  <si>
    <t>Ejecución recursos propios</t>
  </si>
  <si>
    <t>Porc Ejec Recursos propios</t>
  </si>
  <si>
    <t>Fecha Inicio</t>
  </si>
  <si>
    <t>Fecha Final</t>
  </si>
  <si>
    <t>Avance tiempo</t>
  </si>
  <si>
    <t>Avance Técnico</t>
  </si>
  <si>
    <t>Otros indicadores</t>
  </si>
  <si>
    <t>NomCorto Otro Ind01</t>
  </si>
  <si>
    <t>Descripción Otro indicador 1</t>
  </si>
  <si>
    <t>Avance Otro indicador 1</t>
  </si>
  <si>
    <t>NomCorto Otro Ind02</t>
  </si>
  <si>
    <t>Avance Otro indicador 2</t>
  </si>
  <si>
    <t>Descripción Otro indicador 2</t>
  </si>
  <si>
    <t>NomCorto Otro Ind03</t>
  </si>
  <si>
    <t>Avance Otro indicador 3</t>
  </si>
  <si>
    <t>Descripción Otro indicador 3</t>
  </si>
  <si>
    <t>NomCorto Otro Ind04</t>
  </si>
  <si>
    <t>Avance Otro indicador 4</t>
  </si>
  <si>
    <t>Descripción Otro indicador 4</t>
  </si>
  <si>
    <t>NomCorto Otro Ind05</t>
  </si>
  <si>
    <t>Avance Otro indicador 5</t>
  </si>
  <si>
    <t>Descripción Otro indicador 5</t>
  </si>
  <si>
    <t>Productos</t>
  </si>
  <si>
    <t>Actividades / Hitos</t>
  </si>
  <si>
    <t>Avance del hito/tarea</t>
  </si>
  <si>
    <t>TIP_OTRO</t>
  </si>
  <si>
    <t>OTRO SUBTIPO</t>
  </si>
  <si>
    <t>SUB_OTRO</t>
  </si>
  <si>
    <t>OTRO PRODUCTO</t>
  </si>
  <si>
    <t>OTRA TIPOLOGIA</t>
  </si>
  <si>
    <t>Es informe final?</t>
  </si>
  <si>
    <t>Tïtulo del proyecto que incluye código y año de ejecución - asignado OAP</t>
  </si>
  <si>
    <t>Cuando apliquen proyectos de modalidad distinta a investigación y desarrollo pedagógico, se diligencia “No aplica” en caso contrario</t>
  </si>
  <si>
    <t>Cifra del presupuesto asignado en el PAA de la vigencia del proyecto formato $00.000.000 debe coincidir con el Plan Anual de Adquisiciones del período correspondiente</t>
  </si>
  <si>
    <t>Fecha estimada de inicio de la ejecución del proyecto en formato DD/MM/AAAA</t>
  </si>
  <si>
    <t>Fecha estimada de terminación de la ejecución del proyecto en formato DD/MM/AAAA</t>
  </si>
  <si>
    <t>Diligencie en caso que considere que existen aspectos particulares que deba mencionar sobre la participación de la entidad</t>
  </si>
  <si>
    <t>SI / NO</t>
  </si>
  <si>
    <t>La sumatoria no debe ser mayor que 100%</t>
  </si>
  <si>
    <t xml:space="preserve">Ejemplo:
Apoyo administrativo y financiero
Supervisor de contrato
</t>
  </si>
  <si>
    <t>Que propuesta o alternativa de solución debe tener el IDEP para dar respuesta a la posible materialización del riesgo</t>
  </si>
  <si>
    <t>Precise el objetivo del indicador, responda a la pregunta: ¿qué va a medir?</t>
  </si>
  <si>
    <t>Identifique el riesgo de manera abreviada</t>
  </si>
  <si>
    <t>Establezca una fórmula clara para calcular el indicador</t>
  </si>
  <si>
    <t>Mencione entre otros la periodicidad para medir el indicador, la(s)fuente(s) de información y responsables del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</si>
</sst>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"/>
    <numFmt numFmtId="165" formatCode="&quot;$&quot;#,##0"/>
    <numFmt numFmtId="166" formatCode="&quot;$&quot;\ #,##0"/>
    <numFmt numFmtId="167" formatCode="_-&quot;$&quot;\ * #,##0_-;\-&quot;$&quot;\ * #,##0_-;_-&quot;$&quot;\ * &quot;-&quot;??_-;_-@"/>
    <numFmt numFmtId="168" formatCode="dd\-mmm\-yy"/>
    <numFmt numFmtId="169" formatCode="0.0%"/>
  </numFmts>
  <fonts count="4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theme="1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ptos Narrow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rgb="FF0F9ED5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Calibri"/>
      <family val="2"/>
    </font>
    <font>
      <sz val="10"/>
      <color rgb="FF434343"/>
      <name val="Calibri"/>
      <family val="2"/>
    </font>
    <font>
      <b/>
      <sz val="10"/>
      <color rgb="FF434343"/>
      <name val="Calibri"/>
      <family val="2"/>
    </font>
    <font>
      <b/>
      <sz val="11"/>
      <color rgb="FF434343"/>
      <name val="Calibri"/>
      <family val="2"/>
    </font>
    <font>
      <b/>
      <sz val="14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5" tint="-0.249977111117893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8"/>
      <color rgb="FF000000"/>
      <name val="Arial"/>
      <family val="2"/>
      <scheme val="minor"/>
    </font>
    <font>
      <i/>
      <sz val="8"/>
      <name val="Calibri"/>
      <family val="2"/>
    </font>
    <font>
      <sz val="10"/>
      <color rgb="FF000000"/>
      <name val="Arial"/>
      <scheme val="minor"/>
    </font>
    <font>
      <b/>
      <sz val="10"/>
      <name val="Arial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8"/>
      <color theme="0" tint="-0.49998474074526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rgb="FFD9F2D0"/>
        <bgColor rgb="FFD9F2D0"/>
      </patternFill>
    </fill>
    <fill>
      <patternFill patternType="solid">
        <fgColor rgb="FF84E291"/>
        <bgColor rgb="FF84E291"/>
      </patternFill>
    </fill>
    <fill>
      <patternFill patternType="solid">
        <fgColor rgb="FFCAEDFB"/>
        <bgColor rgb="FFCAEDFB"/>
      </patternFill>
    </fill>
    <fill>
      <patternFill patternType="solid">
        <fgColor rgb="FFF1CEEE"/>
        <bgColor rgb="FFF1CEEE"/>
      </patternFill>
    </fill>
    <fill>
      <patternFill patternType="solid">
        <fgColor rgb="FFFF0000"/>
        <bgColor rgb="FFFF0000"/>
      </patternFill>
    </fill>
    <fill>
      <patternFill patternType="solid">
        <fgColor rgb="FFFAE2D5"/>
        <bgColor rgb="FFFAE2D5"/>
      </patternFill>
    </fill>
    <fill>
      <patternFill patternType="solid">
        <fgColor rgb="FF92D050"/>
        <bgColor rgb="FF92D050"/>
      </patternFill>
    </fill>
    <fill>
      <patternFill patternType="solid">
        <fgColor rgb="FFE97132"/>
        <bgColor rgb="FFE97132"/>
      </patternFill>
    </fill>
    <fill>
      <patternFill patternType="solid">
        <fgColor rgb="FFA6C9EB"/>
        <bgColor rgb="FFA6C9EB"/>
      </patternFill>
    </fill>
    <fill>
      <patternFill patternType="solid">
        <fgColor rgb="FF4EA72E"/>
        <bgColor rgb="FF4EA72E"/>
      </patternFill>
    </fill>
    <fill>
      <patternFill patternType="solid">
        <fgColor rgb="FFF6F8F9"/>
        <bgColor rgb="FFF6F8F9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D9D9D9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BFBFB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2" fillId="0" borderId="0" applyFont="0" applyFill="0" applyBorder="0" applyAlignment="0" applyProtection="0"/>
  </cellStyleXfs>
  <cellXfs count="40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0" xfId="0" applyFont="1"/>
    <xf numFmtId="0" fontId="7" fillId="3" borderId="16" xfId="0" applyFont="1" applyFill="1" applyBorder="1"/>
    <xf numFmtId="0" fontId="7" fillId="3" borderId="0" xfId="0" applyFont="1" applyFill="1"/>
    <xf numFmtId="0" fontId="6" fillId="3" borderId="1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0" fillId="0" borderId="18" xfId="0" applyFont="1" applyBorder="1" applyAlignment="1">
      <alignment horizontal="center" vertical="center" wrapText="1"/>
    </xf>
    <xf numFmtId="0" fontId="6" fillId="3" borderId="20" xfId="0" applyFont="1" applyFill="1" applyBorder="1"/>
    <xf numFmtId="0" fontId="19" fillId="0" borderId="0" xfId="0" applyFont="1" applyAlignment="1">
      <alignment vertical="top" wrapText="1"/>
    </xf>
    <xf numFmtId="0" fontId="19" fillId="0" borderId="0" xfId="0" applyFont="1" applyAlignment="1">
      <alignment wrapText="1"/>
    </xf>
    <xf numFmtId="0" fontId="20" fillId="13" borderId="15" xfId="0" applyFont="1" applyFill="1" applyBorder="1" applyAlignment="1">
      <alignment horizontal="center" vertical="top" wrapText="1"/>
    </xf>
    <xf numFmtId="0" fontId="20" fillId="13" borderId="38" xfId="0" applyFont="1" applyFill="1" applyBorder="1" applyAlignment="1">
      <alignment horizontal="center" vertical="top" wrapText="1"/>
    </xf>
    <xf numFmtId="0" fontId="20" fillId="13" borderId="38" xfId="0" applyFont="1" applyFill="1" applyBorder="1" applyAlignment="1">
      <alignment horizontal="center" vertical="center" wrapText="1"/>
    </xf>
    <xf numFmtId="0" fontId="20" fillId="14" borderId="15" xfId="0" applyFont="1" applyFill="1" applyBorder="1" applyAlignment="1">
      <alignment horizontal="center" vertical="top" wrapText="1"/>
    </xf>
    <xf numFmtId="0" fontId="20" fillId="15" borderId="15" xfId="0" applyFont="1" applyFill="1" applyBorder="1" applyAlignment="1">
      <alignment horizontal="center" vertical="top" wrapText="1"/>
    </xf>
    <xf numFmtId="0" fontId="20" fillId="15" borderId="16" xfId="0" applyFont="1" applyFill="1" applyBorder="1" applyAlignment="1">
      <alignment horizontal="center" vertical="top" wrapText="1"/>
    </xf>
    <xf numFmtId="0" fontId="25" fillId="16" borderId="15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8" fillId="0" borderId="15" xfId="0" applyFont="1" applyBorder="1" applyAlignment="1">
      <alignment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15" xfId="0" applyFont="1" applyBorder="1" applyAlignment="1">
      <alignment vertical="top" wrapText="1"/>
    </xf>
    <xf numFmtId="0" fontId="26" fillId="0" borderId="15" xfId="0" applyFont="1" applyBorder="1" applyAlignment="1">
      <alignment vertical="center"/>
    </xf>
    <xf numFmtId="167" fontId="26" fillId="0" borderId="15" xfId="0" applyNumberFormat="1" applyFont="1" applyBorder="1" applyAlignment="1">
      <alignment horizontal="right" vertical="top" wrapText="1"/>
    </xf>
    <xf numFmtId="0" fontId="26" fillId="0" borderId="4" xfId="0" applyFont="1" applyBorder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9" fillId="3" borderId="15" xfId="0" applyFont="1" applyFill="1" applyBorder="1" applyAlignment="1">
      <alignment vertical="top" wrapText="1"/>
    </xf>
    <xf numFmtId="0" fontId="29" fillId="3" borderId="15" xfId="0" applyFont="1" applyFill="1" applyBorder="1" applyAlignment="1">
      <alignment horizontal="center" vertical="top" wrapText="1"/>
    </xf>
    <xf numFmtId="0" fontId="30" fillId="3" borderId="15" xfId="0" applyFont="1" applyFill="1" applyBorder="1" applyAlignment="1">
      <alignment horizontal="center" vertical="top" wrapText="1"/>
    </xf>
    <xf numFmtId="0" fontId="26" fillId="0" borderId="0" xfId="0" applyFont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19" fillId="0" borderId="15" xfId="0" applyFont="1" applyBorder="1" applyAlignment="1">
      <alignment vertical="top" wrapText="1"/>
    </xf>
    <xf numFmtId="0" fontId="29" fillId="17" borderId="15" xfId="0" applyFont="1" applyFill="1" applyBorder="1" applyAlignment="1">
      <alignment vertical="top" wrapText="1"/>
    </xf>
    <xf numFmtId="0" fontId="29" fillId="17" borderId="15" xfId="0" applyFont="1" applyFill="1" applyBorder="1" applyAlignment="1">
      <alignment horizontal="center" vertical="top" wrapText="1"/>
    </xf>
    <xf numFmtId="0" fontId="30" fillId="17" borderId="15" xfId="0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  <xf numFmtId="167" fontId="19" fillId="0" borderId="15" xfId="0" applyNumberFormat="1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19" fillId="3" borderId="15" xfId="0" applyFont="1" applyFill="1" applyBorder="1" applyAlignment="1">
      <alignment vertical="top" wrapText="1"/>
    </xf>
    <xf numFmtId="0" fontId="19" fillId="3" borderId="39" xfId="0" applyFont="1" applyFill="1" applyBorder="1" applyAlignment="1">
      <alignment vertical="top" wrapText="1"/>
    </xf>
    <xf numFmtId="0" fontId="3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5" fillId="18" borderId="15" xfId="0" applyFont="1" applyFill="1" applyBorder="1" applyAlignment="1">
      <alignment horizontal="center" vertical="center" wrapText="1"/>
    </xf>
    <xf numFmtId="0" fontId="32" fillId="18" borderId="1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5" fillId="0" borderId="15" xfId="0" applyNumberFormat="1" applyFont="1" applyBorder="1" applyAlignment="1">
      <alignment horizontal="center" vertical="center" wrapText="1"/>
    </xf>
    <xf numFmtId="168" fontId="32" fillId="0" borderId="15" xfId="0" applyNumberFormat="1" applyFont="1" applyBorder="1" applyAlignment="1">
      <alignment horizontal="left" vertical="center"/>
    </xf>
    <xf numFmtId="168" fontId="26" fillId="0" borderId="15" xfId="0" applyNumberFormat="1" applyFont="1" applyBorder="1" applyAlignment="1">
      <alignment horizontal="center" vertical="center" wrapText="1"/>
    </xf>
    <xf numFmtId="168" fontId="24" fillId="0" borderId="15" xfId="0" applyNumberFormat="1" applyFont="1" applyBorder="1" applyAlignment="1">
      <alignment horizontal="left" vertical="center" wrapText="1"/>
    </xf>
    <xf numFmtId="168" fontId="24" fillId="0" borderId="15" xfId="0" applyNumberFormat="1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center" wrapText="1"/>
    </xf>
    <xf numFmtId="0" fontId="23" fillId="0" borderId="15" xfId="0" applyFont="1" applyBorder="1" applyAlignment="1">
      <alignment vertical="center" wrapText="1"/>
    </xf>
    <xf numFmtId="0" fontId="25" fillId="19" borderId="15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20" borderId="15" xfId="0" applyFont="1" applyFill="1" applyBorder="1" applyAlignment="1">
      <alignment horizontal="center" vertical="center" wrapText="1"/>
    </xf>
    <xf numFmtId="0" fontId="25" fillId="21" borderId="15" xfId="0" applyFont="1" applyFill="1" applyBorder="1" applyAlignment="1">
      <alignment horizontal="center" vertical="center" wrapText="1"/>
    </xf>
    <xf numFmtId="168" fontId="25" fillId="0" borderId="15" xfId="0" applyNumberFormat="1" applyFont="1" applyBorder="1" applyAlignment="1">
      <alignment horizontal="center" vertical="center" wrapText="1"/>
    </xf>
    <xf numFmtId="167" fontId="23" fillId="0" borderId="15" xfId="0" applyNumberFormat="1" applyFont="1" applyBorder="1" applyAlignment="1">
      <alignment horizontal="center" vertical="center" wrapText="1"/>
    </xf>
    <xf numFmtId="167" fontId="24" fillId="0" borderId="15" xfId="0" applyNumberFormat="1" applyFont="1" applyBorder="1" applyAlignment="1">
      <alignment horizontal="center" vertical="center" wrapText="1"/>
    </xf>
    <xf numFmtId="169" fontId="26" fillId="0" borderId="15" xfId="0" applyNumberFormat="1" applyFont="1" applyBorder="1" applyAlignment="1">
      <alignment horizontal="center" vertical="center"/>
    </xf>
    <xf numFmtId="0" fontId="27" fillId="22" borderId="15" xfId="0" applyFont="1" applyFill="1" applyBorder="1" applyAlignment="1">
      <alignment horizontal="center" vertical="center" wrapText="1"/>
    </xf>
    <xf numFmtId="0" fontId="27" fillId="23" borderId="15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left" vertical="center" wrapText="1"/>
    </xf>
    <xf numFmtId="0" fontId="33" fillId="25" borderId="15" xfId="0" applyFont="1" applyFill="1" applyBorder="1" applyAlignment="1">
      <alignment horizontal="center" vertical="center" wrapText="1"/>
    </xf>
    <xf numFmtId="0" fontId="35" fillId="25" borderId="15" xfId="0" applyFont="1" applyFill="1" applyBorder="1" applyAlignment="1">
      <alignment horizontal="center" vertical="center" wrapText="1"/>
    </xf>
    <xf numFmtId="0" fontId="21" fillId="19" borderId="15" xfId="0" applyFont="1" applyFill="1" applyBorder="1" applyAlignment="1">
      <alignment horizontal="center" vertical="center"/>
    </xf>
    <xf numFmtId="0" fontId="24" fillId="19" borderId="15" xfId="0" applyFont="1" applyFill="1" applyBorder="1" applyAlignment="1">
      <alignment horizontal="left" vertical="center" wrapText="1"/>
    </xf>
    <xf numFmtId="0" fontId="20" fillId="19" borderId="15" xfId="0" applyFont="1" applyFill="1" applyBorder="1" applyAlignment="1">
      <alignment horizontal="center" vertical="center" wrapText="1"/>
    </xf>
    <xf numFmtId="164" fontId="26" fillId="19" borderId="15" xfId="0" applyNumberFormat="1" applyFont="1" applyFill="1" applyBorder="1" applyAlignment="1">
      <alignment horizontal="center" vertical="center" wrapText="1"/>
    </xf>
    <xf numFmtId="9" fontId="21" fillId="19" borderId="15" xfId="0" applyNumberFormat="1" applyFont="1" applyFill="1" applyBorder="1" applyAlignment="1">
      <alignment horizontal="center" vertical="center" wrapText="1"/>
    </xf>
    <xf numFmtId="168" fontId="26" fillId="19" borderId="15" xfId="0" applyNumberFormat="1" applyFont="1" applyFill="1" applyBorder="1" applyAlignment="1">
      <alignment horizontal="center" vertical="center" wrapText="1"/>
    </xf>
    <xf numFmtId="49" fontId="26" fillId="19" borderId="15" xfId="0" applyNumberFormat="1" applyFont="1" applyFill="1" applyBorder="1" applyAlignment="1">
      <alignment horizontal="center" vertical="center" wrapText="1"/>
    </xf>
    <xf numFmtId="49" fontId="24" fillId="19" borderId="15" xfId="0" applyNumberFormat="1" applyFont="1" applyFill="1" applyBorder="1" applyAlignment="1">
      <alignment horizontal="left" vertical="center" wrapText="1"/>
    </xf>
    <xf numFmtId="0" fontId="32" fillId="19" borderId="15" xfId="0" applyFont="1" applyFill="1" applyBorder="1" applyAlignment="1">
      <alignment horizontal="left" vertical="center" wrapText="1"/>
    </xf>
    <xf numFmtId="0" fontId="33" fillId="22" borderId="15" xfId="0" applyFont="1" applyFill="1" applyBorder="1" applyAlignment="1">
      <alignment horizontal="center" vertical="center" wrapText="1"/>
    </xf>
    <xf numFmtId="0" fontId="26" fillId="19" borderId="15" xfId="0" applyFont="1" applyFill="1" applyBorder="1" applyAlignment="1">
      <alignment horizontal="center" vertical="center"/>
    </xf>
    <xf numFmtId="0" fontId="23" fillId="19" borderId="15" xfId="0" applyFont="1" applyFill="1" applyBorder="1" applyAlignment="1">
      <alignment horizontal="left" vertical="center" wrapText="1"/>
    </xf>
    <xf numFmtId="9" fontId="26" fillId="19" borderId="1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20" fillId="4" borderId="25" xfId="0" applyFont="1" applyFill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20" fillId="4" borderId="15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7" borderId="27" xfId="0" applyFont="1" applyFill="1" applyBorder="1" applyAlignment="1">
      <alignment horizontal="left" vertical="center" wrapText="1"/>
    </xf>
    <xf numFmtId="0" fontId="23" fillId="8" borderId="28" xfId="0" applyFont="1" applyFill="1" applyBorder="1" applyAlignment="1">
      <alignment horizontal="left" vertical="center" wrapText="1"/>
    </xf>
    <xf numFmtId="0" fontId="24" fillId="7" borderId="29" xfId="0" applyFont="1" applyFill="1" applyBorder="1" applyAlignment="1">
      <alignment horizontal="left" vertical="center" wrapText="1"/>
    </xf>
    <xf numFmtId="0" fontId="24" fillId="9" borderId="28" xfId="0" applyFont="1" applyFill="1" applyBorder="1" applyAlignment="1">
      <alignment horizontal="left" vertical="center" wrapText="1"/>
    </xf>
    <xf numFmtId="0" fontId="24" fillId="7" borderId="15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4" fillId="8" borderId="15" xfId="0" applyFont="1" applyFill="1" applyBorder="1" applyAlignment="1">
      <alignment horizontal="left" vertical="center" wrapText="1"/>
    </xf>
    <xf numFmtId="0" fontId="25" fillId="6" borderId="15" xfId="0" applyFont="1" applyFill="1" applyBorder="1" applyAlignment="1">
      <alignment horizontal="left" vertical="center"/>
    </xf>
    <xf numFmtId="0" fontId="26" fillId="0" borderId="15" xfId="0" applyFont="1" applyBorder="1" applyAlignment="1">
      <alignment horizontal="left" vertical="center" wrapText="1"/>
    </xf>
    <xf numFmtId="0" fontId="23" fillId="7" borderId="30" xfId="0" applyFont="1" applyFill="1" applyBorder="1" applyAlignment="1">
      <alignment horizontal="left" vertical="center" wrapText="1"/>
    </xf>
    <xf numFmtId="0" fontId="23" fillId="10" borderId="31" xfId="0" applyFont="1" applyFill="1" applyBorder="1" applyAlignment="1">
      <alignment horizontal="left" vertical="center" wrapText="1"/>
    </xf>
    <xf numFmtId="0" fontId="24" fillId="10" borderId="15" xfId="0" applyFont="1" applyFill="1" applyBorder="1" applyAlignment="1">
      <alignment horizontal="left" vertical="center" wrapText="1"/>
    </xf>
    <xf numFmtId="0" fontId="24" fillId="9" borderId="31" xfId="0" applyFont="1" applyFill="1" applyBorder="1" applyAlignment="1">
      <alignment horizontal="left" vertical="center" wrapText="1"/>
    </xf>
    <xf numFmtId="0" fontId="27" fillId="11" borderId="15" xfId="0" applyFont="1" applyFill="1" applyBorder="1" applyAlignment="1">
      <alignment horizontal="left" vertical="center"/>
    </xf>
    <xf numFmtId="0" fontId="23" fillId="8" borderId="31" xfId="0" applyFont="1" applyFill="1" applyBorder="1" applyAlignment="1">
      <alignment horizontal="left" vertical="center" wrapText="1"/>
    </xf>
    <xf numFmtId="0" fontId="23" fillId="7" borderId="32" xfId="0" applyFont="1" applyFill="1" applyBorder="1" applyAlignment="1">
      <alignment horizontal="left" vertical="center" wrapText="1"/>
    </xf>
    <xf numFmtId="0" fontId="23" fillId="8" borderId="33" xfId="0" applyFont="1" applyFill="1" applyBorder="1" applyAlignment="1">
      <alignment horizontal="left" vertical="center" wrapText="1"/>
    </xf>
    <xf numFmtId="0" fontId="24" fillId="7" borderId="34" xfId="0" applyFont="1" applyFill="1" applyBorder="1" applyAlignment="1">
      <alignment horizontal="left" vertical="center" wrapText="1"/>
    </xf>
    <xf numFmtId="0" fontId="24" fillId="9" borderId="33" xfId="0" applyFont="1" applyFill="1" applyBorder="1" applyAlignment="1">
      <alignment horizontal="left" vertical="center" wrapText="1"/>
    </xf>
    <xf numFmtId="0" fontId="23" fillId="7" borderId="35" xfId="0" applyFont="1" applyFill="1" applyBorder="1" applyAlignment="1">
      <alignment horizontal="left" vertical="center" wrapText="1"/>
    </xf>
    <xf numFmtId="0" fontId="24" fillId="10" borderId="36" xfId="0" applyFont="1" applyFill="1" applyBorder="1" applyAlignment="1">
      <alignment horizontal="left" vertical="center" wrapText="1"/>
    </xf>
    <xf numFmtId="0" fontId="24" fillId="12" borderId="37" xfId="0" applyFont="1" applyFill="1" applyBorder="1" applyAlignment="1">
      <alignment horizontal="left" vertical="center" wrapText="1"/>
    </xf>
    <xf numFmtId="0" fontId="24" fillId="10" borderId="29" xfId="0" applyFont="1" applyFill="1" applyBorder="1" applyAlignment="1">
      <alignment horizontal="left" vertical="center" wrapText="1"/>
    </xf>
    <xf numFmtId="0" fontId="24" fillId="12" borderId="28" xfId="0" applyFont="1" applyFill="1" applyBorder="1" applyAlignment="1">
      <alignment horizontal="left" vertical="center" wrapText="1"/>
    </xf>
    <xf numFmtId="0" fontId="24" fillId="12" borderId="31" xfId="0" applyFont="1" applyFill="1" applyBorder="1" applyAlignment="1">
      <alignment horizontal="left" vertical="center" wrapText="1"/>
    </xf>
    <xf numFmtId="0" fontId="24" fillId="12" borderId="33" xfId="0" applyFont="1" applyFill="1" applyBorder="1" applyAlignment="1">
      <alignment horizontal="left" vertical="center" wrapText="1"/>
    </xf>
    <xf numFmtId="0" fontId="24" fillId="10" borderId="34" xfId="0" applyFont="1" applyFill="1" applyBorder="1" applyAlignment="1">
      <alignment horizontal="left" vertical="center" wrapText="1"/>
    </xf>
    <xf numFmtId="0" fontId="40" fillId="26" borderId="40" xfId="0" applyFont="1" applyFill="1" applyBorder="1" applyAlignment="1">
      <alignment horizontal="left" vertical="center"/>
    </xf>
    <xf numFmtId="0" fontId="41" fillId="27" borderId="40" xfId="0" applyFont="1" applyFill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0" fillId="0" borderId="0" xfId="0"/>
    <xf numFmtId="0" fontId="16" fillId="0" borderId="4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9" fontId="11" fillId="28" borderId="39" xfId="0" applyNumberFormat="1" applyFont="1" applyFill="1" applyBorder="1" applyAlignment="1">
      <alignment horizontal="center" vertical="center" wrapText="1"/>
    </xf>
    <xf numFmtId="9" fontId="11" fillId="28" borderId="25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7" fillId="31" borderId="16" xfId="0" applyFont="1" applyFill="1" applyBorder="1"/>
    <xf numFmtId="0" fontId="38" fillId="32" borderId="0" xfId="0" applyFont="1" applyFill="1"/>
    <xf numFmtId="0" fontId="0" fillId="32" borderId="0" xfId="0" applyFill="1"/>
    <xf numFmtId="0" fontId="39" fillId="32" borderId="0" xfId="0" applyFont="1" applyFill="1"/>
    <xf numFmtId="0" fontId="7" fillId="31" borderId="21" xfId="0" applyFont="1" applyFill="1" applyBorder="1"/>
    <xf numFmtId="0" fontId="46" fillId="0" borderId="15" xfId="0" applyFont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1" fillId="0" borderId="7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31" borderId="16" xfId="0" applyFont="1" applyFill="1" applyBorder="1" applyProtection="1"/>
    <xf numFmtId="0" fontId="10" fillId="0" borderId="15" xfId="0" applyFont="1" applyBorder="1" applyAlignment="1" applyProtection="1">
      <alignment horizontal="center" vertical="center"/>
    </xf>
    <xf numFmtId="0" fontId="38" fillId="32" borderId="0" xfId="0" applyFont="1" applyFill="1" applyProtection="1"/>
    <xf numFmtId="0" fontId="0" fillId="32" borderId="0" xfId="0" applyFill="1" applyProtection="1"/>
    <xf numFmtId="0" fontId="39" fillId="32" borderId="0" xfId="0" applyFont="1" applyFill="1" applyProtection="1"/>
    <xf numFmtId="0" fontId="7" fillId="3" borderId="16" xfId="0" applyFont="1" applyFill="1" applyBorder="1" applyProtection="1"/>
    <xf numFmtId="0" fontId="7" fillId="3" borderId="0" xfId="0" applyFont="1" applyFill="1" applyProtection="1"/>
    <xf numFmtId="0" fontId="6" fillId="3" borderId="16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9" fontId="11" fillId="28" borderId="39" xfId="0" applyNumberFormat="1" applyFont="1" applyFill="1" applyBorder="1" applyAlignment="1" applyProtection="1">
      <alignment horizontal="center" vertical="center" wrapText="1"/>
    </xf>
    <xf numFmtId="9" fontId="11" fillId="28" borderId="25" xfId="0" applyNumberFormat="1" applyFont="1" applyFill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40" fillId="26" borderId="40" xfId="0" applyFont="1" applyFill="1" applyBorder="1" applyAlignment="1" applyProtection="1">
      <alignment horizontal="left" vertical="center"/>
    </xf>
    <xf numFmtId="0" fontId="41" fillId="27" borderId="40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1" fillId="0" borderId="5" xfId="0" applyFont="1" applyBorder="1" applyProtection="1"/>
    <xf numFmtId="0" fontId="1" fillId="0" borderId="6" xfId="0" applyFont="1" applyBorder="1" applyProtection="1"/>
    <xf numFmtId="0" fontId="1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/>
    </xf>
    <xf numFmtId="0" fontId="1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9" fontId="10" fillId="0" borderId="5" xfId="0" applyNumberFormat="1" applyFont="1" applyBorder="1" applyAlignment="1" applyProtection="1">
      <alignment horizontal="center" vertical="center" wrapText="1"/>
    </xf>
    <xf numFmtId="9" fontId="1" fillId="0" borderId="5" xfId="0" applyNumberFormat="1" applyFont="1" applyBorder="1" applyProtection="1"/>
    <xf numFmtId="0" fontId="1" fillId="0" borderId="2" xfId="0" applyFont="1" applyBorder="1" applyProtection="1"/>
    <xf numFmtId="0" fontId="1" fillId="0" borderId="3" xfId="0" applyFont="1" applyBorder="1" applyProtection="1"/>
    <xf numFmtId="0" fontId="1" fillId="0" borderId="0" xfId="0" applyFont="1" applyProtection="1"/>
    <xf numFmtId="0" fontId="10" fillId="0" borderId="18" xfId="0" applyFont="1" applyBorder="1" applyAlignment="1" applyProtection="1">
      <alignment horizontal="center" vertical="center" wrapText="1"/>
    </xf>
    <xf numFmtId="0" fontId="6" fillId="3" borderId="20" xfId="0" applyFont="1" applyFill="1" applyBorder="1" applyProtection="1"/>
    <xf numFmtId="0" fontId="7" fillId="31" borderId="21" xfId="0" applyFont="1" applyFill="1" applyBorder="1" applyProtection="1"/>
    <xf numFmtId="0" fontId="10" fillId="0" borderId="4" xfId="0" applyFont="1" applyBorder="1" applyAlignment="1" applyProtection="1">
      <alignment horizontal="right" vertical="center" wrapText="1"/>
    </xf>
    <xf numFmtId="0" fontId="2" fillId="0" borderId="5" xfId="0" applyFont="1" applyBorder="1" applyProtection="1"/>
    <xf numFmtId="0" fontId="2" fillId="0" borderId="6" xfId="0" applyFont="1" applyBorder="1" applyProtection="1"/>
    <xf numFmtId="0" fontId="10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11" fillId="0" borderId="4" xfId="0" applyFont="1" applyBorder="1" applyAlignment="1" applyProtection="1">
      <alignment horizontal="right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44" fillId="0" borderId="4" xfId="0" applyFont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 applyProtection="1">
      <alignment horizontal="center"/>
      <protection locked="0"/>
    </xf>
    <xf numFmtId="0" fontId="45" fillId="0" borderId="6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left" vertical="center" wrapText="1"/>
    </xf>
    <xf numFmtId="5" fontId="11" fillId="0" borderId="4" xfId="0" applyNumberFormat="1" applyFont="1" applyBorder="1" applyAlignment="1" applyProtection="1">
      <alignment horizontal="left" vertical="center" wrapText="1"/>
      <protection locked="0"/>
    </xf>
    <xf numFmtId="164" fontId="11" fillId="0" borderId="4" xfId="0" applyNumberFormat="1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</xf>
    <xf numFmtId="0" fontId="45" fillId="0" borderId="5" xfId="0" applyFont="1" applyBorder="1" applyProtection="1">
      <protection locked="0"/>
    </xf>
    <xf numFmtId="0" fontId="45" fillId="0" borderId="6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7" xfId="0" applyFont="1" applyBorder="1" applyProtection="1"/>
    <xf numFmtId="0" fontId="0" fillId="0" borderId="0" xfId="0" applyProtection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2" fillId="0" borderId="13" xfId="0" applyFont="1" applyBorder="1" applyProtection="1"/>
    <xf numFmtId="0" fontId="2" fillId="0" borderId="14" xfId="0" applyFont="1" applyBorder="1" applyProtection="1"/>
    <xf numFmtId="0" fontId="4" fillId="3" borderId="4" xfId="0" applyFont="1" applyFill="1" applyBorder="1" applyAlignment="1" applyProtection="1">
      <alignment horizontal="right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right" vertical="center" wrapText="1"/>
    </xf>
    <xf numFmtId="0" fontId="15" fillId="0" borderId="4" xfId="0" applyFont="1" applyBorder="1" applyAlignment="1" applyProtection="1">
      <alignment horizontal="right" vertical="center" wrapText="1"/>
    </xf>
    <xf numFmtId="0" fontId="10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Protection="1"/>
    <xf numFmtId="0" fontId="10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9" fontId="11" fillId="0" borderId="4" xfId="0" applyNumberFormat="1" applyFont="1" applyBorder="1" applyAlignment="1" applyProtection="1">
      <alignment horizontal="center" vertical="center" wrapText="1"/>
      <protection locked="0"/>
    </xf>
    <xf numFmtId="9" fontId="11" fillId="29" borderId="4" xfId="0" applyNumberFormat="1" applyFont="1" applyFill="1" applyBorder="1" applyAlignment="1" applyProtection="1">
      <alignment horizontal="center" vertical="center" wrapText="1"/>
    </xf>
    <xf numFmtId="0" fontId="2" fillId="29" borderId="6" xfId="0" applyFont="1" applyFill="1" applyBorder="1" applyProtection="1"/>
    <xf numFmtId="9" fontId="44" fillId="0" borderId="4" xfId="0" applyNumberFormat="1" applyFont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 wrapText="1"/>
    </xf>
    <xf numFmtId="0" fontId="45" fillId="0" borderId="5" xfId="0" applyFont="1" applyBorder="1" applyProtection="1"/>
    <xf numFmtId="0" fontId="45" fillId="0" borderId="6" xfId="0" applyFont="1" applyBorder="1" applyProtection="1"/>
    <xf numFmtId="9" fontId="10" fillId="0" borderId="4" xfId="0" applyNumberFormat="1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47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9" fontId="11" fillId="29" borderId="39" xfId="0" applyNumberFormat="1" applyFont="1" applyFill="1" applyBorder="1" applyAlignment="1" applyProtection="1">
      <alignment horizontal="center" vertical="center" wrapText="1"/>
    </xf>
    <xf numFmtId="9" fontId="11" fillId="29" borderId="26" xfId="0" applyNumberFormat="1" applyFont="1" applyFill="1" applyBorder="1" applyAlignment="1" applyProtection="1">
      <alignment horizontal="center" vertical="center" wrapText="1"/>
    </xf>
    <xf numFmtId="9" fontId="11" fillId="29" borderId="25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9" fontId="4" fillId="0" borderId="4" xfId="0" applyNumberFormat="1" applyFont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5" fontId="1" fillId="0" borderId="4" xfId="0" applyNumberFormat="1" applyFont="1" applyBorder="1" applyAlignment="1" applyProtection="1">
      <alignment horizontal="left" vertical="center" wrapText="1"/>
    </xf>
    <xf numFmtId="44" fontId="11" fillId="3" borderId="4" xfId="1" applyFont="1" applyFill="1" applyBorder="1" applyAlignment="1" applyProtection="1">
      <alignment horizontal="left" vertical="center" wrapText="1"/>
      <protection locked="0"/>
    </xf>
    <xf numFmtId="44" fontId="2" fillId="0" borderId="5" xfId="1" applyFont="1" applyBorder="1" applyProtection="1">
      <protection locked="0"/>
    </xf>
    <xf numFmtId="44" fontId="2" fillId="0" borderId="6" xfId="1" applyFont="1" applyBorder="1" applyProtection="1">
      <protection locked="0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Border="1" applyProtection="1">
      <protection locked="0"/>
    </xf>
    <xf numFmtId="44" fontId="5" fillId="0" borderId="4" xfId="1" applyFont="1" applyBorder="1" applyAlignment="1" applyProtection="1">
      <alignment horizontal="left" vertical="top" wrapText="1"/>
      <protection locked="0"/>
    </xf>
    <xf numFmtId="44" fontId="2" fillId="0" borderId="5" xfId="1" applyFont="1" applyBorder="1" applyAlignment="1" applyProtection="1">
      <alignment horizontal="left" vertical="top"/>
      <protection locked="0"/>
    </xf>
    <xf numFmtId="44" fontId="2" fillId="0" borderId="6" xfId="1" applyFont="1" applyBorder="1" applyAlignment="1" applyProtection="1">
      <alignment horizontal="left" vertical="top"/>
      <protection locked="0"/>
    </xf>
    <xf numFmtId="0" fontId="10" fillId="3" borderId="4" xfId="0" applyFont="1" applyFill="1" applyBorder="1" applyAlignment="1" applyProtection="1">
      <alignment horizontal="center" vertical="center" wrapText="1"/>
    </xf>
    <xf numFmtId="9" fontId="5" fillId="29" borderId="4" xfId="0" applyNumberFormat="1" applyFont="1" applyFill="1" applyBorder="1" applyAlignment="1" applyProtection="1">
      <alignment horizontal="center" vertical="center" wrapText="1"/>
    </xf>
    <xf numFmtId="165" fontId="1" fillId="0" borderId="4" xfId="0" applyNumberFormat="1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center"/>
    </xf>
    <xf numFmtId="9" fontId="1" fillId="0" borderId="4" xfId="0" applyNumberFormat="1" applyFont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right" vertical="center"/>
    </xf>
    <xf numFmtId="0" fontId="10" fillId="3" borderId="4" xfId="0" applyFont="1" applyFill="1" applyBorder="1" applyAlignment="1" applyProtection="1">
      <alignment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6" fillId="0" borderId="7" xfId="0" applyFont="1" applyBorder="1" applyAlignment="1" applyProtection="1">
      <alignment horizontal="center" vertical="center" wrapText="1"/>
    </xf>
    <xf numFmtId="44" fontId="10" fillId="3" borderId="4" xfId="1" applyFont="1" applyFill="1" applyBorder="1" applyAlignment="1" applyProtection="1">
      <alignment horizontal="left" vertical="center" wrapText="1"/>
    </xf>
    <xf numFmtId="44" fontId="2" fillId="0" borderId="5" xfId="1" applyFont="1" applyBorder="1" applyProtection="1"/>
    <xf numFmtId="44" fontId="2" fillId="0" borderId="6" xfId="1" applyFont="1" applyBorder="1" applyProtection="1"/>
    <xf numFmtId="0" fontId="1" fillId="0" borderId="2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44" fillId="0" borderId="9" xfId="0" applyFont="1" applyBorder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Protection="1">
      <protection locked="0"/>
    </xf>
    <xf numFmtId="0" fontId="3" fillId="2" borderId="9" xfId="0" applyFont="1" applyFill="1" applyBorder="1" applyAlignment="1" applyProtection="1">
      <alignment horizontal="left" vertical="center" wrapText="1"/>
    </xf>
    <xf numFmtId="9" fontId="44" fillId="0" borderId="4" xfId="0" applyNumberFormat="1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/>
      <protection locked="0"/>
    </xf>
    <xf numFmtId="0" fontId="45" fillId="0" borderId="4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9" fontId="10" fillId="0" borderId="4" xfId="0" applyNumberFormat="1" applyFont="1" applyBorder="1" applyAlignment="1" applyProtection="1">
      <alignment horizontal="center" vertical="center" wrapText="1"/>
      <protection locked="0"/>
    </xf>
    <xf numFmtId="9" fontId="11" fillId="0" borderId="4" xfId="0" applyNumberFormat="1" applyFont="1" applyBorder="1" applyAlignment="1" applyProtection="1">
      <alignment horizontal="left" vertical="center"/>
      <protection locked="0"/>
    </xf>
    <xf numFmtId="0" fontId="10" fillId="0" borderId="9" xfId="0" applyFont="1" applyBorder="1" applyAlignment="1" applyProtection="1">
      <alignment horizontal="center" vertical="center" wrapText="1"/>
    </xf>
    <xf numFmtId="0" fontId="45" fillId="0" borderId="11" xfId="0" applyFont="1" applyBorder="1" applyAlignment="1" applyProtection="1">
      <alignment horizontal="center"/>
      <protection locked="0"/>
    </xf>
    <xf numFmtId="0" fontId="16" fillId="30" borderId="4" xfId="0" applyFont="1" applyFill="1" applyBorder="1" applyAlignment="1" applyProtection="1">
      <alignment horizontal="right" vertical="center" wrapText="1"/>
    </xf>
    <xf numFmtId="0" fontId="2" fillId="29" borderId="5" xfId="0" applyFont="1" applyFill="1" applyBorder="1" applyProtection="1"/>
    <xf numFmtId="166" fontId="16" fillId="30" borderId="4" xfId="0" applyNumberFormat="1" applyFont="1" applyFill="1" applyBorder="1" applyAlignment="1" applyProtection="1">
      <alignment horizontal="center" vertical="center" wrapText="1"/>
    </xf>
    <xf numFmtId="0" fontId="43" fillId="29" borderId="5" xfId="0" applyFont="1" applyFill="1" applyBorder="1" applyProtection="1"/>
    <xf numFmtId="0" fontId="43" fillId="29" borderId="6" xfId="0" applyFont="1" applyFill="1" applyBorder="1" applyProtection="1"/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44" fillId="0" borderId="39" xfId="0" applyFont="1" applyBorder="1" applyAlignment="1">
      <alignment horizontal="center" vertical="center" wrapText="1"/>
    </xf>
    <xf numFmtId="0" fontId="44" fillId="0" borderId="26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16" fillId="30" borderId="4" xfId="0" applyFont="1" applyFill="1" applyBorder="1" applyAlignment="1">
      <alignment horizontal="right" vertical="center" wrapText="1"/>
    </xf>
    <xf numFmtId="0" fontId="2" fillId="29" borderId="5" xfId="0" applyFont="1" applyFill="1" applyBorder="1"/>
    <xf numFmtId="0" fontId="2" fillId="29" borderId="6" xfId="0" applyFont="1" applyFill="1" applyBorder="1"/>
    <xf numFmtId="166" fontId="16" fillId="30" borderId="4" xfId="0" applyNumberFormat="1" applyFont="1" applyFill="1" applyBorder="1" applyAlignment="1">
      <alignment horizontal="center" vertical="center" wrapText="1"/>
    </xf>
    <xf numFmtId="0" fontId="43" fillId="29" borderId="5" xfId="0" applyFont="1" applyFill="1" applyBorder="1"/>
    <xf numFmtId="0" fontId="43" fillId="29" borderId="6" xfId="0" applyFont="1" applyFill="1" applyBorder="1"/>
    <xf numFmtId="9" fontId="5" fillId="29" borderId="4" xfId="0" applyNumberFormat="1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0" fillId="0" borderId="0" xfId="0"/>
    <xf numFmtId="0" fontId="3" fillId="2" borderId="9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right" vertical="center"/>
    </xf>
    <xf numFmtId="44" fontId="10" fillId="3" borderId="4" xfId="1" applyFont="1" applyFill="1" applyBorder="1" applyAlignment="1">
      <alignment horizontal="left" vertical="center" wrapText="1"/>
    </xf>
    <xf numFmtId="44" fontId="2" fillId="0" borderId="5" xfId="1" applyFont="1" applyBorder="1"/>
    <xf numFmtId="44" fontId="2" fillId="0" borderId="6" xfId="1" applyFont="1" applyBorder="1"/>
    <xf numFmtId="0" fontId="10" fillId="3" borderId="4" xfId="0" applyFont="1" applyFill="1" applyBorder="1" applyAlignment="1">
      <alignment vertical="center" wrapText="1"/>
    </xf>
    <xf numFmtId="5" fontId="1" fillId="0" borderId="4" xfId="0" applyNumberFormat="1" applyFont="1" applyBorder="1" applyAlignment="1">
      <alignment horizontal="left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165" fontId="1" fillId="0" borderId="4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/>
    </xf>
    <xf numFmtId="0" fontId="2" fillId="0" borderId="18" xfId="0" applyFont="1" applyBorder="1"/>
    <xf numFmtId="9" fontId="11" fillId="29" borderId="39" xfId="0" applyNumberFormat="1" applyFont="1" applyFill="1" applyBorder="1" applyAlignment="1">
      <alignment horizontal="center" vertical="center" wrapText="1"/>
    </xf>
    <xf numFmtId="9" fontId="11" fillId="29" borderId="26" xfId="0" applyNumberFormat="1" applyFont="1" applyFill="1" applyBorder="1" applyAlignment="1">
      <alignment horizontal="center" vertical="center" wrapText="1"/>
    </xf>
    <xf numFmtId="9" fontId="11" fillId="29" borderId="25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7" xfId="0" applyFont="1" applyBorder="1"/>
    <xf numFmtId="0" fontId="2" fillId="0" borderId="9" xfId="0" applyFont="1" applyBorder="1"/>
    <xf numFmtId="0" fontId="16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5" fillId="0" borderId="5" xfId="0" applyFont="1" applyBorder="1"/>
    <xf numFmtId="0" fontId="45" fillId="0" borderId="6" xfId="0" applyFont="1" applyBorder="1"/>
    <xf numFmtId="9" fontId="10" fillId="0" borderId="4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9" fontId="11" fillId="29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14" fillId="3" borderId="4" xfId="0" applyFont="1" applyFill="1" applyBorder="1" applyAlignment="1">
      <alignment horizontal="center" vertical="center" wrapText="1"/>
    </xf>
    <xf numFmtId="164" fontId="44" fillId="0" borderId="4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/>
    </xf>
    <xf numFmtId="0" fontId="45" fillId="0" borderId="6" xfId="0" applyFont="1" applyBorder="1" applyAlignment="1">
      <alignment horizontal="center"/>
    </xf>
    <xf numFmtId="5" fontId="4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top" wrapText="1"/>
    </xf>
    <xf numFmtId="0" fontId="2" fillId="0" borderId="13" xfId="0" applyFont="1" applyBorder="1"/>
    <xf numFmtId="0" fontId="2" fillId="0" borderId="14" xfId="0" applyFont="1" applyBorder="1"/>
    <xf numFmtId="0" fontId="4" fillId="3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0" fillId="6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20" fillId="6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0" fillId="4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/>
    </xf>
    <xf numFmtId="0" fontId="20" fillId="4" borderId="26" xfId="0" applyFont="1" applyFill="1" applyBorder="1" applyAlignment="1">
      <alignment horizontal="left" vertical="center" wrapText="1"/>
    </xf>
    <xf numFmtId="0" fontId="33" fillId="5" borderId="17" xfId="0" applyFont="1" applyFill="1" applyBorder="1" applyAlignment="1">
      <alignment horizontal="center" vertical="center" wrapText="1"/>
    </xf>
    <xf numFmtId="0" fontId="35" fillId="5" borderId="17" xfId="0" applyFont="1" applyFill="1" applyBorder="1" applyAlignment="1">
      <alignment horizontal="center" vertical="center" wrapText="1"/>
    </xf>
    <xf numFmtId="0" fontId="36" fillId="5" borderId="4" xfId="0" applyFont="1" applyFill="1" applyBorder="1" applyAlignment="1">
      <alignment horizontal="center" vertical="center"/>
    </xf>
    <xf numFmtId="0" fontId="37" fillId="22" borderId="4" xfId="0" applyFont="1" applyFill="1" applyBorder="1" applyAlignment="1">
      <alignment horizontal="center" vertical="center" wrapText="1"/>
    </xf>
    <xf numFmtId="0" fontId="25" fillId="18" borderId="17" xfId="0" applyFont="1" applyFill="1" applyBorder="1" applyAlignment="1">
      <alignment horizontal="center" vertical="center" wrapText="1"/>
    </xf>
    <xf numFmtId="0" fontId="34" fillId="5" borderId="17" xfId="0" applyFont="1" applyFill="1" applyBorder="1" applyAlignment="1">
      <alignment horizontal="center" vertical="center" wrapText="1"/>
    </xf>
    <xf numFmtId="0" fontId="20" fillId="24" borderId="4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19050</xdr:rowOff>
    </xdr:from>
    <xdr:ext cx="142875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</xdr:colOff>
      <xdr:row>1</xdr:row>
      <xdr:rowOff>19050</xdr:rowOff>
    </xdr:from>
    <xdr:ext cx="1428750" cy="9906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5300" y="180975"/>
          <a:ext cx="1428750" cy="990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67"/>
  <sheetViews>
    <sheetView showGridLines="0" tabSelected="1" workbookViewId="0">
      <selection activeCell="V4" sqref="V4:AC4"/>
    </sheetView>
  </sheetViews>
  <sheetFormatPr baseColWidth="10" defaultColWidth="12.7109375" defaultRowHeight="15" customHeight="1" x14ac:dyDescent="0.2"/>
  <cols>
    <col min="1" max="1" width="3.7109375" style="150" customWidth="1"/>
    <col min="2" max="2" width="4.7109375" style="150" customWidth="1"/>
    <col min="3" max="3" width="7.7109375" style="150" customWidth="1"/>
    <col min="4" max="11" width="4.7109375" style="150" customWidth="1"/>
    <col min="12" max="12" width="3.140625" style="150" customWidth="1"/>
    <col min="13" max="13" width="5.140625" style="150" customWidth="1"/>
    <col min="14" max="21" width="4.7109375" style="150" customWidth="1"/>
    <col min="22" max="22" width="3.140625" style="150" customWidth="1"/>
    <col min="23" max="28" width="4.7109375" style="150" customWidth="1"/>
    <col min="29" max="29" width="6.7109375" style="150" customWidth="1"/>
    <col min="30" max="31" width="12.7109375" style="150" customWidth="1"/>
    <col min="32" max="16384" width="12.7109375" style="150"/>
  </cols>
  <sheetData>
    <row r="1" spans="1:31" ht="12.75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</row>
    <row r="2" spans="1:31" ht="20.25" customHeight="1" x14ac:dyDescent="0.2">
      <c r="A2" s="149"/>
      <c r="B2" s="207"/>
      <c r="C2" s="208"/>
      <c r="D2" s="208"/>
      <c r="E2" s="208"/>
      <c r="F2" s="208"/>
      <c r="G2" s="209"/>
      <c r="H2" s="216" t="s">
        <v>0</v>
      </c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9"/>
      <c r="V2" s="217" t="s">
        <v>1</v>
      </c>
      <c r="W2" s="190"/>
      <c r="X2" s="190"/>
      <c r="Y2" s="190"/>
      <c r="Z2" s="190"/>
      <c r="AA2" s="190"/>
      <c r="AB2" s="190"/>
      <c r="AC2" s="191"/>
    </row>
    <row r="3" spans="1:31" ht="20.25" customHeight="1" x14ac:dyDescent="0.2">
      <c r="A3" s="149"/>
      <c r="B3" s="210"/>
      <c r="C3" s="211"/>
      <c r="D3" s="211"/>
      <c r="E3" s="211"/>
      <c r="F3" s="211"/>
      <c r="G3" s="212"/>
      <c r="H3" s="210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2"/>
      <c r="V3" s="217" t="s">
        <v>2</v>
      </c>
      <c r="W3" s="190"/>
      <c r="X3" s="190"/>
      <c r="Y3" s="190"/>
      <c r="Z3" s="190"/>
      <c r="AA3" s="190"/>
      <c r="AB3" s="190"/>
      <c r="AC3" s="191"/>
    </row>
    <row r="4" spans="1:31" ht="20.25" customHeight="1" x14ac:dyDescent="0.2">
      <c r="A4" s="149"/>
      <c r="B4" s="210"/>
      <c r="C4" s="211"/>
      <c r="D4" s="211"/>
      <c r="E4" s="211"/>
      <c r="F4" s="211"/>
      <c r="G4" s="212"/>
      <c r="H4" s="210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2"/>
      <c r="V4" s="217" t="s">
        <v>3</v>
      </c>
      <c r="W4" s="190"/>
      <c r="X4" s="190"/>
      <c r="Y4" s="190"/>
      <c r="Z4" s="190"/>
      <c r="AA4" s="190"/>
      <c r="AB4" s="190"/>
      <c r="AC4" s="191"/>
    </row>
    <row r="5" spans="1:31" ht="20.25" customHeight="1" x14ac:dyDescent="0.2">
      <c r="A5" s="149"/>
      <c r="B5" s="213"/>
      <c r="C5" s="214"/>
      <c r="D5" s="214"/>
      <c r="E5" s="214"/>
      <c r="F5" s="214"/>
      <c r="G5" s="215"/>
      <c r="H5" s="213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5"/>
      <c r="V5" s="217" t="s">
        <v>4</v>
      </c>
      <c r="W5" s="190"/>
      <c r="X5" s="190"/>
      <c r="Y5" s="190"/>
      <c r="Z5" s="190"/>
      <c r="AA5" s="190"/>
      <c r="AB5" s="190"/>
      <c r="AC5" s="191"/>
    </row>
    <row r="6" spans="1:31" ht="6.75" customHeight="1" x14ac:dyDescent="0.2">
      <c r="A6" s="149"/>
      <c r="B6" s="151"/>
      <c r="C6" s="149"/>
      <c r="D6" s="149"/>
      <c r="E6" s="149"/>
      <c r="F6" s="149"/>
      <c r="G6" s="149"/>
      <c r="H6" s="152"/>
      <c r="I6" s="152"/>
      <c r="J6" s="152"/>
      <c r="K6" s="153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54"/>
    </row>
    <row r="7" spans="1:31" ht="15.75" customHeight="1" x14ac:dyDescent="0.2">
      <c r="A7" s="149"/>
      <c r="B7" s="218" t="s">
        <v>5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1"/>
    </row>
    <row r="8" spans="1:31" ht="75" customHeight="1" x14ac:dyDescent="0.2">
      <c r="A8" s="149"/>
      <c r="B8" s="219" t="s">
        <v>6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1"/>
    </row>
    <row r="9" spans="1:31" ht="15.75" customHeight="1" x14ac:dyDescent="0.2">
      <c r="A9" s="149"/>
      <c r="B9" s="218" t="s">
        <v>7</v>
      </c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1"/>
    </row>
    <row r="10" spans="1:31" ht="15.75" customHeight="1" x14ac:dyDescent="0.2">
      <c r="A10" s="149"/>
      <c r="B10" s="222" t="s">
        <v>8</v>
      </c>
      <c r="C10" s="190"/>
      <c r="D10" s="190"/>
      <c r="E10" s="191"/>
      <c r="F10" s="223">
        <v>45719</v>
      </c>
      <c r="G10" s="193"/>
      <c r="H10" s="193"/>
      <c r="I10" s="194"/>
      <c r="J10" s="224" t="s">
        <v>9</v>
      </c>
      <c r="K10" s="190"/>
      <c r="L10" s="190"/>
      <c r="M10" s="190"/>
      <c r="N10" s="190"/>
      <c r="O10" s="190"/>
      <c r="P10" s="191"/>
      <c r="Q10" s="142" t="s">
        <v>10</v>
      </c>
      <c r="R10" s="155" t="s">
        <v>11</v>
      </c>
      <c r="S10" s="142" t="s">
        <v>10</v>
      </c>
      <c r="T10" s="224" t="s">
        <v>12</v>
      </c>
      <c r="U10" s="190"/>
      <c r="V10" s="190"/>
      <c r="W10" s="190"/>
      <c r="X10" s="190"/>
      <c r="Y10" s="190"/>
      <c r="Z10" s="191"/>
      <c r="AA10" s="227" t="s">
        <v>13</v>
      </c>
      <c r="AB10" s="228"/>
      <c r="AC10" s="155"/>
      <c r="AD10" s="156"/>
      <c r="AE10" s="157"/>
    </row>
    <row r="11" spans="1:31" ht="15.75" customHeight="1" x14ac:dyDescent="0.2">
      <c r="A11" s="149"/>
      <c r="B11" s="224" t="s">
        <v>14</v>
      </c>
      <c r="C11" s="190"/>
      <c r="D11" s="190"/>
      <c r="E11" s="190"/>
      <c r="F11" s="190"/>
      <c r="G11" s="190"/>
      <c r="H11" s="190"/>
      <c r="I11" s="190"/>
      <c r="J11" s="191"/>
      <c r="K11" s="225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4"/>
      <c r="AD11" s="156"/>
    </row>
    <row r="12" spans="1:31" ht="15.75" customHeight="1" x14ac:dyDescent="0.2">
      <c r="A12" s="149"/>
      <c r="B12" s="218" t="s">
        <v>15</v>
      </c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1"/>
    </row>
    <row r="13" spans="1:31" ht="12.75" x14ac:dyDescent="0.2">
      <c r="A13" s="149"/>
      <c r="B13" s="226" t="s">
        <v>16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  <c r="O13" s="226" t="s">
        <v>17</v>
      </c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1"/>
    </row>
    <row r="14" spans="1:31" ht="34.5" customHeight="1" x14ac:dyDescent="0.2">
      <c r="A14" s="149"/>
      <c r="B14" s="229"/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1"/>
      <c r="O14" s="225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4"/>
    </row>
    <row r="15" spans="1:31" ht="15.75" customHeight="1" x14ac:dyDescent="0.2">
      <c r="A15" s="149"/>
      <c r="B15" s="232" t="s">
        <v>18</v>
      </c>
      <c r="C15" s="191"/>
      <c r="D15" s="225"/>
      <c r="E15" s="193"/>
      <c r="F15" s="193"/>
      <c r="G15" s="193"/>
      <c r="H15" s="193"/>
      <c r="I15" s="193"/>
      <c r="J15" s="193"/>
      <c r="K15" s="193"/>
      <c r="L15" s="193"/>
      <c r="M15" s="193"/>
      <c r="N15" s="194"/>
      <c r="O15" s="232" t="s">
        <v>18</v>
      </c>
      <c r="P15" s="190"/>
      <c r="Q15" s="191"/>
      <c r="R15" s="225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4"/>
    </row>
    <row r="16" spans="1:31" ht="15.75" customHeight="1" x14ac:dyDescent="0.2">
      <c r="A16" s="149"/>
      <c r="B16" s="232" t="s">
        <v>19</v>
      </c>
      <c r="C16" s="191"/>
      <c r="D16" s="233"/>
      <c r="E16" s="193"/>
      <c r="F16" s="193"/>
      <c r="G16" s="193"/>
      <c r="H16" s="193"/>
      <c r="I16" s="193"/>
      <c r="J16" s="193"/>
      <c r="K16" s="193"/>
      <c r="L16" s="193"/>
      <c r="M16" s="193"/>
      <c r="N16" s="194"/>
      <c r="O16" s="232" t="s">
        <v>19</v>
      </c>
      <c r="P16" s="190"/>
      <c r="Q16" s="191"/>
      <c r="R16" s="225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4"/>
    </row>
    <row r="17" spans="1:37" ht="15.75" customHeight="1" x14ac:dyDescent="0.2">
      <c r="A17" s="149"/>
      <c r="B17" s="232" t="s">
        <v>20</v>
      </c>
      <c r="C17" s="191"/>
      <c r="D17" s="233"/>
      <c r="E17" s="193"/>
      <c r="F17" s="193"/>
      <c r="G17" s="193"/>
      <c r="H17" s="193"/>
      <c r="I17" s="193"/>
      <c r="J17" s="193"/>
      <c r="K17" s="193"/>
      <c r="L17" s="193"/>
      <c r="M17" s="193"/>
      <c r="N17" s="194"/>
      <c r="O17" s="232" t="s">
        <v>20</v>
      </c>
      <c r="P17" s="190"/>
      <c r="Q17" s="191"/>
      <c r="R17" s="225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4"/>
    </row>
    <row r="18" spans="1:37" ht="15.75" customHeight="1" x14ac:dyDescent="0.2">
      <c r="A18" s="149"/>
      <c r="B18" s="232"/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1"/>
    </row>
    <row r="19" spans="1:37" ht="15.75" customHeight="1" x14ac:dyDescent="0.2">
      <c r="A19" s="149"/>
      <c r="B19" s="234" t="s">
        <v>21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1"/>
    </row>
    <row r="20" spans="1:37" ht="15.75" customHeight="1" x14ac:dyDescent="0.2">
      <c r="A20" s="149"/>
      <c r="B20" s="235" t="s">
        <v>22</v>
      </c>
      <c r="C20" s="190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1"/>
    </row>
    <row r="21" spans="1:37" ht="15.75" customHeight="1" x14ac:dyDescent="0.2">
      <c r="A21" s="149"/>
      <c r="B21" s="204" t="s">
        <v>23</v>
      </c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1"/>
    </row>
    <row r="22" spans="1:37" ht="15.75" customHeight="1" x14ac:dyDescent="0.2">
      <c r="A22" s="149"/>
      <c r="B22" s="189" t="s">
        <v>24</v>
      </c>
      <c r="C22" s="190"/>
      <c r="D22" s="190"/>
      <c r="E22" s="190"/>
      <c r="F22" s="190"/>
      <c r="G22" s="191"/>
      <c r="H22" s="203" t="str">
        <f>VLOOKUP(NomProyecto,BD_Proyectos,2,FALSE)</f>
        <v>M1-2025-03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4"/>
    </row>
    <row r="23" spans="1:37" ht="15.75" customHeight="1" x14ac:dyDescent="0.2">
      <c r="A23" s="149"/>
      <c r="B23" s="189" t="s">
        <v>25</v>
      </c>
      <c r="C23" s="190"/>
      <c r="D23" s="190"/>
      <c r="E23" s="190"/>
      <c r="F23" s="190"/>
      <c r="G23" s="191"/>
      <c r="H23" s="203" t="s">
        <v>26</v>
      </c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4"/>
    </row>
    <row r="24" spans="1:37" ht="24.75" customHeight="1" x14ac:dyDescent="0.2">
      <c r="A24" s="149"/>
      <c r="B24" s="189" t="s">
        <v>27</v>
      </c>
      <c r="C24" s="190"/>
      <c r="D24" s="190"/>
      <c r="E24" s="190"/>
      <c r="F24" s="190"/>
      <c r="G24" s="191"/>
      <c r="H24" s="200" t="str">
        <f>VLOOKUP(IdComponente,BD_Componentes,2,FALSE)</f>
        <v>Componente 1: Investigación y evaluación</v>
      </c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1"/>
      <c r="AC24" s="158" t="str">
        <f>VLOOKUP(IdMeta,BD_Metas,3,FALSE)</f>
        <v>C1</v>
      </c>
    </row>
    <row r="25" spans="1:37" ht="27" customHeight="1" x14ac:dyDescent="0.2">
      <c r="A25" s="149"/>
      <c r="B25" s="189" t="s">
        <v>28</v>
      </c>
      <c r="C25" s="190"/>
      <c r="D25" s="190"/>
      <c r="E25" s="190"/>
      <c r="F25" s="190"/>
      <c r="G25" s="191"/>
      <c r="H25" s="200" t="str">
        <f>VLOOKUP(IdMeta,BD_Metas,2,FALSE)</f>
        <v>Meta 1: Desarrollar 20 investigaciones en el marco de un "programa de investigación educativa para el desarrollo pedagógico" (C1/M1)</v>
      </c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1"/>
      <c r="AC25" s="158" t="str">
        <f>VLOOKUP(NomProyecto,BD_Proyectos,3,FALSE)</f>
        <v>M1</v>
      </c>
    </row>
    <row r="26" spans="1:37" ht="15.75" customHeight="1" x14ac:dyDescent="0.2">
      <c r="A26" s="149"/>
      <c r="B26" s="189" t="s">
        <v>29</v>
      </c>
      <c r="C26" s="190"/>
      <c r="D26" s="190"/>
      <c r="E26" s="190"/>
      <c r="F26" s="190"/>
      <c r="G26" s="191"/>
      <c r="H26" s="200" t="str">
        <f>VLOOKUP(NomProyecto,BD_Proyectos,4,FALSE)</f>
        <v>Por definir</v>
      </c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1"/>
    </row>
    <row r="27" spans="1:37" ht="15.75" customHeight="1" x14ac:dyDescent="0.2">
      <c r="A27" s="149"/>
      <c r="B27" s="189" t="s">
        <v>30</v>
      </c>
      <c r="C27" s="190"/>
      <c r="D27" s="190"/>
      <c r="E27" s="190"/>
      <c r="F27" s="190"/>
      <c r="G27" s="191"/>
      <c r="H27" s="200" t="str">
        <f>VLOOKUP(NomProyecto,BD_Proyectos,5,FALSE)</f>
        <v>No aplica</v>
      </c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1"/>
    </row>
    <row r="28" spans="1:37" ht="15.75" customHeight="1" x14ac:dyDescent="0.2">
      <c r="A28" s="149"/>
      <c r="B28" s="189" t="s">
        <v>31</v>
      </c>
      <c r="C28" s="190"/>
      <c r="D28" s="190"/>
      <c r="E28" s="190"/>
      <c r="F28" s="190"/>
      <c r="G28" s="191"/>
      <c r="H28" s="201">
        <f>VLOOKUP(NomProyecto,BD_Proyectos,6,FALSE)</f>
        <v>193000000</v>
      </c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4"/>
    </row>
    <row r="29" spans="1:37" ht="15.75" customHeight="1" x14ac:dyDescent="0.2">
      <c r="A29" s="149"/>
      <c r="B29" s="189" t="s">
        <v>32</v>
      </c>
      <c r="C29" s="190"/>
      <c r="D29" s="190"/>
      <c r="E29" s="190"/>
      <c r="F29" s="190"/>
      <c r="G29" s="191"/>
      <c r="H29" s="202">
        <v>45689</v>
      </c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4"/>
    </row>
    <row r="30" spans="1:37" ht="15.75" customHeight="1" x14ac:dyDescent="0.2">
      <c r="A30" s="149"/>
      <c r="B30" s="189" t="s">
        <v>33</v>
      </c>
      <c r="C30" s="190"/>
      <c r="D30" s="190"/>
      <c r="E30" s="190"/>
      <c r="F30" s="190"/>
      <c r="G30" s="191"/>
      <c r="H30" s="202">
        <v>45812</v>
      </c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4"/>
      <c r="AE30" s="159"/>
      <c r="AF30" s="159"/>
      <c r="AG30" s="159"/>
      <c r="AH30" s="159"/>
      <c r="AI30" s="160"/>
      <c r="AJ30" s="160"/>
      <c r="AK30" s="160"/>
    </row>
    <row r="31" spans="1:37" ht="15.75" customHeight="1" x14ac:dyDescent="0.2">
      <c r="A31" s="149"/>
      <c r="B31" s="204" t="s">
        <v>34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1"/>
      <c r="AE31" s="161"/>
      <c r="AF31" s="161"/>
      <c r="AG31" s="161"/>
      <c r="AH31" s="161"/>
      <c r="AI31" s="161"/>
      <c r="AJ31" s="161"/>
      <c r="AK31" s="160"/>
    </row>
    <row r="32" spans="1:37" ht="24.75" customHeight="1" x14ac:dyDescent="0.2">
      <c r="A32" s="149"/>
      <c r="B32" s="195" t="s">
        <v>35</v>
      </c>
      <c r="C32" s="190"/>
      <c r="D32" s="190"/>
      <c r="E32" s="190"/>
      <c r="F32" s="190"/>
      <c r="G32" s="191"/>
      <c r="H32" s="197" t="s">
        <v>415</v>
      </c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6"/>
      <c r="AD32" s="156"/>
      <c r="AE32" s="162"/>
    </row>
    <row r="33" spans="1:31" ht="15.75" customHeight="1" x14ac:dyDescent="0.2">
      <c r="A33" s="149"/>
      <c r="B33" s="196" t="s">
        <v>36</v>
      </c>
      <c r="C33" s="190"/>
      <c r="D33" s="190"/>
      <c r="E33" s="190"/>
      <c r="F33" s="190"/>
      <c r="G33" s="190"/>
      <c r="H33" s="191"/>
      <c r="I33" s="196" t="s">
        <v>37</v>
      </c>
      <c r="J33" s="190"/>
      <c r="K33" s="190"/>
      <c r="L33" s="190"/>
      <c r="M33" s="190"/>
      <c r="N33" s="190"/>
      <c r="O33" s="191"/>
      <c r="P33" s="196" t="s">
        <v>38</v>
      </c>
      <c r="Q33" s="190"/>
      <c r="R33" s="190"/>
      <c r="S33" s="190"/>
      <c r="T33" s="190"/>
      <c r="U33" s="190"/>
      <c r="V33" s="191"/>
      <c r="W33" s="196" t="s">
        <v>39</v>
      </c>
      <c r="X33" s="190"/>
      <c r="Y33" s="190"/>
      <c r="Z33" s="190"/>
      <c r="AA33" s="190"/>
      <c r="AB33" s="190"/>
      <c r="AC33" s="191"/>
    </row>
    <row r="34" spans="1:31" ht="36.75" customHeight="1" x14ac:dyDescent="0.2">
      <c r="A34" s="149"/>
      <c r="B34" s="197"/>
      <c r="C34" s="198"/>
      <c r="D34" s="198"/>
      <c r="E34" s="198"/>
      <c r="F34" s="198"/>
      <c r="G34" s="198"/>
      <c r="H34" s="199"/>
      <c r="I34" s="197"/>
      <c r="J34" s="198"/>
      <c r="K34" s="198"/>
      <c r="L34" s="198"/>
      <c r="M34" s="198"/>
      <c r="N34" s="198"/>
      <c r="O34" s="199"/>
      <c r="P34" s="197"/>
      <c r="Q34" s="198"/>
      <c r="R34" s="198"/>
      <c r="S34" s="198"/>
      <c r="T34" s="198"/>
      <c r="U34" s="198"/>
      <c r="V34" s="199"/>
      <c r="W34" s="197"/>
      <c r="X34" s="198"/>
      <c r="Y34" s="198"/>
      <c r="Z34" s="198"/>
      <c r="AA34" s="198"/>
      <c r="AB34" s="198"/>
      <c r="AC34" s="199"/>
    </row>
    <row r="35" spans="1:31" ht="15.75" customHeight="1" x14ac:dyDescent="0.2">
      <c r="A35" s="149"/>
      <c r="B35" s="192"/>
      <c r="C35" s="193"/>
      <c r="D35" s="193"/>
      <c r="E35" s="193"/>
      <c r="F35" s="193"/>
      <c r="G35" s="193"/>
      <c r="H35" s="194"/>
      <c r="I35" s="192"/>
      <c r="J35" s="193"/>
      <c r="K35" s="193"/>
      <c r="L35" s="193"/>
      <c r="M35" s="193"/>
      <c r="N35" s="193"/>
      <c r="O35" s="194"/>
      <c r="P35" s="203"/>
      <c r="Q35" s="193"/>
      <c r="R35" s="193"/>
      <c r="S35" s="193"/>
      <c r="T35" s="193"/>
      <c r="U35" s="193"/>
      <c r="V35" s="194"/>
      <c r="W35" s="203"/>
      <c r="X35" s="193"/>
      <c r="Y35" s="193"/>
      <c r="Z35" s="193"/>
      <c r="AA35" s="193"/>
      <c r="AB35" s="193"/>
      <c r="AC35" s="194"/>
    </row>
    <row r="36" spans="1:31" ht="15.75" customHeight="1" x14ac:dyDescent="0.2">
      <c r="A36" s="149"/>
      <c r="B36" s="192"/>
      <c r="C36" s="193"/>
      <c r="D36" s="193"/>
      <c r="E36" s="193"/>
      <c r="F36" s="193"/>
      <c r="G36" s="193"/>
      <c r="H36" s="194"/>
      <c r="I36" s="192"/>
      <c r="J36" s="193"/>
      <c r="K36" s="193"/>
      <c r="L36" s="193"/>
      <c r="M36" s="193"/>
      <c r="N36" s="193"/>
      <c r="O36" s="194"/>
      <c r="P36" s="203"/>
      <c r="Q36" s="193"/>
      <c r="R36" s="193"/>
      <c r="S36" s="193"/>
      <c r="T36" s="193"/>
      <c r="U36" s="193"/>
      <c r="V36" s="194"/>
      <c r="W36" s="203"/>
      <c r="X36" s="193"/>
      <c r="Y36" s="193"/>
      <c r="Z36" s="193"/>
      <c r="AA36" s="193"/>
      <c r="AB36" s="193"/>
      <c r="AC36" s="194"/>
    </row>
    <row r="37" spans="1:31" ht="15.75" customHeight="1" x14ac:dyDescent="0.2">
      <c r="A37" s="149"/>
      <c r="B37" s="192"/>
      <c r="C37" s="193"/>
      <c r="D37" s="193"/>
      <c r="E37" s="193"/>
      <c r="F37" s="193"/>
      <c r="G37" s="193"/>
      <c r="H37" s="194"/>
      <c r="I37" s="192"/>
      <c r="J37" s="193"/>
      <c r="K37" s="193"/>
      <c r="L37" s="193"/>
      <c r="M37" s="193"/>
      <c r="N37" s="193"/>
      <c r="O37" s="194"/>
      <c r="P37" s="203"/>
      <c r="Q37" s="193"/>
      <c r="R37" s="193"/>
      <c r="S37" s="193"/>
      <c r="T37" s="193"/>
      <c r="U37" s="193"/>
      <c r="V37" s="194"/>
      <c r="W37" s="203"/>
      <c r="X37" s="193"/>
      <c r="Y37" s="193"/>
      <c r="Z37" s="193"/>
      <c r="AA37" s="193"/>
      <c r="AB37" s="193"/>
      <c r="AC37" s="194"/>
    </row>
    <row r="38" spans="1:31" ht="15.75" customHeight="1" x14ac:dyDescent="0.2">
      <c r="A38" s="149"/>
      <c r="B38" s="192"/>
      <c r="C38" s="193"/>
      <c r="D38" s="193"/>
      <c r="E38" s="193"/>
      <c r="F38" s="193"/>
      <c r="G38" s="193"/>
      <c r="H38" s="194"/>
      <c r="I38" s="192"/>
      <c r="J38" s="193"/>
      <c r="K38" s="193"/>
      <c r="L38" s="193"/>
      <c r="M38" s="193"/>
      <c r="N38" s="193"/>
      <c r="O38" s="194"/>
      <c r="P38" s="203"/>
      <c r="Q38" s="193"/>
      <c r="R38" s="193"/>
      <c r="S38" s="193"/>
      <c r="T38" s="193"/>
      <c r="U38" s="193"/>
      <c r="V38" s="194"/>
      <c r="W38" s="203"/>
      <c r="X38" s="193"/>
      <c r="Y38" s="193"/>
      <c r="Z38" s="193"/>
      <c r="AA38" s="193"/>
      <c r="AB38" s="193"/>
      <c r="AC38" s="194"/>
    </row>
    <row r="39" spans="1:31" ht="15.75" customHeight="1" x14ac:dyDescent="0.2">
      <c r="A39" s="149"/>
      <c r="B39" s="204" t="s">
        <v>40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0"/>
      <c r="Y39" s="190"/>
      <c r="Z39" s="190"/>
      <c r="AA39" s="190"/>
      <c r="AB39" s="190"/>
      <c r="AC39" s="191"/>
    </row>
    <row r="40" spans="1:31" ht="27" customHeight="1" x14ac:dyDescent="0.2">
      <c r="A40" s="149"/>
      <c r="B40" s="195" t="s">
        <v>41</v>
      </c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1"/>
      <c r="P40" s="197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6"/>
    </row>
    <row r="41" spans="1:31" ht="15.75" customHeight="1" x14ac:dyDescent="0.2">
      <c r="A41" s="149"/>
      <c r="B41" s="195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0"/>
      <c r="P41" s="190"/>
      <c r="Q41" s="190"/>
      <c r="R41" s="190"/>
      <c r="S41" s="190"/>
      <c r="T41" s="190"/>
      <c r="U41" s="190"/>
      <c r="V41" s="190"/>
      <c r="W41" s="190"/>
      <c r="X41" s="190"/>
      <c r="Y41" s="190"/>
      <c r="Z41" s="190"/>
      <c r="AA41" s="190"/>
      <c r="AB41" s="190"/>
      <c r="AC41" s="191"/>
    </row>
    <row r="42" spans="1:31" ht="15.75" customHeight="1" x14ac:dyDescent="0.2">
      <c r="A42" s="149"/>
      <c r="B42" s="235" t="s">
        <v>42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0"/>
      <c r="P42" s="190"/>
      <c r="Q42" s="190"/>
      <c r="R42" s="190"/>
      <c r="S42" s="190"/>
      <c r="T42" s="190"/>
      <c r="U42" s="190"/>
      <c r="V42" s="190"/>
      <c r="W42" s="190"/>
      <c r="X42" s="190"/>
      <c r="Y42" s="190"/>
      <c r="Z42" s="190"/>
      <c r="AA42" s="190"/>
      <c r="AB42" s="190"/>
      <c r="AC42" s="191"/>
      <c r="AE42" s="162"/>
    </row>
    <row r="43" spans="1:31" ht="15.75" customHeight="1" x14ac:dyDescent="0.2">
      <c r="A43" s="149"/>
      <c r="B43" s="236" t="s">
        <v>43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0"/>
      <c r="U43" s="190"/>
      <c r="V43" s="190"/>
      <c r="W43" s="190"/>
      <c r="X43" s="190"/>
      <c r="Y43" s="190"/>
      <c r="Z43" s="190"/>
      <c r="AA43" s="190"/>
      <c r="AB43" s="190"/>
      <c r="AC43" s="191"/>
      <c r="AE43" s="163"/>
    </row>
    <row r="44" spans="1:31" ht="15.75" customHeight="1" x14ac:dyDescent="0.2">
      <c r="A44" s="149"/>
      <c r="B44" s="236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1"/>
      <c r="AE44" s="163"/>
    </row>
    <row r="45" spans="1:31" ht="15.75" customHeight="1" x14ac:dyDescent="0.2">
      <c r="A45" s="149"/>
      <c r="B45" s="235" t="s">
        <v>44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0"/>
      <c r="P45" s="190"/>
      <c r="Q45" s="190"/>
      <c r="R45" s="190"/>
      <c r="S45" s="190"/>
      <c r="T45" s="190"/>
      <c r="U45" s="190"/>
      <c r="V45" s="190"/>
      <c r="W45" s="190"/>
      <c r="X45" s="190"/>
      <c r="Y45" s="190"/>
      <c r="Z45" s="190"/>
      <c r="AA45" s="190"/>
      <c r="AB45" s="190"/>
      <c r="AC45" s="191"/>
      <c r="AE45" s="162"/>
    </row>
    <row r="46" spans="1:31" ht="15.75" customHeight="1" x14ac:dyDescent="0.2">
      <c r="A46" s="149"/>
      <c r="B46" s="204" t="s">
        <v>45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  <c r="Q46" s="190"/>
      <c r="R46" s="190"/>
      <c r="S46" s="190"/>
      <c r="T46" s="190"/>
      <c r="U46" s="190"/>
      <c r="V46" s="190"/>
      <c r="W46" s="190"/>
      <c r="X46" s="190"/>
      <c r="Y46" s="190"/>
      <c r="Z46" s="190"/>
      <c r="AA46" s="190"/>
      <c r="AB46" s="190"/>
      <c r="AC46" s="191"/>
    </row>
    <row r="47" spans="1:31" ht="15.75" customHeight="1" x14ac:dyDescent="0.2">
      <c r="A47" s="149"/>
      <c r="B47" s="237" t="s">
        <v>46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  <c r="Q47" s="264">
        <f>(FechaCorte-FechaInicio)/(FechaFin-FechaInicio)</f>
        <v>0.24390243902439024</v>
      </c>
      <c r="R47" s="190"/>
      <c r="S47" s="190"/>
      <c r="T47" s="191"/>
      <c r="U47" s="241"/>
      <c r="V47" s="208"/>
      <c r="W47" s="208"/>
      <c r="X47" s="208"/>
      <c r="Y47" s="208"/>
      <c r="Z47" s="208"/>
      <c r="AA47" s="208"/>
      <c r="AB47" s="208"/>
      <c r="AC47" s="209"/>
      <c r="AE47" s="162"/>
    </row>
    <row r="48" spans="1:31" ht="15.75" customHeight="1" x14ac:dyDescent="0.2">
      <c r="A48" s="149"/>
      <c r="B48" s="237" t="s">
        <v>47</v>
      </c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1"/>
      <c r="Q48" s="264">
        <f>S62</f>
        <v>0.16000000000000003</v>
      </c>
      <c r="R48" s="190"/>
      <c r="S48" s="190"/>
      <c r="T48" s="191"/>
      <c r="U48" s="210"/>
      <c r="V48" s="211"/>
      <c r="W48" s="211"/>
      <c r="X48" s="211"/>
      <c r="Y48" s="211"/>
      <c r="Z48" s="211"/>
      <c r="AA48" s="211"/>
      <c r="AB48" s="211"/>
      <c r="AC48" s="212"/>
      <c r="AE48" s="162"/>
    </row>
    <row r="49" spans="1:31" ht="15.75" customHeight="1" x14ac:dyDescent="0.2">
      <c r="A49" s="149"/>
      <c r="B49" s="238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1"/>
      <c r="U49" s="213"/>
      <c r="V49" s="214"/>
      <c r="W49" s="214"/>
      <c r="X49" s="214"/>
      <c r="Y49" s="214"/>
      <c r="Z49" s="214"/>
      <c r="AA49" s="214"/>
      <c r="AB49" s="214"/>
      <c r="AC49" s="215"/>
      <c r="AE49" s="162"/>
    </row>
    <row r="50" spans="1:31" ht="15.75" customHeight="1" x14ac:dyDescent="0.2">
      <c r="A50" s="149"/>
      <c r="B50" s="239" t="s">
        <v>48</v>
      </c>
      <c r="C50" s="241" t="s">
        <v>49</v>
      </c>
      <c r="D50" s="208"/>
      <c r="E50" s="208"/>
      <c r="F50" s="208"/>
      <c r="G50" s="208"/>
      <c r="H50" s="209"/>
      <c r="I50" s="242" t="s">
        <v>50</v>
      </c>
      <c r="J50" s="209"/>
      <c r="K50" s="196" t="s">
        <v>51</v>
      </c>
      <c r="L50" s="190"/>
      <c r="M50" s="190"/>
      <c r="N50" s="190"/>
      <c r="O50" s="190"/>
      <c r="P50" s="191"/>
      <c r="Q50" s="196" t="s">
        <v>52</v>
      </c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1"/>
    </row>
    <row r="51" spans="1:31" ht="72.75" customHeight="1" x14ac:dyDescent="0.2">
      <c r="A51" s="149"/>
      <c r="B51" s="240"/>
      <c r="C51" s="213"/>
      <c r="D51" s="214"/>
      <c r="E51" s="214"/>
      <c r="F51" s="214"/>
      <c r="G51" s="214"/>
      <c r="H51" s="215"/>
      <c r="I51" s="213"/>
      <c r="J51" s="215"/>
      <c r="K51" s="243" t="s">
        <v>53</v>
      </c>
      <c r="L51" s="190"/>
      <c r="M51" s="191"/>
      <c r="N51" s="243" t="s">
        <v>54</v>
      </c>
      <c r="O51" s="190"/>
      <c r="P51" s="191"/>
      <c r="Q51" s="243" t="s">
        <v>55</v>
      </c>
      <c r="R51" s="191"/>
      <c r="S51" s="265" t="s">
        <v>56</v>
      </c>
      <c r="T51" s="191"/>
      <c r="U51" s="243" t="s">
        <v>57</v>
      </c>
      <c r="V51" s="191"/>
      <c r="W51" s="243" t="s">
        <v>58</v>
      </c>
      <c r="X51" s="191"/>
      <c r="Y51" s="243" t="s">
        <v>39</v>
      </c>
      <c r="Z51" s="190"/>
      <c r="AA51" s="190"/>
      <c r="AB51" s="190"/>
      <c r="AC51" s="191"/>
      <c r="AD51" s="164"/>
    </row>
    <row r="52" spans="1:31" ht="51.75" customHeight="1" x14ac:dyDescent="0.2">
      <c r="A52" s="149"/>
      <c r="B52" s="165">
        <v>1</v>
      </c>
      <c r="C52" s="197"/>
      <c r="D52" s="198"/>
      <c r="E52" s="198"/>
      <c r="F52" s="198"/>
      <c r="G52" s="198"/>
      <c r="H52" s="199"/>
      <c r="I52" s="250">
        <v>0.2</v>
      </c>
      <c r="J52" s="199"/>
      <c r="K52" s="197"/>
      <c r="L52" s="198"/>
      <c r="M52" s="199"/>
      <c r="N52" s="197"/>
      <c r="O52" s="198"/>
      <c r="P52" s="199"/>
      <c r="Q52" s="247">
        <v>0.8</v>
      </c>
      <c r="R52" s="194"/>
      <c r="S52" s="248">
        <f t="shared" ref="S52:S61" si="0">I52*Q52</f>
        <v>0.16000000000000003</v>
      </c>
      <c r="T52" s="249"/>
      <c r="U52" s="244"/>
      <c r="V52" s="194"/>
      <c r="W52" s="166" t="str">
        <f t="shared" ref="W52:W61" si="1">IF(U52-FechaCorte&lt;0,"SI","NO")</f>
        <v>SI</v>
      </c>
      <c r="X52" s="167"/>
      <c r="Y52" s="244"/>
      <c r="Z52" s="193"/>
      <c r="AA52" s="193"/>
      <c r="AB52" s="193"/>
      <c r="AC52" s="194"/>
      <c r="AE52" s="157"/>
    </row>
    <row r="53" spans="1:31" ht="15.75" customHeight="1" x14ac:dyDescent="0.2">
      <c r="A53" s="149"/>
      <c r="B53" s="165">
        <v>2</v>
      </c>
      <c r="C53" s="203"/>
      <c r="D53" s="245"/>
      <c r="E53" s="245"/>
      <c r="F53" s="245"/>
      <c r="G53" s="245"/>
      <c r="H53" s="246"/>
      <c r="I53" s="247">
        <v>0.5</v>
      </c>
      <c r="J53" s="194"/>
      <c r="K53" s="244"/>
      <c r="L53" s="193"/>
      <c r="M53" s="194"/>
      <c r="N53" s="244"/>
      <c r="O53" s="193"/>
      <c r="P53" s="194"/>
      <c r="Q53" s="247">
        <v>0</v>
      </c>
      <c r="R53" s="194"/>
      <c r="S53" s="248">
        <f t="shared" si="0"/>
        <v>0</v>
      </c>
      <c r="T53" s="249"/>
      <c r="U53" s="244"/>
      <c r="V53" s="194"/>
      <c r="W53" s="166" t="str">
        <f t="shared" si="1"/>
        <v>SI</v>
      </c>
      <c r="X53" s="167"/>
      <c r="Y53" s="244"/>
      <c r="Z53" s="193"/>
      <c r="AA53" s="193"/>
      <c r="AB53" s="193"/>
      <c r="AC53" s="194"/>
    </row>
    <row r="54" spans="1:31" ht="15.75" customHeight="1" x14ac:dyDescent="0.2">
      <c r="A54" s="149"/>
      <c r="B54" s="165">
        <v>3</v>
      </c>
      <c r="C54" s="203"/>
      <c r="D54" s="245"/>
      <c r="E54" s="245"/>
      <c r="F54" s="245"/>
      <c r="G54" s="245"/>
      <c r="H54" s="246"/>
      <c r="I54" s="247">
        <v>0.3</v>
      </c>
      <c r="J54" s="194"/>
      <c r="K54" s="244"/>
      <c r="L54" s="193"/>
      <c r="M54" s="194"/>
      <c r="N54" s="244"/>
      <c r="O54" s="193"/>
      <c r="P54" s="194"/>
      <c r="Q54" s="247">
        <v>0</v>
      </c>
      <c r="R54" s="194"/>
      <c r="S54" s="248">
        <f t="shared" si="0"/>
        <v>0</v>
      </c>
      <c r="T54" s="249"/>
      <c r="U54" s="244"/>
      <c r="V54" s="194"/>
      <c r="W54" s="166" t="str">
        <f t="shared" si="1"/>
        <v>SI</v>
      </c>
      <c r="X54" s="167"/>
      <c r="Y54" s="244"/>
      <c r="Z54" s="193"/>
      <c r="AA54" s="193"/>
      <c r="AB54" s="193"/>
      <c r="AC54" s="194"/>
    </row>
    <row r="55" spans="1:31" ht="15.75" customHeight="1" x14ac:dyDescent="0.2">
      <c r="A55" s="149"/>
      <c r="B55" s="165">
        <v>4</v>
      </c>
      <c r="C55" s="203"/>
      <c r="D55" s="245"/>
      <c r="E55" s="245"/>
      <c r="F55" s="245"/>
      <c r="G55" s="245"/>
      <c r="H55" s="246"/>
      <c r="I55" s="247"/>
      <c r="J55" s="194"/>
      <c r="K55" s="244"/>
      <c r="L55" s="193"/>
      <c r="M55" s="194"/>
      <c r="N55" s="244"/>
      <c r="O55" s="193"/>
      <c r="P55" s="194"/>
      <c r="Q55" s="247"/>
      <c r="R55" s="194"/>
      <c r="S55" s="248">
        <f t="shared" si="0"/>
        <v>0</v>
      </c>
      <c r="T55" s="249"/>
      <c r="U55" s="244"/>
      <c r="V55" s="194"/>
      <c r="W55" s="166" t="str">
        <f t="shared" si="1"/>
        <v>SI</v>
      </c>
      <c r="X55" s="167"/>
      <c r="Y55" s="244"/>
      <c r="Z55" s="193"/>
      <c r="AA55" s="193"/>
      <c r="AB55" s="193"/>
      <c r="AC55" s="194"/>
    </row>
    <row r="56" spans="1:31" ht="15.75" customHeight="1" x14ac:dyDescent="0.2">
      <c r="A56" s="149"/>
      <c r="B56" s="165">
        <v>5</v>
      </c>
      <c r="C56" s="203"/>
      <c r="D56" s="245"/>
      <c r="E56" s="245"/>
      <c r="F56" s="245"/>
      <c r="G56" s="245"/>
      <c r="H56" s="246"/>
      <c r="I56" s="247"/>
      <c r="J56" s="194"/>
      <c r="K56" s="244"/>
      <c r="L56" s="193"/>
      <c r="M56" s="194"/>
      <c r="N56" s="244"/>
      <c r="O56" s="193"/>
      <c r="P56" s="194"/>
      <c r="Q56" s="247"/>
      <c r="R56" s="194"/>
      <c r="S56" s="248">
        <f t="shared" si="0"/>
        <v>0</v>
      </c>
      <c r="T56" s="249"/>
      <c r="U56" s="244"/>
      <c r="V56" s="194"/>
      <c r="W56" s="166" t="str">
        <f t="shared" si="1"/>
        <v>SI</v>
      </c>
      <c r="X56" s="167"/>
      <c r="Y56" s="244"/>
      <c r="Z56" s="193"/>
      <c r="AA56" s="193"/>
      <c r="AB56" s="193"/>
      <c r="AC56" s="194"/>
    </row>
    <row r="57" spans="1:31" ht="15.75" customHeight="1" x14ac:dyDescent="0.2">
      <c r="A57" s="149"/>
      <c r="B57" s="165">
        <v>6</v>
      </c>
      <c r="C57" s="203"/>
      <c r="D57" s="245"/>
      <c r="E57" s="245"/>
      <c r="F57" s="245"/>
      <c r="G57" s="245"/>
      <c r="H57" s="246"/>
      <c r="I57" s="247"/>
      <c r="J57" s="194"/>
      <c r="K57" s="244"/>
      <c r="L57" s="193"/>
      <c r="M57" s="194"/>
      <c r="N57" s="244"/>
      <c r="O57" s="193"/>
      <c r="P57" s="194"/>
      <c r="Q57" s="247"/>
      <c r="R57" s="194"/>
      <c r="S57" s="248">
        <f t="shared" si="0"/>
        <v>0</v>
      </c>
      <c r="T57" s="249"/>
      <c r="U57" s="244"/>
      <c r="V57" s="194"/>
      <c r="W57" s="166" t="str">
        <f t="shared" si="1"/>
        <v>SI</v>
      </c>
      <c r="X57" s="167"/>
      <c r="Y57" s="244"/>
      <c r="Z57" s="193"/>
      <c r="AA57" s="193"/>
      <c r="AB57" s="193"/>
      <c r="AC57" s="194"/>
    </row>
    <row r="58" spans="1:31" ht="15.75" customHeight="1" x14ac:dyDescent="0.2">
      <c r="A58" s="149"/>
      <c r="B58" s="165">
        <v>7</v>
      </c>
      <c r="C58" s="203"/>
      <c r="D58" s="245"/>
      <c r="E58" s="245"/>
      <c r="F58" s="245"/>
      <c r="G58" s="245"/>
      <c r="H58" s="246"/>
      <c r="I58" s="247"/>
      <c r="J58" s="194"/>
      <c r="K58" s="244"/>
      <c r="L58" s="193"/>
      <c r="M58" s="194"/>
      <c r="N58" s="244"/>
      <c r="O58" s="193"/>
      <c r="P58" s="194"/>
      <c r="Q58" s="247"/>
      <c r="R58" s="194"/>
      <c r="S58" s="248">
        <f t="shared" si="0"/>
        <v>0</v>
      </c>
      <c r="T58" s="249"/>
      <c r="U58" s="244"/>
      <c r="V58" s="194"/>
      <c r="W58" s="166" t="str">
        <f t="shared" si="1"/>
        <v>SI</v>
      </c>
      <c r="X58" s="167"/>
      <c r="Y58" s="244"/>
      <c r="Z58" s="193"/>
      <c r="AA58" s="193"/>
      <c r="AB58" s="193"/>
      <c r="AC58" s="194"/>
    </row>
    <row r="59" spans="1:31" ht="15.75" customHeight="1" x14ac:dyDescent="0.2">
      <c r="A59" s="149"/>
      <c r="B59" s="165">
        <v>8</v>
      </c>
      <c r="C59" s="203"/>
      <c r="D59" s="245"/>
      <c r="E59" s="245"/>
      <c r="F59" s="245"/>
      <c r="G59" s="245"/>
      <c r="H59" s="246"/>
      <c r="I59" s="247"/>
      <c r="J59" s="194"/>
      <c r="K59" s="244"/>
      <c r="L59" s="193"/>
      <c r="M59" s="194"/>
      <c r="N59" s="244"/>
      <c r="O59" s="193"/>
      <c r="P59" s="194"/>
      <c r="Q59" s="247"/>
      <c r="R59" s="194"/>
      <c r="S59" s="248">
        <f t="shared" si="0"/>
        <v>0</v>
      </c>
      <c r="T59" s="249"/>
      <c r="U59" s="244"/>
      <c r="V59" s="194"/>
      <c r="W59" s="166" t="str">
        <f t="shared" si="1"/>
        <v>SI</v>
      </c>
      <c r="X59" s="167"/>
      <c r="Y59" s="244"/>
      <c r="Z59" s="193"/>
      <c r="AA59" s="193"/>
      <c r="AB59" s="193"/>
      <c r="AC59" s="194"/>
    </row>
    <row r="60" spans="1:31" ht="15.75" customHeight="1" x14ac:dyDescent="0.2">
      <c r="A60" s="149"/>
      <c r="B60" s="165">
        <v>9</v>
      </c>
      <c r="C60" s="203"/>
      <c r="D60" s="245"/>
      <c r="E60" s="245"/>
      <c r="F60" s="245"/>
      <c r="G60" s="245"/>
      <c r="H60" s="246"/>
      <c r="I60" s="247"/>
      <c r="J60" s="194"/>
      <c r="K60" s="244"/>
      <c r="L60" s="193"/>
      <c r="M60" s="194"/>
      <c r="N60" s="244"/>
      <c r="O60" s="193"/>
      <c r="P60" s="194"/>
      <c r="Q60" s="247"/>
      <c r="R60" s="194"/>
      <c r="S60" s="248">
        <f t="shared" si="0"/>
        <v>0</v>
      </c>
      <c r="T60" s="249"/>
      <c r="U60" s="244"/>
      <c r="V60" s="194"/>
      <c r="W60" s="166" t="str">
        <f t="shared" si="1"/>
        <v>SI</v>
      </c>
      <c r="X60" s="167"/>
      <c r="Y60" s="244"/>
      <c r="Z60" s="193"/>
      <c r="AA60" s="193"/>
      <c r="AB60" s="193"/>
      <c r="AC60" s="194"/>
    </row>
    <row r="61" spans="1:31" ht="15.75" customHeight="1" x14ac:dyDescent="0.2">
      <c r="A61" s="149"/>
      <c r="B61" s="165">
        <v>10</v>
      </c>
      <c r="C61" s="203"/>
      <c r="D61" s="245"/>
      <c r="E61" s="245"/>
      <c r="F61" s="245"/>
      <c r="G61" s="245"/>
      <c r="H61" s="246"/>
      <c r="I61" s="247"/>
      <c r="J61" s="194"/>
      <c r="K61" s="244"/>
      <c r="L61" s="193"/>
      <c r="M61" s="194"/>
      <c r="N61" s="244"/>
      <c r="O61" s="193"/>
      <c r="P61" s="194"/>
      <c r="Q61" s="247"/>
      <c r="R61" s="194"/>
      <c r="S61" s="248">
        <f t="shared" si="0"/>
        <v>0</v>
      </c>
      <c r="T61" s="249"/>
      <c r="U61" s="244"/>
      <c r="V61" s="194"/>
      <c r="W61" s="166" t="str">
        <f t="shared" si="1"/>
        <v>SI</v>
      </c>
      <c r="X61" s="167"/>
      <c r="Y61" s="244"/>
      <c r="Z61" s="193"/>
      <c r="AA61" s="193"/>
      <c r="AB61" s="193"/>
      <c r="AC61" s="194"/>
    </row>
    <row r="62" spans="1:31" ht="15.75" customHeight="1" x14ac:dyDescent="0.2">
      <c r="A62" s="149"/>
      <c r="B62" s="251"/>
      <c r="C62" s="252"/>
      <c r="D62" s="252"/>
      <c r="E62" s="252"/>
      <c r="F62" s="252"/>
      <c r="G62" s="252"/>
      <c r="H62" s="253"/>
      <c r="I62" s="254">
        <f>SUM(I52:J61)</f>
        <v>1</v>
      </c>
      <c r="J62" s="191"/>
      <c r="K62" s="255" t="str">
        <f>IF(I62&lt;&gt;1,"Validación --&gt; Revisar ponderados","Validación --&gt; OK")</f>
        <v>Validación --&gt; OK</v>
      </c>
      <c r="L62" s="211"/>
      <c r="M62" s="211"/>
      <c r="N62" s="211"/>
      <c r="O62" s="211"/>
      <c r="P62" s="211"/>
      <c r="Q62" s="211"/>
      <c r="R62" s="211"/>
      <c r="S62" s="254">
        <f>SUM(S52:T61)</f>
        <v>0.16000000000000003</v>
      </c>
      <c r="T62" s="191"/>
      <c r="U62" s="256"/>
      <c r="V62" s="190"/>
      <c r="W62" s="190"/>
      <c r="X62" s="190"/>
      <c r="Y62" s="190"/>
      <c r="Z62" s="190"/>
      <c r="AA62" s="190"/>
      <c r="AB62" s="190"/>
      <c r="AC62" s="191"/>
    </row>
    <row r="63" spans="1:31" ht="15.75" customHeight="1" x14ac:dyDescent="0.2">
      <c r="A63" s="149"/>
      <c r="B63" s="204" t="s">
        <v>59</v>
      </c>
      <c r="C63" s="190"/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90"/>
      <c r="R63" s="190"/>
      <c r="S63" s="190"/>
      <c r="T63" s="190"/>
      <c r="U63" s="190"/>
      <c r="V63" s="190"/>
      <c r="W63" s="190"/>
      <c r="X63" s="190"/>
      <c r="Y63" s="190"/>
      <c r="Z63" s="190"/>
      <c r="AA63" s="190"/>
      <c r="AB63" s="190"/>
      <c r="AC63" s="191"/>
    </row>
    <row r="64" spans="1:31" ht="15.75" customHeight="1" x14ac:dyDescent="0.2">
      <c r="A64" s="149"/>
      <c r="B64" s="239" t="s">
        <v>48</v>
      </c>
      <c r="C64" s="241" t="s">
        <v>60</v>
      </c>
      <c r="D64" s="208"/>
      <c r="E64" s="209"/>
      <c r="F64" s="196" t="s">
        <v>61</v>
      </c>
      <c r="G64" s="190"/>
      <c r="H64" s="190"/>
      <c r="I64" s="190"/>
      <c r="J64" s="190"/>
      <c r="K64" s="190"/>
      <c r="L64" s="190"/>
      <c r="M64" s="190"/>
      <c r="N64" s="190"/>
      <c r="O64" s="190"/>
      <c r="P64" s="191"/>
      <c r="Q64" s="196" t="s">
        <v>51</v>
      </c>
      <c r="R64" s="190"/>
      <c r="S64" s="190"/>
      <c r="T64" s="190"/>
      <c r="U64" s="190"/>
      <c r="V64" s="191"/>
      <c r="W64" s="196" t="s">
        <v>62</v>
      </c>
      <c r="X64" s="190"/>
      <c r="Y64" s="190"/>
      <c r="Z64" s="190"/>
      <c r="AA64" s="190"/>
      <c r="AB64" s="190"/>
      <c r="AC64" s="191"/>
    </row>
    <row r="65" spans="1:32" ht="22.5" x14ac:dyDescent="0.2">
      <c r="A65" s="149"/>
      <c r="B65" s="240"/>
      <c r="C65" s="213"/>
      <c r="D65" s="214"/>
      <c r="E65" s="215"/>
      <c r="F65" s="243" t="s">
        <v>63</v>
      </c>
      <c r="G65" s="190"/>
      <c r="H65" s="190"/>
      <c r="I65" s="191"/>
      <c r="J65" s="243" t="s">
        <v>64</v>
      </c>
      <c r="K65" s="190"/>
      <c r="L65" s="190"/>
      <c r="M65" s="191"/>
      <c r="N65" s="243" t="s">
        <v>65</v>
      </c>
      <c r="O65" s="190"/>
      <c r="P65" s="191"/>
      <c r="Q65" s="243" t="s">
        <v>66</v>
      </c>
      <c r="R65" s="191"/>
      <c r="S65" s="243" t="s">
        <v>53</v>
      </c>
      <c r="T65" s="191"/>
      <c r="U65" s="243" t="s">
        <v>54</v>
      </c>
      <c r="V65" s="191"/>
      <c r="W65" s="243" t="s">
        <v>55</v>
      </c>
      <c r="X65" s="191"/>
      <c r="Y65" s="243" t="s">
        <v>57</v>
      </c>
      <c r="Z65" s="191"/>
      <c r="AA65" s="168" t="s">
        <v>58</v>
      </c>
      <c r="AB65" s="243" t="s">
        <v>39</v>
      </c>
      <c r="AC65" s="191"/>
      <c r="AE65" s="157"/>
      <c r="AF65" s="160"/>
    </row>
    <row r="66" spans="1:32" ht="60" customHeight="1" x14ac:dyDescent="0.2">
      <c r="A66" s="149"/>
      <c r="B66" s="168">
        <v>1</v>
      </c>
      <c r="C66" s="257"/>
      <c r="D66" s="205"/>
      <c r="E66" s="206"/>
      <c r="F66" s="259" t="s">
        <v>239</v>
      </c>
      <c r="G66" s="193"/>
      <c r="H66" s="193"/>
      <c r="I66" s="194"/>
      <c r="J66" s="259" t="s">
        <v>68</v>
      </c>
      <c r="K66" s="193"/>
      <c r="L66" s="193"/>
      <c r="M66" s="194"/>
      <c r="N66" s="259" t="s">
        <v>232</v>
      </c>
      <c r="O66" s="193"/>
      <c r="P66" s="194"/>
      <c r="Q66" s="258"/>
      <c r="R66" s="194"/>
      <c r="S66" s="257"/>
      <c r="T66" s="206"/>
      <c r="U66" s="257"/>
      <c r="V66" s="206"/>
      <c r="W66" s="258"/>
      <c r="X66" s="194"/>
      <c r="Y66" s="258"/>
      <c r="Z66" s="194"/>
      <c r="AA66" s="139"/>
      <c r="AB66" s="258"/>
      <c r="AC66" s="194"/>
      <c r="AE66" s="169" t="str">
        <f t="shared" ref="AE66:AE75" ca="1" si="2">VLOOKUP(F66,COD_TIPOLOGIA,2,FALSE)</f>
        <v>TIP_DIVULGACION</v>
      </c>
      <c r="AF66" s="170" t="str">
        <f t="shared" ref="AF66:AF75" si="3">VLOOKUP(J66,COD_SUBTIPO,2,FALSE)</f>
        <v>SUB_APROP_SOCIAL</v>
      </c>
    </row>
    <row r="67" spans="1:32" ht="25.9" customHeight="1" x14ac:dyDescent="0.2">
      <c r="A67" s="149"/>
      <c r="B67" s="168">
        <v>2</v>
      </c>
      <c r="C67" s="258"/>
      <c r="D67" s="193"/>
      <c r="E67" s="194"/>
      <c r="F67" s="259" t="s">
        <v>407</v>
      </c>
      <c r="G67" s="193"/>
      <c r="H67" s="193"/>
      <c r="I67" s="194"/>
      <c r="J67" s="259" t="s">
        <v>404</v>
      </c>
      <c r="K67" s="193"/>
      <c r="L67" s="193"/>
      <c r="M67" s="194"/>
      <c r="N67" s="259" t="s">
        <v>406</v>
      </c>
      <c r="O67" s="193"/>
      <c r="P67" s="194"/>
      <c r="Q67" s="258"/>
      <c r="R67" s="194"/>
      <c r="S67" s="258"/>
      <c r="T67" s="194"/>
      <c r="U67" s="258"/>
      <c r="V67" s="194"/>
      <c r="W67" s="258"/>
      <c r="X67" s="194"/>
      <c r="Y67" s="258"/>
      <c r="Z67" s="194"/>
      <c r="AA67" s="139"/>
      <c r="AB67" s="258"/>
      <c r="AC67" s="194"/>
      <c r="AE67" s="169" t="str">
        <f t="shared" ca="1" si="2"/>
        <v>TIP_OTRO</v>
      </c>
      <c r="AF67" s="170" t="str">
        <f t="shared" si="3"/>
        <v>SUB_OTRO</v>
      </c>
    </row>
    <row r="68" spans="1:32" ht="25.9" customHeight="1" x14ac:dyDescent="0.2">
      <c r="A68" s="149"/>
      <c r="B68" s="168">
        <v>3</v>
      </c>
      <c r="C68" s="258"/>
      <c r="D68" s="193"/>
      <c r="E68" s="194"/>
      <c r="F68" s="259" t="s">
        <v>239</v>
      </c>
      <c r="G68" s="193"/>
      <c r="H68" s="193"/>
      <c r="I68" s="194"/>
      <c r="J68" s="259" t="s">
        <v>177</v>
      </c>
      <c r="K68" s="193"/>
      <c r="L68" s="193"/>
      <c r="M68" s="194"/>
      <c r="N68" s="259" t="s">
        <v>224</v>
      </c>
      <c r="O68" s="193"/>
      <c r="P68" s="194"/>
      <c r="Q68" s="258"/>
      <c r="R68" s="194"/>
      <c r="S68" s="258"/>
      <c r="T68" s="194"/>
      <c r="U68" s="258"/>
      <c r="V68" s="194"/>
      <c r="W68" s="258"/>
      <c r="X68" s="194"/>
      <c r="Y68" s="258"/>
      <c r="Z68" s="194"/>
      <c r="AA68" s="139"/>
      <c r="AB68" s="258"/>
      <c r="AC68" s="194"/>
      <c r="AE68" s="169" t="str">
        <f t="shared" ca="1" si="2"/>
        <v>TIP_DIVULGACION</v>
      </c>
      <c r="AF68" s="170" t="str">
        <f t="shared" si="3"/>
        <v>SUB_LIBROS_Q1</v>
      </c>
    </row>
    <row r="69" spans="1:32" ht="25.9" customHeight="1" x14ac:dyDescent="0.2">
      <c r="A69" s="149"/>
      <c r="B69" s="168">
        <v>4</v>
      </c>
      <c r="C69" s="258"/>
      <c r="D69" s="193"/>
      <c r="E69" s="194"/>
      <c r="F69" s="259" t="s">
        <v>156</v>
      </c>
      <c r="G69" s="193"/>
      <c r="H69" s="193"/>
      <c r="I69" s="194"/>
      <c r="J69" s="259" t="s">
        <v>167</v>
      </c>
      <c r="K69" s="193"/>
      <c r="L69" s="193"/>
      <c r="M69" s="194"/>
      <c r="N69" s="259"/>
      <c r="O69" s="193"/>
      <c r="P69" s="194"/>
      <c r="Q69" s="258"/>
      <c r="R69" s="194"/>
      <c r="S69" s="258"/>
      <c r="T69" s="194"/>
      <c r="U69" s="258"/>
      <c r="V69" s="194"/>
      <c r="W69" s="258"/>
      <c r="X69" s="194"/>
      <c r="Y69" s="258"/>
      <c r="Z69" s="194"/>
      <c r="AA69" s="139"/>
      <c r="AB69" s="258"/>
      <c r="AC69" s="194"/>
      <c r="AE69" s="169" t="str">
        <f t="shared" ca="1" si="2"/>
        <v>TIP_NVO_CMIENTO</v>
      </c>
      <c r="AF69" s="170" t="str">
        <f t="shared" si="3"/>
        <v>SUB_NOTAS_CFICAS</v>
      </c>
    </row>
    <row r="70" spans="1:32" ht="25.9" customHeight="1" x14ac:dyDescent="0.2">
      <c r="A70" s="149"/>
      <c r="B70" s="168">
        <v>5</v>
      </c>
      <c r="C70" s="258"/>
      <c r="D70" s="193"/>
      <c r="E70" s="194"/>
      <c r="F70" s="259" t="s">
        <v>264</v>
      </c>
      <c r="G70" s="193"/>
      <c r="H70" s="193"/>
      <c r="I70" s="194"/>
      <c r="J70" s="259" t="s">
        <v>200</v>
      </c>
      <c r="K70" s="193"/>
      <c r="L70" s="193"/>
      <c r="M70" s="194"/>
      <c r="N70" s="259"/>
      <c r="O70" s="193"/>
      <c r="P70" s="194"/>
      <c r="Q70" s="258"/>
      <c r="R70" s="194"/>
      <c r="S70" s="258"/>
      <c r="T70" s="194"/>
      <c r="U70" s="258"/>
      <c r="V70" s="194"/>
      <c r="W70" s="258"/>
      <c r="X70" s="194"/>
      <c r="Y70" s="258"/>
      <c r="Z70" s="194"/>
      <c r="AA70" s="139"/>
      <c r="AB70" s="258"/>
      <c r="AC70" s="194"/>
      <c r="AE70" s="169" t="str">
        <f t="shared" ca="1" si="2"/>
        <v>TIP_DES_TECNOLOGICO</v>
      </c>
      <c r="AF70" s="170" t="str">
        <f t="shared" si="3"/>
        <v>SUB_REGULACION</v>
      </c>
    </row>
    <row r="71" spans="1:32" ht="37.9" customHeight="1" x14ac:dyDescent="0.2">
      <c r="A71" s="149"/>
      <c r="B71" s="168">
        <v>6</v>
      </c>
      <c r="C71" s="258"/>
      <c r="D71" s="193"/>
      <c r="E71" s="194"/>
      <c r="F71" s="259" t="s">
        <v>230</v>
      </c>
      <c r="G71" s="193"/>
      <c r="H71" s="193"/>
      <c r="I71" s="194"/>
      <c r="J71" s="259" t="s">
        <v>68</v>
      </c>
      <c r="K71" s="193"/>
      <c r="L71" s="193"/>
      <c r="M71" s="194"/>
      <c r="N71" s="259" t="s">
        <v>234</v>
      </c>
      <c r="O71" s="193"/>
      <c r="P71" s="194"/>
      <c r="Q71" s="258"/>
      <c r="R71" s="194"/>
      <c r="S71" s="258"/>
      <c r="T71" s="194"/>
      <c r="U71" s="258"/>
      <c r="V71" s="194"/>
      <c r="W71" s="258"/>
      <c r="X71" s="194"/>
      <c r="Y71" s="258"/>
      <c r="Z71" s="194"/>
      <c r="AA71" s="139"/>
      <c r="AB71" s="258"/>
      <c r="AC71" s="194"/>
      <c r="AE71" s="169" t="str">
        <f t="shared" ca="1" si="2"/>
        <v>TIP_APROP_SOCIAL</v>
      </c>
      <c r="AF71" s="170" t="str">
        <f t="shared" si="3"/>
        <v>SUB_APROP_SOCIAL</v>
      </c>
    </row>
    <row r="72" spans="1:32" ht="25.9" customHeight="1" x14ac:dyDescent="0.2">
      <c r="A72" s="149"/>
      <c r="B72" s="168">
        <v>7</v>
      </c>
      <c r="C72" s="258"/>
      <c r="D72" s="193"/>
      <c r="E72" s="194"/>
      <c r="F72" s="259" t="s">
        <v>67</v>
      </c>
      <c r="G72" s="193"/>
      <c r="H72" s="193"/>
      <c r="I72" s="194"/>
      <c r="J72" s="259" t="s">
        <v>212</v>
      </c>
      <c r="K72" s="193"/>
      <c r="L72" s="193"/>
      <c r="M72" s="194"/>
      <c r="N72" s="259" t="s">
        <v>273</v>
      </c>
      <c r="O72" s="193"/>
      <c r="P72" s="194"/>
      <c r="Q72" s="258"/>
      <c r="R72" s="194"/>
      <c r="S72" s="258"/>
      <c r="T72" s="194"/>
      <c r="U72" s="258"/>
      <c r="V72" s="194"/>
      <c r="W72" s="258"/>
      <c r="X72" s="194"/>
      <c r="Y72" s="258"/>
      <c r="Z72" s="194"/>
      <c r="AA72" s="139"/>
      <c r="AB72" s="258"/>
      <c r="AC72" s="194"/>
      <c r="AE72" s="169" t="str">
        <f t="shared" ca="1" si="2"/>
        <v>TIP_FORMACION</v>
      </c>
      <c r="AF72" s="170" t="str">
        <f t="shared" si="3"/>
        <v>SUB_DOCTORADO</v>
      </c>
    </row>
    <row r="73" spans="1:32" ht="25.9" customHeight="1" x14ac:dyDescent="0.2">
      <c r="A73" s="149"/>
      <c r="B73" s="168">
        <v>8</v>
      </c>
      <c r="C73" s="258"/>
      <c r="D73" s="193"/>
      <c r="E73" s="194"/>
      <c r="F73" s="259" t="s">
        <v>407</v>
      </c>
      <c r="G73" s="193"/>
      <c r="H73" s="193"/>
      <c r="I73" s="194"/>
      <c r="J73" s="259" t="s">
        <v>404</v>
      </c>
      <c r="K73" s="193"/>
      <c r="L73" s="193"/>
      <c r="M73" s="194"/>
      <c r="N73" s="259" t="s">
        <v>406</v>
      </c>
      <c r="O73" s="193"/>
      <c r="P73" s="194"/>
      <c r="Q73" s="258"/>
      <c r="R73" s="194"/>
      <c r="S73" s="258"/>
      <c r="T73" s="194"/>
      <c r="U73" s="258"/>
      <c r="V73" s="194"/>
      <c r="W73" s="258"/>
      <c r="X73" s="194"/>
      <c r="Y73" s="258"/>
      <c r="Z73" s="194"/>
      <c r="AA73" s="139"/>
      <c r="AB73" s="258"/>
      <c r="AC73" s="194"/>
      <c r="AE73" s="169" t="str">
        <f t="shared" ca="1" si="2"/>
        <v>TIP_OTRO</v>
      </c>
      <c r="AF73" s="170" t="str">
        <f t="shared" si="3"/>
        <v>SUB_OTRO</v>
      </c>
    </row>
    <row r="74" spans="1:32" ht="25.9" customHeight="1" x14ac:dyDescent="0.2">
      <c r="A74" s="149"/>
      <c r="B74" s="168">
        <v>9</v>
      </c>
      <c r="C74" s="258"/>
      <c r="D74" s="193"/>
      <c r="E74" s="194"/>
      <c r="F74" s="259" t="s">
        <v>264</v>
      </c>
      <c r="G74" s="193"/>
      <c r="H74" s="193"/>
      <c r="I74" s="194"/>
      <c r="J74" s="259" t="s">
        <v>200</v>
      </c>
      <c r="K74" s="193"/>
      <c r="L74" s="193"/>
      <c r="M74" s="194"/>
      <c r="N74" s="259" t="s">
        <v>269</v>
      </c>
      <c r="O74" s="193"/>
      <c r="P74" s="194"/>
      <c r="Q74" s="258"/>
      <c r="R74" s="194"/>
      <c r="S74" s="258"/>
      <c r="T74" s="194"/>
      <c r="U74" s="258"/>
      <c r="V74" s="194"/>
      <c r="W74" s="258"/>
      <c r="X74" s="194"/>
      <c r="Y74" s="258"/>
      <c r="Z74" s="194"/>
      <c r="AA74" s="139"/>
      <c r="AB74" s="258"/>
      <c r="AC74" s="194"/>
      <c r="AE74" s="169" t="str">
        <f t="shared" ca="1" si="2"/>
        <v>TIP_DES_TECNOLOGICO</v>
      </c>
      <c r="AF74" s="170" t="str">
        <f t="shared" si="3"/>
        <v>SUB_REGULACION</v>
      </c>
    </row>
    <row r="75" spans="1:32" ht="25.9" customHeight="1" x14ac:dyDescent="0.2">
      <c r="A75" s="149"/>
      <c r="B75" s="168">
        <v>10</v>
      </c>
      <c r="C75" s="258"/>
      <c r="D75" s="193"/>
      <c r="E75" s="194"/>
      <c r="F75" s="259" t="s">
        <v>156</v>
      </c>
      <c r="G75" s="193"/>
      <c r="H75" s="193"/>
      <c r="I75" s="194"/>
      <c r="J75" s="259" t="s">
        <v>167</v>
      </c>
      <c r="K75" s="193"/>
      <c r="L75" s="193"/>
      <c r="M75" s="194"/>
      <c r="N75" s="259" t="s">
        <v>196</v>
      </c>
      <c r="O75" s="193"/>
      <c r="P75" s="194"/>
      <c r="Q75" s="258"/>
      <c r="R75" s="194"/>
      <c r="S75" s="258"/>
      <c r="T75" s="194"/>
      <c r="U75" s="258"/>
      <c r="V75" s="194"/>
      <c r="W75" s="258"/>
      <c r="X75" s="194"/>
      <c r="Y75" s="258"/>
      <c r="Z75" s="194"/>
      <c r="AA75" s="139"/>
      <c r="AB75" s="258"/>
      <c r="AC75" s="194"/>
      <c r="AE75" s="169" t="str">
        <f t="shared" ca="1" si="2"/>
        <v>TIP_NVO_CMIENTO</v>
      </c>
      <c r="AF75" s="170" t="str">
        <f t="shared" si="3"/>
        <v>SUB_NOTAS_CFICAS</v>
      </c>
    </row>
    <row r="76" spans="1:32" ht="15.75" customHeight="1" x14ac:dyDescent="0.2">
      <c r="A76" s="149"/>
      <c r="B76" s="171"/>
      <c r="C76" s="172"/>
      <c r="D76" s="173"/>
      <c r="E76" s="173"/>
      <c r="F76" s="172"/>
      <c r="G76" s="173"/>
      <c r="H76" s="173"/>
      <c r="I76" s="173"/>
      <c r="J76" s="172"/>
      <c r="K76" s="173"/>
      <c r="L76" s="173"/>
      <c r="M76" s="173"/>
      <c r="N76" s="172"/>
      <c r="O76" s="173"/>
      <c r="P76" s="173"/>
      <c r="Q76" s="172"/>
      <c r="R76" s="173"/>
      <c r="S76" s="172"/>
      <c r="T76" s="173"/>
      <c r="U76" s="172"/>
      <c r="V76" s="173"/>
      <c r="W76" s="172"/>
      <c r="X76" s="173"/>
      <c r="Y76" s="172"/>
      <c r="Z76" s="173"/>
      <c r="AA76" s="172"/>
      <c r="AB76" s="172"/>
      <c r="AC76" s="174"/>
    </row>
    <row r="77" spans="1:32" ht="15.75" customHeight="1" x14ac:dyDescent="0.2">
      <c r="A77" s="149"/>
      <c r="B77" s="235" t="s">
        <v>69</v>
      </c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190"/>
      <c r="AA77" s="190"/>
      <c r="AB77" s="190"/>
      <c r="AC77" s="191"/>
    </row>
    <row r="78" spans="1:32" ht="15.75" customHeight="1" x14ac:dyDescent="0.2">
      <c r="A78" s="149"/>
      <c r="B78" s="204" t="s">
        <v>70</v>
      </c>
      <c r="C78" s="190"/>
      <c r="D78" s="190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1"/>
    </row>
    <row r="79" spans="1:32" ht="15.75" customHeight="1" x14ac:dyDescent="0.2">
      <c r="A79" s="149"/>
      <c r="B79" s="189" t="s">
        <v>71</v>
      </c>
      <c r="C79" s="190"/>
      <c r="D79" s="190"/>
      <c r="E79" s="190"/>
      <c r="F79" s="190"/>
      <c r="G79" s="191"/>
      <c r="H79" s="203" t="str">
        <f>VLOOKUP(NomProyecto,BD_Proyectos,7,FALSE)</f>
        <v>Linamaria López</v>
      </c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4"/>
      <c r="W79" s="263"/>
      <c r="X79" s="208"/>
      <c r="Y79" s="208"/>
      <c r="Z79" s="208"/>
      <c r="AA79" s="208"/>
      <c r="AB79" s="208"/>
      <c r="AC79" s="209"/>
    </row>
    <row r="80" spans="1:32" ht="15.75" customHeight="1" x14ac:dyDescent="0.2">
      <c r="A80" s="149"/>
      <c r="B80" s="189" t="s">
        <v>19</v>
      </c>
      <c r="C80" s="190"/>
      <c r="D80" s="190"/>
      <c r="E80" s="190"/>
      <c r="F80" s="190"/>
      <c r="G80" s="191"/>
      <c r="H80" s="203" t="str">
        <f>VLOOKUP(NomProyecto,BD_Proyectos,8,FALSE)</f>
        <v>Asesor de Dirección General</v>
      </c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4"/>
      <c r="W80" s="210"/>
      <c r="X80" s="211"/>
      <c r="Y80" s="211"/>
      <c r="Z80" s="211"/>
      <c r="AA80" s="211"/>
      <c r="AB80" s="211"/>
      <c r="AC80" s="212"/>
    </row>
    <row r="81" spans="1:30" ht="15.75" customHeight="1" x14ac:dyDescent="0.2">
      <c r="A81" s="149"/>
      <c r="B81" s="189" t="s">
        <v>72</v>
      </c>
      <c r="C81" s="190"/>
      <c r="D81" s="190"/>
      <c r="E81" s="190"/>
      <c r="F81" s="190"/>
      <c r="G81" s="191"/>
      <c r="H81" s="20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4"/>
      <c r="W81" s="210"/>
      <c r="X81" s="211"/>
      <c r="Y81" s="211"/>
      <c r="Z81" s="211"/>
      <c r="AA81" s="211"/>
      <c r="AB81" s="211"/>
      <c r="AC81" s="212"/>
    </row>
    <row r="82" spans="1:30" ht="15.75" customHeight="1" x14ac:dyDescent="0.2">
      <c r="A82" s="149"/>
      <c r="B82" s="189" t="s">
        <v>73</v>
      </c>
      <c r="C82" s="190"/>
      <c r="D82" s="190"/>
      <c r="E82" s="190"/>
      <c r="F82" s="190"/>
      <c r="G82" s="191"/>
      <c r="H82" s="20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4"/>
      <c r="W82" s="213"/>
      <c r="X82" s="214"/>
      <c r="Y82" s="214"/>
      <c r="Z82" s="214"/>
      <c r="AA82" s="214"/>
      <c r="AB82" s="214"/>
      <c r="AC82" s="215"/>
    </row>
    <row r="83" spans="1:30" ht="15.75" customHeight="1" x14ac:dyDescent="0.2">
      <c r="A83" s="149"/>
      <c r="B83" s="204" t="s">
        <v>74</v>
      </c>
      <c r="C83" s="19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190"/>
      <c r="O83" s="190"/>
      <c r="P83" s="190"/>
      <c r="Q83" s="190"/>
      <c r="R83" s="190"/>
      <c r="S83" s="190"/>
      <c r="T83" s="190"/>
      <c r="U83" s="190"/>
      <c r="V83" s="190"/>
      <c r="W83" s="190"/>
      <c r="X83" s="190"/>
      <c r="Y83" s="190"/>
      <c r="Z83" s="190"/>
      <c r="AA83" s="190"/>
      <c r="AB83" s="190"/>
      <c r="AC83" s="191"/>
    </row>
    <row r="84" spans="1:30" ht="15.75" customHeight="1" x14ac:dyDescent="0.2">
      <c r="A84" s="149"/>
      <c r="B84" s="196" t="s">
        <v>75</v>
      </c>
      <c r="C84" s="190"/>
      <c r="D84" s="190"/>
      <c r="E84" s="190"/>
      <c r="F84" s="190"/>
      <c r="G84" s="190"/>
      <c r="H84" s="191"/>
      <c r="I84" s="196" t="s">
        <v>76</v>
      </c>
      <c r="J84" s="190"/>
      <c r="K84" s="190"/>
      <c r="L84" s="190"/>
      <c r="M84" s="190"/>
      <c r="N84" s="190"/>
      <c r="O84" s="191"/>
      <c r="P84" s="196" t="s">
        <v>77</v>
      </c>
      <c r="Q84" s="190"/>
      <c r="R84" s="190"/>
      <c r="S84" s="190"/>
      <c r="T84" s="190"/>
      <c r="U84" s="190"/>
      <c r="V84" s="191"/>
      <c r="W84" s="196" t="s">
        <v>78</v>
      </c>
      <c r="X84" s="190"/>
      <c r="Y84" s="190"/>
      <c r="Z84" s="190"/>
      <c r="AA84" s="190"/>
      <c r="AB84" s="190"/>
      <c r="AC84" s="191"/>
    </row>
    <row r="85" spans="1:30" ht="29.25" customHeight="1" x14ac:dyDescent="0.2">
      <c r="A85" s="149"/>
      <c r="B85" s="203"/>
      <c r="C85" s="193"/>
      <c r="D85" s="193"/>
      <c r="E85" s="193"/>
      <c r="F85" s="193"/>
      <c r="G85" s="193"/>
      <c r="H85" s="194"/>
      <c r="I85" s="197"/>
      <c r="J85" s="198"/>
      <c r="K85" s="198"/>
      <c r="L85" s="198"/>
      <c r="M85" s="198"/>
      <c r="N85" s="198"/>
      <c r="O85" s="199"/>
      <c r="P85" s="203"/>
      <c r="Q85" s="193"/>
      <c r="R85" s="193"/>
      <c r="S85" s="193"/>
      <c r="T85" s="193"/>
      <c r="U85" s="193"/>
      <c r="V85" s="194"/>
      <c r="W85" s="203"/>
      <c r="X85" s="193"/>
      <c r="Y85" s="193"/>
      <c r="Z85" s="193"/>
      <c r="AA85" s="193"/>
      <c r="AB85" s="193"/>
      <c r="AC85" s="194"/>
    </row>
    <row r="86" spans="1:30" ht="15.75" customHeight="1" x14ac:dyDescent="0.2">
      <c r="A86" s="149"/>
      <c r="B86" s="203"/>
      <c r="C86" s="193"/>
      <c r="D86" s="193"/>
      <c r="E86" s="193"/>
      <c r="F86" s="193"/>
      <c r="G86" s="193"/>
      <c r="H86" s="194"/>
      <c r="I86" s="203"/>
      <c r="J86" s="193"/>
      <c r="K86" s="193"/>
      <c r="L86" s="193"/>
      <c r="M86" s="193"/>
      <c r="N86" s="193"/>
      <c r="O86" s="194"/>
      <c r="P86" s="203"/>
      <c r="Q86" s="193"/>
      <c r="R86" s="193"/>
      <c r="S86" s="193"/>
      <c r="T86" s="193"/>
      <c r="U86" s="193"/>
      <c r="V86" s="194"/>
      <c r="W86" s="203"/>
      <c r="X86" s="193"/>
      <c r="Y86" s="193"/>
      <c r="Z86" s="193"/>
      <c r="AA86" s="193"/>
      <c r="AB86" s="193"/>
      <c r="AC86" s="194"/>
    </row>
    <row r="87" spans="1:30" ht="15.75" customHeight="1" x14ac:dyDescent="0.2">
      <c r="A87" s="149"/>
      <c r="B87" s="203"/>
      <c r="C87" s="193"/>
      <c r="D87" s="193"/>
      <c r="E87" s="193"/>
      <c r="F87" s="193"/>
      <c r="G87" s="193"/>
      <c r="H87" s="194"/>
      <c r="I87" s="203"/>
      <c r="J87" s="193"/>
      <c r="K87" s="193"/>
      <c r="L87" s="193"/>
      <c r="M87" s="193"/>
      <c r="N87" s="193"/>
      <c r="O87" s="194"/>
      <c r="P87" s="203"/>
      <c r="Q87" s="193"/>
      <c r="R87" s="193"/>
      <c r="S87" s="193"/>
      <c r="T87" s="193"/>
      <c r="U87" s="193"/>
      <c r="V87" s="194"/>
      <c r="W87" s="203"/>
      <c r="X87" s="193"/>
      <c r="Y87" s="193"/>
      <c r="Z87" s="193"/>
      <c r="AA87" s="193"/>
      <c r="AB87" s="193"/>
      <c r="AC87" s="194"/>
    </row>
    <row r="88" spans="1:30" ht="15.75" customHeight="1" x14ac:dyDescent="0.2">
      <c r="A88" s="149"/>
      <c r="B88" s="175"/>
      <c r="C88" s="176"/>
      <c r="D88" s="176"/>
      <c r="E88" s="176"/>
      <c r="F88" s="176"/>
      <c r="G88" s="176"/>
      <c r="H88" s="176"/>
      <c r="I88" s="177"/>
      <c r="J88" s="176"/>
      <c r="K88" s="176"/>
      <c r="L88" s="176"/>
      <c r="M88" s="176"/>
      <c r="N88" s="176"/>
      <c r="O88" s="176"/>
      <c r="P88" s="177"/>
      <c r="Q88" s="176"/>
      <c r="R88" s="176"/>
      <c r="S88" s="176"/>
      <c r="T88" s="176"/>
      <c r="U88" s="176"/>
      <c r="V88" s="176"/>
      <c r="W88" s="177"/>
      <c r="X88" s="176"/>
      <c r="Y88" s="176"/>
      <c r="Z88" s="176"/>
      <c r="AA88" s="176"/>
      <c r="AB88" s="176"/>
      <c r="AC88" s="178"/>
    </row>
    <row r="89" spans="1:30" ht="15.75" customHeight="1" x14ac:dyDescent="0.2">
      <c r="A89" s="149"/>
      <c r="B89" s="235" t="s">
        <v>79</v>
      </c>
      <c r="C89" s="19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190"/>
      <c r="O89" s="190"/>
      <c r="P89" s="190"/>
      <c r="Q89" s="190"/>
      <c r="R89" s="190"/>
      <c r="S89" s="190"/>
      <c r="T89" s="190"/>
      <c r="U89" s="190"/>
      <c r="V89" s="190"/>
      <c r="W89" s="190"/>
      <c r="X89" s="190"/>
      <c r="Y89" s="190"/>
      <c r="Z89" s="190"/>
      <c r="AA89" s="190"/>
      <c r="AB89" s="190"/>
      <c r="AC89" s="191"/>
    </row>
    <row r="90" spans="1:30" ht="71.25" customHeight="1" x14ac:dyDescent="0.2">
      <c r="A90" s="149"/>
      <c r="B90" s="196" t="s">
        <v>80</v>
      </c>
      <c r="C90" s="190"/>
      <c r="D90" s="190"/>
      <c r="E90" s="190"/>
      <c r="F90" s="190"/>
      <c r="G90" s="191"/>
      <c r="H90" s="196" t="s">
        <v>81</v>
      </c>
      <c r="I90" s="190"/>
      <c r="J90" s="190"/>
      <c r="K90" s="190"/>
      <c r="L90" s="191"/>
      <c r="M90" s="196" t="s">
        <v>82</v>
      </c>
      <c r="N90" s="190"/>
      <c r="O90" s="190"/>
      <c r="P90" s="191"/>
      <c r="Q90" s="196" t="s">
        <v>83</v>
      </c>
      <c r="R90" s="190"/>
      <c r="S90" s="190"/>
      <c r="T90" s="191"/>
      <c r="U90" s="196" t="s">
        <v>84</v>
      </c>
      <c r="V90" s="190"/>
      <c r="W90" s="191"/>
      <c r="X90" s="196" t="s">
        <v>39</v>
      </c>
      <c r="Y90" s="190"/>
      <c r="Z90" s="190"/>
      <c r="AA90" s="190"/>
      <c r="AB90" s="190"/>
      <c r="AC90" s="191"/>
      <c r="AD90" s="164"/>
    </row>
    <row r="91" spans="1:30" ht="34.5" customHeight="1" x14ac:dyDescent="0.2">
      <c r="A91" s="149"/>
      <c r="B91" s="197"/>
      <c r="C91" s="205"/>
      <c r="D91" s="205"/>
      <c r="E91" s="205"/>
      <c r="F91" s="205"/>
      <c r="G91" s="206"/>
      <c r="H91" s="244">
        <v>100</v>
      </c>
      <c r="I91" s="193"/>
      <c r="J91" s="193"/>
      <c r="K91" s="193"/>
      <c r="L91" s="194"/>
      <c r="M91" s="244">
        <v>100</v>
      </c>
      <c r="N91" s="193"/>
      <c r="O91" s="193"/>
      <c r="P91" s="194"/>
      <c r="Q91" s="244">
        <v>80</v>
      </c>
      <c r="R91" s="193"/>
      <c r="S91" s="193"/>
      <c r="T91" s="194"/>
      <c r="U91" s="260">
        <f t="shared" ref="U91" si="4">Q91/M91</f>
        <v>0.8</v>
      </c>
      <c r="V91" s="261"/>
      <c r="W91" s="262"/>
      <c r="X91" s="244"/>
      <c r="Y91" s="193"/>
      <c r="Z91" s="193"/>
      <c r="AA91" s="193"/>
      <c r="AB91" s="193"/>
      <c r="AC91" s="194"/>
    </row>
    <row r="92" spans="1:30" ht="15.75" customHeight="1" x14ac:dyDescent="0.2">
      <c r="A92" s="149"/>
      <c r="B92" s="244"/>
      <c r="C92" s="193"/>
      <c r="D92" s="193"/>
      <c r="E92" s="193"/>
      <c r="F92" s="193"/>
      <c r="G92" s="194"/>
      <c r="H92" s="244"/>
      <c r="I92" s="193"/>
      <c r="J92" s="193"/>
      <c r="K92" s="193"/>
      <c r="L92" s="194"/>
      <c r="M92" s="244"/>
      <c r="N92" s="193"/>
      <c r="O92" s="193"/>
      <c r="P92" s="194"/>
      <c r="Q92" s="244"/>
      <c r="R92" s="193"/>
      <c r="S92" s="193"/>
      <c r="T92" s="194"/>
      <c r="U92" s="260" t="e">
        <f t="shared" ref="U92:U99" si="5">Q92/M92</f>
        <v>#DIV/0!</v>
      </c>
      <c r="V92" s="261"/>
      <c r="W92" s="262"/>
      <c r="X92" s="244"/>
      <c r="Y92" s="193"/>
      <c r="Z92" s="193"/>
      <c r="AA92" s="193"/>
      <c r="AB92" s="193"/>
      <c r="AC92" s="194"/>
    </row>
    <row r="93" spans="1:30" ht="15.75" customHeight="1" x14ac:dyDescent="0.2">
      <c r="A93" s="149"/>
      <c r="B93" s="244"/>
      <c r="C93" s="193"/>
      <c r="D93" s="193"/>
      <c r="E93" s="193"/>
      <c r="F93" s="193"/>
      <c r="G93" s="194"/>
      <c r="H93" s="244"/>
      <c r="I93" s="193"/>
      <c r="J93" s="193"/>
      <c r="K93" s="193"/>
      <c r="L93" s="194"/>
      <c r="M93" s="244"/>
      <c r="N93" s="193"/>
      <c r="O93" s="193"/>
      <c r="P93" s="194"/>
      <c r="Q93" s="244"/>
      <c r="R93" s="193"/>
      <c r="S93" s="193"/>
      <c r="T93" s="194"/>
      <c r="U93" s="260" t="e">
        <f t="shared" si="5"/>
        <v>#DIV/0!</v>
      </c>
      <c r="V93" s="261"/>
      <c r="W93" s="262"/>
      <c r="X93" s="244"/>
      <c r="Y93" s="193"/>
      <c r="Z93" s="193"/>
      <c r="AA93" s="193"/>
      <c r="AB93" s="193"/>
      <c r="AC93" s="194"/>
    </row>
    <row r="94" spans="1:30" ht="15.75" customHeight="1" x14ac:dyDescent="0.2">
      <c r="A94" s="149"/>
      <c r="B94" s="244"/>
      <c r="C94" s="193"/>
      <c r="D94" s="193"/>
      <c r="E94" s="193"/>
      <c r="F94" s="193"/>
      <c r="G94" s="194"/>
      <c r="H94" s="244"/>
      <c r="I94" s="193"/>
      <c r="J94" s="193"/>
      <c r="K94" s="193"/>
      <c r="L94" s="194"/>
      <c r="M94" s="244"/>
      <c r="N94" s="193"/>
      <c r="O94" s="193"/>
      <c r="P94" s="194"/>
      <c r="Q94" s="244"/>
      <c r="R94" s="193"/>
      <c r="S94" s="193"/>
      <c r="T94" s="194"/>
      <c r="U94" s="260" t="e">
        <f t="shared" si="5"/>
        <v>#DIV/0!</v>
      </c>
      <c r="V94" s="261"/>
      <c r="W94" s="262"/>
      <c r="X94" s="244"/>
      <c r="Y94" s="193"/>
      <c r="Z94" s="193"/>
      <c r="AA94" s="193"/>
      <c r="AB94" s="193"/>
      <c r="AC94" s="194"/>
    </row>
    <row r="95" spans="1:30" ht="15.75" customHeight="1" x14ac:dyDescent="0.2">
      <c r="A95" s="149"/>
      <c r="B95" s="244"/>
      <c r="C95" s="193"/>
      <c r="D95" s="193"/>
      <c r="E95" s="193"/>
      <c r="F95" s="193"/>
      <c r="G95" s="194"/>
      <c r="H95" s="244"/>
      <c r="I95" s="193"/>
      <c r="J95" s="193"/>
      <c r="K95" s="193"/>
      <c r="L95" s="194"/>
      <c r="M95" s="244"/>
      <c r="N95" s="193"/>
      <c r="O95" s="193"/>
      <c r="P95" s="194"/>
      <c r="Q95" s="244"/>
      <c r="R95" s="193"/>
      <c r="S95" s="193"/>
      <c r="T95" s="194"/>
      <c r="U95" s="260" t="e">
        <f t="shared" si="5"/>
        <v>#DIV/0!</v>
      </c>
      <c r="V95" s="261"/>
      <c r="W95" s="262"/>
      <c r="X95" s="244"/>
      <c r="Y95" s="193"/>
      <c r="Z95" s="193"/>
      <c r="AA95" s="193"/>
      <c r="AB95" s="193"/>
      <c r="AC95" s="194"/>
    </row>
    <row r="96" spans="1:30" ht="15.75" customHeight="1" x14ac:dyDescent="0.2">
      <c r="A96" s="149"/>
      <c r="B96" s="244"/>
      <c r="C96" s="193"/>
      <c r="D96" s="193"/>
      <c r="E96" s="193"/>
      <c r="F96" s="193"/>
      <c r="G96" s="194"/>
      <c r="H96" s="244"/>
      <c r="I96" s="193"/>
      <c r="J96" s="193"/>
      <c r="K96" s="193"/>
      <c r="L96" s="194"/>
      <c r="M96" s="244"/>
      <c r="N96" s="193"/>
      <c r="O96" s="193"/>
      <c r="P96" s="194"/>
      <c r="Q96" s="244"/>
      <c r="R96" s="193"/>
      <c r="S96" s="193"/>
      <c r="T96" s="194"/>
      <c r="U96" s="260" t="e">
        <f t="shared" si="5"/>
        <v>#DIV/0!</v>
      </c>
      <c r="V96" s="261"/>
      <c r="W96" s="262"/>
      <c r="X96" s="244"/>
      <c r="Y96" s="193"/>
      <c r="Z96" s="193"/>
      <c r="AA96" s="193"/>
      <c r="AB96" s="193"/>
      <c r="AC96" s="194"/>
    </row>
    <row r="97" spans="1:31" ht="15.75" customHeight="1" x14ac:dyDescent="0.2">
      <c r="A97" s="149"/>
      <c r="B97" s="244"/>
      <c r="C97" s="193"/>
      <c r="D97" s="193"/>
      <c r="E97" s="193"/>
      <c r="F97" s="193"/>
      <c r="G97" s="194"/>
      <c r="H97" s="244"/>
      <c r="I97" s="193"/>
      <c r="J97" s="193"/>
      <c r="K97" s="193"/>
      <c r="L97" s="194"/>
      <c r="M97" s="244"/>
      <c r="N97" s="193"/>
      <c r="O97" s="193"/>
      <c r="P97" s="194"/>
      <c r="Q97" s="244"/>
      <c r="R97" s="193"/>
      <c r="S97" s="193"/>
      <c r="T97" s="194"/>
      <c r="U97" s="260" t="e">
        <f t="shared" si="5"/>
        <v>#DIV/0!</v>
      </c>
      <c r="V97" s="261"/>
      <c r="W97" s="262"/>
      <c r="X97" s="244"/>
      <c r="Y97" s="193"/>
      <c r="Z97" s="193"/>
      <c r="AA97" s="193"/>
      <c r="AB97" s="193"/>
      <c r="AC97" s="194"/>
    </row>
    <row r="98" spans="1:31" ht="15.75" customHeight="1" x14ac:dyDescent="0.2">
      <c r="A98" s="149"/>
      <c r="B98" s="244"/>
      <c r="C98" s="193"/>
      <c r="D98" s="193"/>
      <c r="E98" s="193"/>
      <c r="F98" s="193"/>
      <c r="G98" s="194"/>
      <c r="H98" s="244"/>
      <c r="I98" s="193"/>
      <c r="J98" s="193"/>
      <c r="K98" s="193"/>
      <c r="L98" s="194"/>
      <c r="M98" s="244"/>
      <c r="N98" s="193"/>
      <c r="O98" s="193"/>
      <c r="P98" s="194"/>
      <c r="Q98" s="244"/>
      <c r="R98" s="193"/>
      <c r="S98" s="193"/>
      <c r="T98" s="194"/>
      <c r="U98" s="260" t="e">
        <f t="shared" si="5"/>
        <v>#DIV/0!</v>
      </c>
      <c r="V98" s="261"/>
      <c r="W98" s="262"/>
      <c r="X98" s="244"/>
      <c r="Y98" s="193"/>
      <c r="Z98" s="193"/>
      <c r="AA98" s="193"/>
      <c r="AB98" s="193"/>
      <c r="AC98" s="194"/>
    </row>
    <row r="99" spans="1:31" ht="15.75" customHeight="1" x14ac:dyDescent="0.2">
      <c r="A99" s="149"/>
      <c r="B99" s="244"/>
      <c r="C99" s="193"/>
      <c r="D99" s="193"/>
      <c r="E99" s="193"/>
      <c r="F99" s="193"/>
      <c r="G99" s="194"/>
      <c r="H99" s="244"/>
      <c r="I99" s="193"/>
      <c r="J99" s="193"/>
      <c r="K99" s="193"/>
      <c r="L99" s="194"/>
      <c r="M99" s="244"/>
      <c r="N99" s="193"/>
      <c r="O99" s="193"/>
      <c r="P99" s="194"/>
      <c r="Q99" s="244"/>
      <c r="R99" s="193"/>
      <c r="S99" s="193"/>
      <c r="T99" s="194"/>
      <c r="U99" s="260" t="e">
        <f t="shared" si="5"/>
        <v>#DIV/0!</v>
      </c>
      <c r="V99" s="261"/>
      <c r="W99" s="262"/>
      <c r="X99" s="244"/>
      <c r="Y99" s="193"/>
      <c r="Z99" s="193"/>
      <c r="AA99" s="193"/>
      <c r="AB99" s="193"/>
      <c r="AC99" s="194"/>
      <c r="AE99" s="162"/>
    </row>
    <row r="100" spans="1:31" ht="15.75" customHeight="1" x14ac:dyDescent="0.2">
      <c r="A100" s="149"/>
      <c r="B100" s="179"/>
      <c r="C100" s="173"/>
      <c r="D100" s="173"/>
      <c r="E100" s="173"/>
      <c r="F100" s="173"/>
      <c r="G100" s="173"/>
      <c r="H100" s="180"/>
      <c r="I100" s="173"/>
      <c r="J100" s="173"/>
      <c r="K100" s="173"/>
      <c r="L100" s="173"/>
      <c r="M100" s="180"/>
      <c r="N100" s="173"/>
      <c r="O100" s="173"/>
      <c r="P100" s="173"/>
      <c r="Q100" s="180"/>
      <c r="R100" s="173"/>
      <c r="S100" s="173"/>
      <c r="T100" s="173"/>
      <c r="U100" s="181"/>
      <c r="V100" s="182"/>
      <c r="W100" s="182"/>
      <c r="X100" s="180"/>
      <c r="Y100" s="173"/>
      <c r="Z100" s="173"/>
      <c r="AA100" s="173"/>
      <c r="AB100" s="173"/>
      <c r="AC100" s="174"/>
      <c r="AE100" s="162"/>
    </row>
    <row r="101" spans="1:31" ht="15.75" customHeight="1" x14ac:dyDescent="0.2">
      <c r="A101" s="149"/>
      <c r="B101" s="235" t="s">
        <v>85</v>
      </c>
      <c r="C101" s="19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  <c r="AA101" s="190"/>
      <c r="AB101" s="190"/>
      <c r="AC101" s="191"/>
    </row>
    <row r="102" spans="1:31" ht="15.75" customHeight="1" x14ac:dyDescent="0.2">
      <c r="A102" s="149"/>
      <c r="B102" s="189" t="s">
        <v>86</v>
      </c>
      <c r="C102" s="190"/>
      <c r="D102" s="190"/>
      <c r="E102" s="190"/>
      <c r="F102" s="190"/>
      <c r="G102" s="191"/>
      <c r="H102" s="268">
        <f>PresupuestoAsignado</f>
        <v>193000000</v>
      </c>
      <c r="I102" s="190"/>
      <c r="J102" s="190"/>
      <c r="K102" s="190"/>
      <c r="L102" s="190"/>
      <c r="M102" s="191"/>
      <c r="N102" s="289"/>
      <c r="O102" s="208"/>
      <c r="P102" s="208"/>
      <c r="Q102" s="183"/>
      <c r="R102" s="183"/>
      <c r="S102" s="183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84"/>
      <c r="AE102" s="162"/>
    </row>
    <row r="103" spans="1:31" ht="15.75" customHeight="1" x14ac:dyDescent="0.2">
      <c r="A103" s="149"/>
      <c r="B103" s="189" t="s">
        <v>87</v>
      </c>
      <c r="C103" s="190"/>
      <c r="D103" s="190"/>
      <c r="E103" s="190"/>
      <c r="F103" s="190"/>
      <c r="G103" s="191"/>
      <c r="H103" s="268">
        <f>I112</f>
        <v>0</v>
      </c>
      <c r="I103" s="190"/>
      <c r="J103" s="190"/>
      <c r="K103" s="190"/>
      <c r="L103" s="190"/>
      <c r="M103" s="191"/>
      <c r="N103" s="211"/>
      <c r="O103" s="211"/>
      <c r="P103" s="211"/>
      <c r="Q103" s="189" t="s">
        <v>88</v>
      </c>
      <c r="R103" s="190"/>
      <c r="S103" s="190"/>
      <c r="T103" s="190"/>
      <c r="U103" s="190"/>
      <c r="V103" s="191"/>
      <c r="W103" s="279">
        <v>0</v>
      </c>
      <c r="X103" s="190"/>
      <c r="Y103" s="190"/>
      <c r="Z103" s="190"/>
      <c r="AA103" s="190"/>
      <c r="AB103" s="191"/>
      <c r="AC103" s="280"/>
    </row>
    <row r="104" spans="1:31" ht="15.75" customHeight="1" x14ac:dyDescent="0.2">
      <c r="A104" s="149"/>
      <c r="B104" s="189" t="s">
        <v>89</v>
      </c>
      <c r="C104" s="190"/>
      <c r="D104" s="190"/>
      <c r="E104" s="190"/>
      <c r="F104" s="190"/>
      <c r="G104" s="191"/>
      <c r="H104" s="268">
        <f>M112</f>
        <v>0</v>
      </c>
      <c r="I104" s="190"/>
      <c r="J104" s="190"/>
      <c r="K104" s="190"/>
      <c r="L104" s="190"/>
      <c r="M104" s="191"/>
      <c r="N104" s="211"/>
      <c r="O104" s="211"/>
      <c r="P104" s="211"/>
      <c r="Q104" s="189" t="s">
        <v>90</v>
      </c>
      <c r="R104" s="190"/>
      <c r="S104" s="190"/>
      <c r="T104" s="190"/>
      <c r="U104" s="190"/>
      <c r="V104" s="191"/>
      <c r="W104" s="281">
        <f>W103/H102</f>
        <v>0</v>
      </c>
      <c r="X104" s="190"/>
      <c r="Y104" s="190"/>
      <c r="Z104" s="190"/>
      <c r="AA104" s="190"/>
      <c r="AB104" s="191"/>
      <c r="AC104" s="240"/>
      <c r="AE104" s="162"/>
    </row>
    <row r="105" spans="1:31" ht="15.75" customHeight="1" x14ac:dyDescent="0.2">
      <c r="A105" s="149"/>
      <c r="B105" s="189" t="s">
        <v>91</v>
      </c>
      <c r="C105" s="190"/>
      <c r="D105" s="190"/>
      <c r="E105" s="190"/>
      <c r="F105" s="190"/>
      <c r="G105" s="191"/>
      <c r="H105" s="268">
        <f>Q112</f>
        <v>0</v>
      </c>
      <c r="I105" s="190"/>
      <c r="J105" s="190"/>
      <c r="K105" s="190"/>
      <c r="L105" s="190"/>
      <c r="M105" s="191"/>
      <c r="N105" s="153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</row>
    <row r="106" spans="1:31" ht="15.75" customHeight="1" x14ac:dyDescent="0.2">
      <c r="A106" s="149"/>
      <c r="B106" s="277" t="s">
        <v>36</v>
      </c>
      <c r="C106" s="190"/>
      <c r="D106" s="190"/>
      <c r="E106" s="190"/>
      <c r="F106" s="190"/>
      <c r="G106" s="190"/>
      <c r="H106" s="191"/>
      <c r="I106" s="277" t="s">
        <v>92</v>
      </c>
      <c r="J106" s="190"/>
      <c r="K106" s="190"/>
      <c r="L106" s="191"/>
      <c r="M106" s="277" t="s">
        <v>93</v>
      </c>
      <c r="N106" s="190"/>
      <c r="O106" s="190"/>
      <c r="P106" s="191"/>
      <c r="Q106" s="277" t="s">
        <v>94</v>
      </c>
      <c r="R106" s="190"/>
      <c r="S106" s="190"/>
      <c r="T106" s="191"/>
      <c r="U106" s="277" t="s">
        <v>39</v>
      </c>
      <c r="V106" s="190"/>
      <c r="W106" s="190"/>
      <c r="X106" s="190"/>
      <c r="Y106" s="190"/>
      <c r="Z106" s="190"/>
      <c r="AA106" s="190"/>
      <c r="AB106" s="190"/>
      <c r="AC106" s="191"/>
    </row>
    <row r="107" spans="1:31" ht="15.75" customHeight="1" x14ac:dyDescent="0.2">
      <c r="A107" s="149"/>
      <c r="B107" s="272"/>
      <c r="C107" s="193"/>
      <c r="D107" s="193"/>
      <c r="E107" s="193"/>
      <c r="F107" s="193"/>
      <c r="G107" s="193"/>
      <c r="H107" s="194"/>
      <c r="I107" s="269">
        <v>0</v>
      </c>
      <c r="J107" s="270"/>
      <c r="K107" s="270"/>
      <c r="L107" s="271"/>
      <c r="M107" s="269">
        <v>0</v>
      </c>
      <c r="N107" s="270"/>
      <c r="O107" s="270"/>
      <c r="P107" s="271"/>
      <c r="Q107" s="269">
        <v>0</v>
      </c>
      <c r="R107" s="270"/>
      <c r="S107" s="270"/>
      <c r="T107" s="271"/>
      <c r="U107" s="272"/>
      <c r="V107" s="193"/>
      <c r="W107" s="193"/>
      <c r="X107" s="193"/>
      <c r="Y107" s="193"/>
      <c r="Z107" s="193"/>
      <c r="AA107" s="193"/>
      <c r="AB107" s="193"/>
      <c r="AC107" s="194"/>
    </row>
    <row r="108" spans="1:31" ht="15.75" customHeight="1" x14ac:dyDescent="0.2">
      <c r="A108" s="149"/>
      <c r="B108" s="272"/>
      <c r="C108" s="193"/>
      <c r="D108" s="193"/>
      <c r="E108" s="193"/>
      <c r="F108" s="193"/>
      <c r="G108" s="193"/>
      <c r="H108" s="194"/>
      <c r="I108" s="269">
        <v>0</v>
      </c>
      <c r="J108" s="270"/>
      <c r="K108" s="270"/>
      <c r="L108" s="271"/>
      <c r="M108" s="269">
        <v>0</v>
      </c>
      <c r="N108" s="270"/>
      <c r="O108" s="270"/>
      <c r="P108" s="271"/>
      <c r="Q108" s="269">
        <v>0</v>
      </c>
      <c r="R108" s="270"/>
      <c r="S108" s="270"/>
      <c r="T108" s="271"/>
      <c r="U108" s="272"/>
      <c r="V108" s="193"/>
      <c r="W108" s="193"/>
      <c r="X108" s="193"/>
      <c r="Y108" s="193"/>
      <c r="Z108" s="193"/>
      <c r="AA108" s="193"/>
      <c r="AB108" s="193"/>
      <c r="AC108" s="194"/>
    </row>
    <row r="109" spans="1:31" ht="15.75" customHeight="1" x14ac:dyDescent="0.2">
      <c r="A109" s="149"/>
      <c r="B109" s="272"/>
      <c r="C109" s="193"/>
      <c r="D109" s="193"/>
      <c r="E109" s="193"/>
      <c r="F109" s="193"/>
      <c r="G109" s="193"/>
      <c r="H109" s="273"/>
      <c r="I109" s="269">
        <v>0</v>
      </c>
      <c r="J109" s="270"/>
      <c r="K109" s="270"/>
      <c r="L109" s="271"/>
      <c r="M109" s="269">
        <v>0</v>
      </c>
      <c r="N109" s="270"/>
      <c r="O109" s="270"/>
      <c r="P109" s="271"/>
      <c r="Q109" s="269">
        <v>0</v>
      </c>
      <c r="R109" s="270"/>
      <c r="S109" s="270"/>
      <c r="T109" s="271"/>
      <c r="U109" s="272"/>
      <c r="V109" s="193"/>
      <c r="W109" s="193"/>
      <c r="X109" s="193"/>
      <c r="Y109" s="193"/>
      <c r="Z109" s="193"/>
      <c r="AA109" s="193"/>
      <c r="AB109" s="193"/>
      <c r="AC109" s="194"/>
    </row>
    <row r="110" spans="1:31" ht="15.75" customHeight="1" x14ac:dyDescent="0.2">
      <c r="A110" s="149"/>
      <c r="B110" s="272"/>
      <c r="C110" s="193"/>
      <c r="D110" s="193"/>
      <c r="E110" s="193"/>
      <c r="F110" s="193"/>
      <c r="G110" s="193"/>
      <c r="H110" s="273"/>
      <c r="I110" s="269">
        <v>0</v>
      </c>
      <c r="J110" s="270"/>
      <c r="K110" s="270"/>
      <c r="L110" s="271"/>
      <c r="M110" s="269">
        <v>0</v>
      </c>
      <c r="N110" s="270"/>
      <c r="O110" s="270"/>
      <c r="P110" s="271"/>
      <c r="Q110" s="269">
        <v>0</v>
      </c>
      <c r="R110" s="270"/>
      <c r="S110" s="270"/>
      <c r="T110" s="271"/>
      <c r="U110" s="272"/>
      <c r="V110" s="193"/>
      <c r="W110" s="193"/>
      <c r="X110" s="193"/>
      <c r="Y110" s="193"/>
      <c r="Z110" s="193"/>
      <c r="AA110" s="193"/>
      <c r="AB110" s="193"/>
      <c r="AC110" s="194"/>
    </row>
    <row r="111" spans="1:31" ht="15.75" customHeight="1" x14ac:dyDescent="0.2">
      <c r="A111" s="149"/>
      <c r="B111" s="272"/>
      <c r="C111" s="193"/>
      <c r="D111" s="193"/>
      <c r="E111" s="193"/>
      <c r="F111" s="193"/>
      <c r="G111" s="193"/>
      <c r="H111" s="273"/>
      <c r="I111" s="269">
        <v>0</v>
      </c>
      <c r="J111" s="270"/>
      <c r="K111" s="270"/>
      <c r="L111" s="271"/>
      <c r="M111" s="269">
        <v>0</v>
      </c>
      <c r="N111" s="270"/>
      <c r="O111" s="270"/>
      <c r="P111" s="271"/>
      <c r="Q111" s="269">
        <v>0</v>
      </c>
      <c r="R111" s="270"/>
      <c r="S111" s="270"/>
      <c r="T111" s="271"/>
      <c r="U111" s="272"/>
      <c r="V111" s="193"/>
      <c r="W111" s="193"/>
      <c r="X111" s="193"/>
      <c r="Y111" s="193"/>
      <c r="Z111" s="193"/>
      <c r="AA111" s="193"/>
      <c r="AB111" s="193"/>
      <c r="AC111" s="194"/>
    </row>
    <row r="112" spans="1:31" ht="15.75" customHeight="1" x14ac:dyDescent="0.2">
      <c r="A112" s="149"/>
      <c r="B112" s="282" t="s">
        <v>95</v>
      </c>
      <c r="C112" s="190"/>
      <c r="D112" s="190"/>
      <c r="E112" s="190"/>
      <c r="F112" s="190"/>
      <c r="G112" s="190"/>
      <c r="H112" s="191"/>
      <c r="I112" s="286">
        <f>SUM(I107:L111)</f>
        <v>0</v>
      </c>
      <c r="J112" s="287"/>
      <c r="K112" s="287"/>
      <c r="L112" s="288"/>
      <c r="M112" s="286">
        <f>SUM(M107:P111)</f>
        <v>0</v>
      </c>
      <c r="N112" s="287"/>
      <c r="O112" s="287"/>
      <c r="P112" s="288"/>
      <c r="Q112" s="286">
        <f>SUM(Q107:T111)</f>
        <v>0</v>
      </c>
      <c r="R112" s="287"/>
      <c r="S112" s="287"/>
      <c r="T112" s="288"/>
      <c r="U112" s="283"/>
      <c r="V112" s="190"/>
      <c r="W112" s="190"/>
      <c r="X112" s="190"/>
      <c r="Y112" s="190"/>
      <c r="Z112" s="190"/>
      <c r="AA112" s="190"/>
      <c r="AB112" s="190"/>
      <c r="AC112" s="191"/>
    </row>
    <row r="113" spans="1:31" ht="15.75" customHeight="1" x14ac:dyDescent="0.2">
      <c r="A113" s="149"/>
      <c r="B113" s="284"/>
      <c r="C113" s="19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190"/>
      <c r="O113" s="190"/>
      <c r="P113" s="190"/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  <c r="AA113" s="190"/>
      <c r="AB113" s="190"/>
      <c r="AC113" s="191"/>
      <c r="AD113" s="156"/>
      <c r="AE113" s="156"/>
    </row>
    <row r="114" spans="1:31" ht="12.75" x14ac:dyDescent="0.2">
      <c r="A114" s="149"/>
      <c r="B114" s="297" t="s">
        <v>96</v>
      </c>
      <c r="C114" s="214"/>
      <c r="D114" s="214"/>
      <c r="E114" s="214"/>
      <c r="F114" s="214"/>
      <c r="G114" s="214"/>
      <c r="H114" s="214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5"/>
    </row>
    <row r="115" spans="1:31" ht="19.5" customHeight="1" x14ac:dyDescent="0.2">
      <c r="A115" s="149"/>
      <c r="B115" s="285" t="s">
        <v>76</v>
      </c>
      <c r="C115" s="211"/>
      <c r="D115" s="212"/>
      <c r="E115" s="285" t="s">
        <v>75</v>
      </c>
      <c r="F115" s="211"/>
      <c r="G115" s="212"/>
      <c r="H115" s="285" t="s">
        <v>97</v>
      </c>
      <c r="I115" s="211"/>
      <c r="J115" s="212"/>
      <c r="K115" s="285" t="s">
        <v>98</v>
      </c>
      <c r="L115" s="211"/>
      <c r="M115" s="212"/>
      <c r="N115" s="285" t="s">
        <v>99</v>
      </c>
      <c r="O115" s="211"/>
      <c r="P115" s="212"/>
      <c r="Q115" s="285" t="s">
        <v>100</v>
      </c>
      <c r="R115" s="211"/>
      <c r="S115" s="212"/>
      <c r="T115" s="285" t="s">
        <v>101</v>
      </c>
      <c r="U115" s="212"/>
      <c r="V115" s="285" t="s">
        <v>102</v>
      </c>
      <c r="W115" s="211"/>
      <c r="X115" s="212"/>
      <c r="Y115" s="285" t="s">
        <v>103</v>
      </c>
      <c r="Z115" s="212"/>
      <c r="AA115" s="285" t="s">
        <v>104</v>
      </c>
      <c r="AB115" s="211"/>
      <c r="AC115" s="212"/>
      <c r="AD115" s="156"/>
      <c r="AE115" s="162"/>
    </row>
    <row r="116" spans="1:31" ht="15.75" customHeight="1" x14ac:dyDescent="0.2">
      <c r="A116" s="149"/>
      <c r="B116" s="259"/>
      <c r="C116" s="266"/>
      <c r="D116" s="267"/>
      <c r="E116" s="259"/>
      <c r="F116" s="266"/>
      <c r="G116" s="267"/>
      <c r="H116" s="259"/>
      <c r="I116" s="266"/>
      <c r="J116" s="267"/>
      <c r="K116" s="259"/>
      <c r="L116" s="266"/>
      <c r="M116" s="267"/>
      <c r="N116" s="274"/>
      <c r="O116" s="275"/>
      <c r="P116" s="276"/>
      <c r="Q116" s="274"/>
      <c r="R116" s="275"/>
      <c r="S116" s="276"/>
      <c r="T116" s="278" t="e">
        <f t="shared" ref="T116:T135" si="6">Q116/N116</f>
        <v>#DIV/0!</v>
      </c>
      <c r="U116" s="249"/>
      <c r="V116" s="259"/>
      <c r="W116" s="266"/>
      <c r="X116" s="267"/>
      <c r="Y116" s="259"/>
      <c r="Z116" s="267"/>
      <c r="AA116" s="259"/>
      <c r="AB116" s="266"/>
      <c r="AC116" s="267"/>
    </row>
    <row r="117" spans="1:31" ht="15.75" customHeight="1" x14ac:dyDescent="0.2">
      <c r="A117" s="149"/>
      <c r="B117" s="259"/>
      <c r="C117" s="266"/>
      <c r="D117" s="267"/>
      <c r="E117" s="259"/>
      <c r="F117" s="266"/>
      <c r="G117" s="267"/>
      <c r="H117" s="259"/>
      <c r="I117" s="266"/>
      <c r="J117" s="267"/>
      <c r="K117" s="259"/>
      <c r="L117" s="266"/>
      <c r="M117" s="267"/>
      <c r="N117" s="274"/>
      <c r="O117" s="275"/>
      <c r="P117" s="276"/>
      <c r="Q117" s="274"/>
      <c r="R117" s="275"/>
      <c r="S117" s="276"/>
      <c r="T117" s="278" t="e">
        <f t="shared" si="6"/>
        <v>#DIV/0!</v>
      </c>
      <c r="U117" s="249"/>
      <c r="V117" s="259"/>
      <c r="W117" s="266"/>
      <c r="X117" s="267"/>
      <c r="Y117" s="259"/>
      <c r="Z117" s="267"/>
      <c r="AA117" s="259"/>
      <c r="AB117" s="266"/>
      <c r="AC117" s="267"/>
    </row>
    <row r="118" spans="1:31" ht="15.75" customHeight="1" x14ac:dyDescent="0.2">
      <c r="A118" s="149"/>
      <c r="B118" s="259"/>
      <c r="C118" s="266"/>
      <c r="D118" s="267"/>
      <c r="E118" s="259"/>
      <c r="F118" s="266"/>
      <c r="G118" s="267"/>
      <c r="H118" s="259"/>
      <c r="I118" s="266"/>
      <c r="J118" s="267"/>
      <c r="K118" s="259"/>
      <c r="L118" s="266"/>
      <c r="M118" s="267"/>
      <c r="N118" s="274"/>
      <c r="O118" s="275"/>
      <c r="P118" s="276"/>
      <c r="Q118" s="274"/>
      <c r="R118" s="275"/>
      <c r="S118" s="276"/>
      <c r="T118" s="278" t="e">
        <f t="shared" si="6"/>
        <v>#DIV/0!</v>
      </c>
      <c r="U118" s="249"/>
      <c r="V118" s="259"/>
      <c r="W118" s="266"/>
      <c r="X118" s="267"/>
      <c r="Y118" s="259"/>
      <c r="Z118" s="267"/>
      <c r="AA118" s="259"/>
      <c r="AB118" s="266"/>
      <c r="AC118" s="267"/>
    </row>
    <row r="119" spans="1:31" ht="15.75" customHeight="1" x14ac:dyDescent="0.2">
      <c r="A119" s="149"/>
      <c r="B119" s="259"/>
      <c r="C119" s="266"/>
      <c r="D119" s="267"/>
      <c r="E119" s="259"/>
      <c r="F119" s="266"/>
      <c r="G119" s="267"/>
      <c r="H119" s="259"/>
      <c r="I119" s="266"/>
      <c r="J119" s="267"/>
      <c r="K119" s="259"/>
      <c r="L119" s="266"/>
      <c r="M119" s="267"/>
      <c r="N119" s="274"/>
      <c r="O119" s="275"/>
      <c r="P119" s="276"/>
      <c r="Q119" s="274"/>
      <c r="R119" s="275"/>
      <c r="S119" s="276"/>
      <c r="T119" s="278" t="e">
        <f t="shared" si="6"/>
        <v>#DIV/0!</v>
      </c>
      <c r="U119" s="249"/>
      <c r="V119" s="259"/>
      <c r="W119" s="266"/>
      <c r="X119" s="267"/>
      <c r="Y119" s="259"/>
      <c r="Z119" s="267"/>
      <c r="AA119" s="259"/>
      <c r="AB119" s="266"/>
      <c r="AC119" s="267"/>
    </row>
    <row r="120" spans="1:31" ht="15.75" customHeight="1" x14ac:dyDescent="0.2">
      <c r="A120" s="149"/>
      <c r="B120" s="259"/>
      <c r="C120" s="266"/>
      <c r="D120" s="267"/>
      <c r="E120" s="259"/>
      <c r="F120" s="266"/>
      <c r="G120" s="267"/>
      <c r="H120" s="259"/>
      <c r="I120" s="266"/>
      <c r="J120" s="267"/>
      <c r="K120" s="259"/>
      <c r="L120" s="266"/>
      <c r="M120" s="267"/>
      <c r="N120" s="274"/>
      <c r="O120" s="275"/>
      <c r="P120" s="276"/>
      <c r="Q120" s="274"/>
      <c r="R120" s="275"/>
      <c r="S120" s="276"/>
      <c r="T120" s="278" t="e">
        <f t="shared" si="6"/>
        <v>#DIV/0!</v>
      </c>
      <c r="U120" s="249"/>
      <c r="V120" s="259"/>
      <c r="W120" s="266"/>
      <c r="X120" s="267"/>
      <c r="Y120" s="259"/>
      <c r="Z120" s="267"/>
      <c r="AA120" s="259"/>
      <c r="AB120" s="266"/>
      <c r="AC120" s="267"/>
    </row>
    <row r="121" spans="1:31" ht="15.75" customHeight="1" x14ac:dyDescent="0.2">
      <c r="A121" s="149"/>
      <c r="B121" s="259"/>
      <c r="C121" s="266"/>
      <c r="D121" s="267"/>
      <c r="E121" s="259"/>
      <c r="F121" s="266"/>
      <c r="G121" s="267"/>
      <c r="H121" s="259"/>
      <c r="I121" s="266"/>
      <c r="J121" s="267"/>
      <c r="K121" s="259"/>
      <c r="L121" s="266"/>
      <c r="M121" s="267"/>
      <c r="N121" s="274"/>
      <c r="O121" s="275"/>
      <c r="P121" s="276"/>
      <c r="Q121" s="274"/>
      <c r="R121" s="275"/>
      <c r="S121" s="276"/>
      <c r="T121" s="278" t="e">
        <f t="shared" si="6"/>
        <v>#DIV/0!</v>
      </c>
      <c r="U121" s="249"/>
      <c r="V121" s="259"/>
      <c r="W121" s="266"/>
      <c r="X121" s="267"/>
      <c r="Y121" s="259"/>
      <c r="Z121" s="267"/>
      <c r="AA121" s="259"/>
      <c r="AB121" s="266"/>
      <c r="AC121" s="267"/>
    </row>
    <row r="122" spans="1:31" ht="15.75" customHeight="1" x14ac:dyDescent="0.2">
      <c r="A122" s="149"/>
      <c r="B122" s="259"/>
      <c r="C122" s="266"/>
      <c r="D122" s="267"/>
      <c r="E122" s="259"/>
      <c r="F122" s="266"/>
      <c r="G122" s="267"/>
      <c r="H122" s="259"/>
      <c r="I122" s="266"/>
      <c r="J122" s="267"/>
      <c r="K122" s="259"/>
      <c r="L122" s="266"/>
      <c r="M122" s="267"/>
      <c r="N122" s="274"/>
      <c r="O122" s="275"/>
      <c r="P122" s="276"/>
      <c r="Q122" s="274"/>
      <c r="R122" s="275"/>
      <c r="S122" s="276"/>
      <c r="T122" s="278" t="e">
        <f t="shared" si="6"/>
        <v>#DIV/0!</v>
      </c>
      <c r="U122" s="249"/>
      <c r="V122" s="259"/>
      <c r="W122" s="266"/>
      <c r="X122" s="267"/>
      <c r="Y122" s="259"/>
      <c r="Z122" s="267"/>
      <c r="AA122" s="259"/>
      <c r="AB122" s="266"/>
      <c r="AC122" s="267"/>
    </row>
    <row r="123" spans="1:31" ht="15.75" customHeight="1" x14ac:dyDescent="0.2">
      <c r="A123" s="149"/>
      <c r="B123" s="259"/>
      <c r="C123" s="266"/>
      <c r="D123" s="267"/>
      <c r="E123" s="259"/>
      <c r="F123" s="266"/>
      <c r="G123" s="267"/>
      <c r="H123" s="259"/>
      <c r="I123" s="266"/>
      <c r="J123" s="267"/>
      <c r="K123" s="259"/>
      <c r="L123" s="266"/>
      <c r="M123" s="267"/>
      <c r="N123" s="274"/>
      <c r="O123" s="275"/>
      <c r="P123" s="276"/>
      <c r="Q123" s="274"/>
      <c r="R123" s="275"/>
      <c r="S123" s="276"/>
      <c r="T123" s="278" t="e">
        <f t="shared" si="6"/>
        <v>#DIV/0!</v>
      </c>
      <c r="U123" s="249"/>
      <c r="V123" s="259"/>
      <c r="W123" s="266"/>
      <c r="X123" s="267"/>
      <c r="Y123" s="259"/>
      <c r="Z123" s="267"/>
      <c r="AA123" s="259"/>
      <c r="AB123" s="266"/>
      <c r="AC123" s="267"/>
    </row>
    <row r="124" spans="1:31" ht="15.75" customHeight="1" x14ac:dyDescent="0.2">
      <c r="A124" s="149"/>
      <c r="B124" s="259"/>
      <c r="C124" s="266"/>
      <c r="D124" s="267"/>
      <c r="E124" s="259"/>
      <c r="F124" s="266"/>
      <c r="G124" s="267"/>
      <c r="H124" s="259"/>
      <c r="I124" s="266"/>
      <c r="J124" s="267"/>
      <c r="K124" s="259"/>
      <c r="L124" s="266"/>
      <c r="M124" s="267"/>
      <c r="N124" s="274"/>
      <c r="O124" s="275"/>
      <c r="P124" s="276"/>
      <c r="Q124" s="274"/>
      <c r="R124" s="275"/>
      <c r="S124" s="276"/>
      <c r="T124" s="278" t="e">
        <f t="shared" si="6"/>
        <v>#DIV/0!</v>
      </c>
      <c r="U124" s="249"/>
      <c r="V124" s="259"/>
      <c r="W124" s="266"/>
      <c r="X124" s="267"/>
      <c r="Y124" s="259"/>
      <c r="Z124" s="267"/>
      <c r="AA124" s="259"/>
      <c r="AB124" s="266"/>
      <c r="AC124" s="267"/>
      <c r="AD124" s="156"/>
      <c r="AE124" s="162"/>
    </row>
    <row r="125" spans="1:31" ht="15.75" customHeight="1" x14ac:dyDescent="0.2">
      <c r="A125" s="149"/>
      <c r="B125" s="259"/>
      <c r="C125" s="266"/>
      <c r="D125" s="267"/>
      <c r="E125" s="259"/>
      <c r="F125" s="266"/>
      <c r="G125" s="267"/>
      <c r="H125" s="259"/>
      <c r="I125" s="266"/>
      <c r="J125" s="267"/>
      <c r="K125" s="259"/>
      <c r="L125" s="266"/>
      <c r="M125" s="267"/>
      <c r="N125" s="274"/>
      <c r="O125" s="275"/>
      <c r="P125" s="276"/>
      <c r="Q125" s="274"/>
      <c r="R125" s="275"/>
      <c r="S125" s="276"/>
      <c r="T125" s="278" t="e">
        <f t="shared" si="6"/>
        <v>#DIV/0!</v>
      </c>
      <c r="U125" s="249"/>
      <c r="V125" s="259"/>
      <c r="W125" s="266"/>
      <c r="X125" s="267"/>
      <c r="Y125" s="259"/>
      <c r="Z125" s="267"/>
      <c r="AA125" s="259"/>
      <c r="AB125" s="266"/>
      <c r="AC125" s="267"/>
      <c r="AD125" s="156"/>
      <c r="AE125" s="162"/>
    </row>
    <row r="126" spans="1:31" ht="15.75" customHeight="1" x14ac:dyDescent="0.2">
      <c r="A126" s="149"/>
      <c r="B126" s="259"/>
      <c r="C126" s="266"/>
      <c r="D126" s="267"/>
      <c r="E126" s="259"/>
      <c r="F126" s="266"/>
      <c r="G126" s="267"/>
      <c r="H126" s="259"/>
      <c r="I126" s="266"/>
      <c r="J126" s="267"/>
      <c r="K126" s="259"/>
      <c r="L126" s="266"/>
      <c r="M126" s="267"/>
      <c r="N126" s="274"/>
      <c r="O126" s="275"/>
      <c r="P126" s="276"/>
      <c r="Q126" s="274"/>
      <c r="R126" s="275"/>
      <c r="S126" s="276"/>
      <c r="T126" s="278" t="e">
        <f t="shared" si="6"/>
        <v>#DIV/0!</v>
      </c>
      <c r="U126" s="249"/>
      <c r="V126" s="259"/>
      <c r="W126" s="266"/>
      <c r="X126" s="267"/>
      <c r="Y126" s="259"/>
      <c r="Z126" s="267"/>
      <c r="AA126" s="259"/>
      <c r="AB126" s="266"/>
      <c r="AC126" s="267"/>
      <c r="AD126" s="156"/>
      <c r="AE126" s="162"/>
    </row>
    <row r="127" spans="1:31" ht="15.75" customHeight="1" x14ac:dyDescent="0.2">
      <c r="A127" s="149"/>
      <c r="B127" s="259"/>
      <c r="C127" s="266"/>
      <c r="D127" s="267"/>
      <c r="E127" s="259"/>
      <c r="F127" s="266"/>
      <c r="G127" s="267"/>
      <c r="H127" s="259"/>
      <c r="I127" s="266"/>
      <c r="J127" s="267"/>
      <c r="K127" s="259"/>
      <c r="L127" s="266"/>
      <c r="M127" s="267"/>
      <c r="N127" s="274"/>
      <c r="O127" s="275"/>
      <c r="P127" s="276"/>
      <c r="Q127" s="274"/>
      <c r="R127" s="275"/>
      <c r="S127" s="276"/>
      <c r="T127" s="278" t="e">
        <f t="shared" si="6"/>
        <v>#DIV/0!</v>
      </c>
      <c r="U127" s="249"/>
      <c r="V127" s="259"/>
      <c r="W127" s="266"/>
      <c r="X127" s="267"/>
      <c r="Y127" s="259"/>
      <c r="Z127" s="267"/>
      <c r="AA127" s="259"/>
      <c r="AB127" s="266"/>
      <c r="AC127" s="267"/>
      <c r="AD127" s="156"/>
      <c r="AE127" s="162"/>
    </row>
    <row r="128" spans="1:31" ht="15.75" customHeight="1" x14ac:dyDescent="0.2">
      <c r="A128" s="149"/>
      <c r="B128" s="259"/>
      <c r="C128" s="266"/>
      <c r="D128" s="267"/>
      <c r="E128" s="259"/>
      <c r="F128" s="266"/>
      <c r="G128" s="267"/>
      <c r="H128" s="259"/>
      <c r="I128" s="266"/>
      <c r="J128" s="267"/>
      <c r="K128" s="259"/>
      <c r="L128" s="266"/>
      <c r="M128" s="267"/>
      <c r="N128" s="274"/>
      <c r="O128" s="275"/>
      <c r="P128" s="276"/>
      <c r="Q128" s="274"/>
      <c r="R128" s="275"/>
      <c r="S128" s="276"/>
      <c r="T128" s="278" t="e">
        <f t="shared" si="6"/>
        <v>#DIV/0!</v>
      </c>
      <c r="U128" s="249"/>
      <c r="V128" s="259"/>
      <c r="W128" s="266"/>
      <c r="X128" s="267"/>
      <c r="Y128" s="259"/>
      <c r="Z128" s="267"/>
      <c r="AA128" s="259"/>
      <c r="AB128" s="266"/>
      <c r="AC128" s="267"/>
      <c r="AD128" s="156"/>
      <c r="AE128" s="162"/>
    </row>
    <row r="129" spans="1:31" ht="15.75" customHeight="1" x14ac:dyDescent="0.2">
      <c r="A129" s="149"/>
      <c r="B129" s="259"/>
      <c r="C129" s="266"/>
      <c r="D129" s="267"/>
      <c r="E129" s="259"/>
      <c r="F129" s="266"/>
      <c r="G129" s="267"/>
      <c r="H129" s="259"/>
      <c r="I129" s="266"/>
      <c r="J129" s="267"/>
      <c r="K129" s="259"/>
      <c r="L129" s="266"/>
      <c r="M129" s="267"/>
      <c r="N129" s="274"/>
      <c r="O129" s="275"/>
      <c r="P129" s="276"/>
      <c r="Q129" s="274"/>
      <c r="R129" s="275"/>
      <c r="S129" s="276"/>
      <c r="T129" s="278" t="e">
        <f t="shared" si="6"/>
        <v>#DIV/0!</v>
      </c>
      <c r="U129" s="249"/>
      <c r="V129" s="259"/>
      <c r="W129" s="266"/>
      <c r="X129" s="267"/>
      <c r="Y129" s="259"/>
      <c r="Z129" s="267"/>
      <c r="AA129" s="259"/>
      <c r="AB129" s="266"/>
      <c r="AC129" s="267"/>
      <c r="AD129" s="156"/>
      <c r="AE129" s="162"/>
    </row>
    <row r="130" spans="1:31" ht="15.75" customHeight="1" x14ac:dyDescent="0.2">
      <c r="A130" s="149"/>
      <c r="B130" s="259"/>
      <c r="C130" s="266"/>
      <c r="D130" s="267"/>
      <c r="E130" s="259"/>
      <c r="F130" s="266"/>
      <c r="G130" s="267"/>
      <c r="H130" s="259"/>
      <c r="I130" s="266"/>
      <c r="J130" s="267"/>
      <c r="K130" s="259"/>
      <c r="L130" s="266"/>
      <c r="M130" s="267"/>
      <c r="N130" s="274"/>
      <c r="O130" s="275"/>
      <c r="P130" s="276"/>
      <c r="Q130" s="274"/>
      <c r="R130" s="275"/>
      <c r="S130" s="276"/>
      <c r="T130" s="278" t="e">
        <f t="shared" si="6"/>
        <v>#DIV/0!</v>
      </c>
      <c r="U130" s="249"/>
      <c r="V130" s="259"/>
      <c r="W130" s="266"/>
      <c r="X130" s="267"/>
      <c r="Y130" s="259"/>
      <c r="Z130" s="267"/>
      <c r="AA130" s="259"/>
      <c r="AB130" s="266"/>
      <c r="AC130" s="267"/>
      <c r="AD130" s="156"/>
      <c r="AE130" s="162"/>
    </row>
    <row r="131" spans="1:31" ht="15.75" customHeight="1" x14ac:dyDescent="0.2">
      <c r="A131" s="149"/>
      <c r="B131" s="259"/>
      <c r="C131" s="266"/>
      <c r="D131" s="267"/>
      <c r="E131" s="259"/>
      <c r="F131" s="266"/>
      <c r="G131" s="267"/>
      <c r="H131" s="259"/>
      <c r="I131" s="266"/>
      <c r="J131" s="267"/>
      <c r="K131" s="259"/>
      <c r="L131" s="266"/>
      <c r="M131" s="267"/>
      <c r="N131" s="274"/>
      <c r="O131" s="275"/>
      <c r="P131" s="276"/>
      <c r="Q131" s="274"/>
      <c r="R131" s="275"/>
      <c r="S131" s="276"/>
      <c r="T131" s="278" t="e">
        <f t="shared" si="6"/>
        <v>#DIV/0!</v>
      </c>
      <c r="U131" s="249"/>
      <c r="V131" s="259"/>
      <c r="W131" s="266"/>
      <c r="X131" s="267"/>
      <c r="Y131" s="259"/>
      <c r="Z131" s="267"/>
      <c r="AA131" s="259"/>
      <c r="AB131" s="266"/>
      <c r="AC131" s="267"/>
      <c r="AD131" s="156"/>
      <c r="AE131" s="162"/>
    </row>
    <row r="132" spans="1:31" ht="15.75" customHeight="1" x14ac:dyDescent="0.2">
      <c r="A132" s="149"/>
      <c r="B132" s="259"/>
      <c r="C132" s="266"/>
      <c r="D132" s="267"/>
      <c r="E132" s="259"/>
      <c r="F132" s="266"/>
      <c r="G132" s="267"/>
      <c r="H132" s="259"/>
      <c r="I132" s="266"/>
      <c r="J132" s="267"/>
      <c r="K132" s="259"/>
      <c r="L132" s="266"/>
      <c r="M132" s="267"/>
      <c r="N132" s="274"/>
      <c r="O132" s="275"/>
      <c r="P132" s="276"/>
      <c r="Q132" s="274"/>
      <c r="R132" s="275"/>
      <c r="S132" s="276"/>
      <c r="T132" s="278" t="e">
        <f t="shared" si="6"/>
        <v>#DIV/0!</v>
      </c>
      <c r="U132" s="249"/>
      <c r="V132" s="259"/>
      <c r="W132" s="266"/>
      <c r="X132" s="267"/>
      <c r="Y132" s="259"/>
      <c r="Z132" s="267"/>
      <c r="AA132" s="259"/>
      <c r="AB132" s="266"/>
      <c r="AC132" s="267"/>
      <c r="AD132" s="156"/>
      <c r="AE132" s="162"/>
    </row>
    <row r="133" spans="1:31" ht="15.75" customHeight="1" x14ac:dyDescent="0.2">
      <c r="A133" s="149"/>
      <c r="B133" s="259"/>
      <c r="C133" s="266"/>
      <c r="D133" s="267"/>
      <c r="E133" s="259"/>
      <c r="F133" s="266"/>
      <c r="G133" s="267"/>
      <c r="H133" s="259"/>
      <c r="I133" s="266"/>
      <c r="J133" s="267"/>
      <c r="K133" s="259"/>
      <c r="L133" s="266"/>
      <c r="M133" s="267"/>
      <c r="N133" s="274"/>
      <c r="O133" s="275"/>
      <c r="P133" s="276"/>
      <c r="Q133" s="274"/>
      <c r="R133" s="275"/>
      <c r="S133" s="276"/>
      <c r="T133" s="278" t="e">
        <f t="shared" si="6"/>
        <v>#DIV/0!</v>
      </c>
      <c r="U133" s="249"/>
      <c r="V133" s="259"/>
      <c r="W133" s="266"/>
      <c r="X133" s="267"/>
      <c r="Y133" s="259"/>
      <c r="Z133" s="267"/>
      <c r="AA133" s="259"/>
      <c r="AB133" s="266"/>
      <c r="AC133" s="267"/>
      <c r="AD133" s="156"/>
      <c r="AE133" s="162"/>
    </row>
    <row r="134" spans="1:31" ht="15.75" customHeight="1" x14ac:dyDescent="0.2">
      <c r="A134" s="149"/>
      <c r="B134" s="259"/>
      <c r="C134" s="266"/>
      <c r="D134" s="267"/>
      <c r="E134" s="259"/>
      <c r="F134" s="266"/>
      <c r="G134" s="267"/>
      <c r="H134" s="259"/>
      <c r="I134" s="266"/>
      <c r="J134" s="267"/>
      <c r="K134" s="259"/>
      <c r="L134" s="266"/>
      <c r="M134" s="267"/>
      <c r="N134" s="274"/>
      <c r="O134" s="275"/>
      <c r="P134" s="276"/>
      <c r="Q134" s="274"/>
      <c r="R134" s="275"/>
      <c r="S134" s="276"/>
      <c r="T134" s="278" t="e">
        <f t="shared" si="6"/>
        <v>#DIV/0!</v>
      </c>
      <c r="U134" s="249"/>
      <c r="V134" s="259"/>
      <c r="W134" s="266"/>
      <c r="X134" s="267"/>
      <c r="Y134" s="259"/>
      <c r="Z134" s="267"/>
      <c r="AA134" s="259"/>
      <c r="AB134" s="266"/>
      <c r="AC134" s="267"/>
      <c r="AD134" s="156"/>
      <c r="AE134" s="162"/>
    </row>
    <row r="135" spans="1:31" ht="15.75" customHeight="1" x14ac:dyDescent="0.2">
      <c r="A135" s="149"/>
      <c r="B135" s="259"/>
      <c r="C135" s="266"/>
      <c r="D135" s="267"/>
      <c r="E135" s="259"/>
      <c r="F135" s="266"/>
      <c r="G135" s="267"/>
      <c r="H135" s="259"/>
      <c r="I135" s="266"/>
      <c r="J135" s="267"/>
      <c r="K135" s="259"/>
      <c r="L135" s="266"/>
      <c r="M135" s="267"/>
      <c r="N135" s="274"/>
      <c r="O135" s="275"/>
      <c r="P135" s="276"/>
      <c r="Q135" s="274"/>
      <c r="R135" s="275"/>
      <c r="S135" s="276"/>
      <c r="T135" s="278" t="e">
        <f t="shared" si="6"/>
        <v>#DIV/0!</v>
      </c>
      <c r="U135" s="249"/>
      <c r="V135" s="259"/>
      <c r="W135" s="266"/>
      <c r="X135" s="267"/>
      <c r="Y135" s="259"/>
      <c r="Z135" s="267"/>
      <c r="AA135" s="259"/>
      <c r="AB135" s="266"/>
      <c r="AC135" s="267"/>
      <c r="AD135" s="156"/>
      <c r="AE135" s="162"/>
    </row>
    <row r="136" spans="1:31" ht="15.75" customHeight="1" x14ac:dyDescent="0.2">
      <c r="A136" s="149"/>
      <c r="B136" s="309" t="s">
        <v>95</v>
      </c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249"/>
      <c r="N136" s="311">
        <f>SUM(N116:P135)</f>
        <v>0</v>
      </c>
      <c r="O136" s="312"/>
      <c r="P136" s="313"/>
      <c r="Q136" s="311">
        <f>SUM(Q116:S135)</f>
        <v>0</v>
      </c>
      <c r="R136" s="312"/>
      <c r="S136" s="313"/>
      <c r="T136" s="278" t="e">
        <f t="shared" ref="T136" si="7">Q136/N136</f>
        <v>#DIV/0!</v>
      </c>
      <c r="U136" s="249"/>
      <c r="V136" s="284"/>
      <c r="W136" s="190"/>
      <c r="X136" s="190"/>
      <c r="Y136" s="190"/>
      <c r="Z136" s="190"/>
      <c r="AA136" s="190"/>
      <c r="AB136" s="190"/>
      <c r="AC136" s="191"/>
      <c r="AD136" s="156"/>
      <c r="AE136" s="156"/>
    </row>
    <row r="137" spans="1:31" ht="15.75" customHeight="1" x14ac:dyDescent="0.2">
      <c r="A137" s="149"/>
      <c r="B137" s="284"/>
      <c r="C137" s="190"/>
      <c r="D137" s="190"/>
      <c r="E137" s="190"/>
      <c r="F137" s="190"/>
      <c r="G137" s="190"/>
      <c r="H137" s="190"/>
      <c r="I137" s="190"/>
      <c r="J137" s="190"/>
      <c r="K137" s="190"/>
      <c r="L137" s="190"/>
      <c r="M137" s="190"/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1"/>
      <c r="AD137" s="156"/>
      <c r="AE137" s="156"/>
    </row>
    <row r="138" spans="1:31" ht="15.75" customHeight="1" x14ac:dyDescent="0.2">
      <c r="A138" s="149"/>
      <c r="B138" s="235" t="s">
        <v>105</v>
      </c>
      <c r="C138" s="190"/>
      <c r="D138" s="190"/>
      <c r="E138" s="190"/>
      <c r="F138" s="190"/>
      <c r="G138" s="190"/>
      <c r="H138" s="190"/>
      <c r="I138" s="190"/>
      <c r="J138" s="190"/>
      <c r="K138" s="190"/>
      <c r="L138" s="190"/>
      <c r="M138" s="190"/>
      <c r="N138" s="190"/>
      <c r="O138" s="190"/>
      <c r="P138" s="190"/>
      <c r="Q138" s="190"/>
      <c r="R138" s="190"/>
      <c r="S138" s="190"/>
      <c r="T138" s="190"/>
      <c r="U138" s="190"/>
      <c r="V138" s="190"/>
      <c r="W138" s="190"/>
      <c r="X138" s="190"/>
      <c r="Y138" s="190"/>
      <c r="Z138" s="190"/>
      <c r="AA138" s="190"/>
      <c r="AB138" s="190"/>
      <c r="AC138" s="191"/>
      <c r="AD138" s="156"/>
      <c r="AE138" s="156"/>
    </row>
    <row r="139" spans="1:31" ht="54.75" customHeight="1" x14ac:dyDescent="0.2">
      <c r="A139" s="149"/>
      <c r="B139" s="186" t="s">
        <v>48</v>
      </c>
      <c r="C139" s="307" t="s">
        <v>106</v>
      </c>
      <c r="D139" s="214"/>
      <c r="E139" s="215"/>
      <c r="F139" s="307" t="s">
        <v>107</v>
      </c>
      <c r="G139" s="214"/>
      <c r="H139" s="214"/>
      <c r="I139" s="215"/>
      <c r="J139" s="307" t="s">
        <v>108</v>
      </c>
      <c r="K139" s="214"/>
      <c r="L139" s="307" t="s">
        <v>109</v>
      </c>
      <c r="M139" s="215"/>
      <c r="N139" s="307" t="s">
        <v>110</v>
      </c>
      <c r="O139" s="214"/>
      <c r="P139" s="214"/>
      <c r="Q139" s="307" t="s">
        <v>111</v>
      </c>
      <c r="R139" s="214"/>
      <c r="S139" s="214"/>
      <c r="T139" s="307" t="s">
        <v>112</v>
      </c>
      <c r="U139" s="214"/>
      <c r="V139" s="214"/>
      <c r="W139" s="196" t="s">
        <v>113</v>
      </c>
      <c r="X139" s="190"/>
      <c r="Y139" s="191"/>
      <c r="Z139" s="196" t="s">
        <v>114</v>
      </c>
      <c r="AA139" s="190"/>
      <c r="AB139" s="190"/>
      <c r="AC139" s="191"/>
      <c r="AD139" s="187"/>
    </row>
    <row r="140" spans="1:31" ht="60" customHeight="1" x14ac:dyDescent="0.2">
      <c r="A140" s="149"/>
      <c r="B140" s="186">
        <v>1</v>
      </c>
      <c r="C140" s="293"/>
      <c r="D140" s="294"/>
      <c r="E140" s="308"/>
      <c r="F140" s="293"/>
      <c r="G140" s="294"/>
      <c r="H140" s="294"/>
      <c r="I140" s="308"/>
      <c r="J140" s="293"/>
      <c r="K140" s="294"/>
      <c r="L140" s="293"/>
      <c r="M140" s="294"/>
      <c r="N140" s="293"/>
      <c r="O140" s="294"/>
      <c r="P140" s="294"/>
      <c r="Q140" s="293"/>
      <c r="R140" s="294"/>
      <c r="S140" s="294"/>
      <c r="T140" s="293"/>
      <c r="U140" s="294"/>
      <c r="V140" s="294"/>
      <c r="W140" s="295"/>
      <c r="X140" s="193"/>
      <c r="Y140" s="194"/>
      <c r="Z140" s="296"/>
      <c r="AA140" s="193"/>
      <c r="AB140" s="193"/>
      <c r="AC140" s="194"/>
      <c r="AD140" s="187"/>
    </row>
    <row r="141" spans="1:31" ht="21" customHeight="1" x14ac:dyDescent="0.2">
      <c r="A141" s="149"/>
      <c r="B141" s="186">
        <v>2</v>
      </c>
      <c r="C141" s="290"/>
      <c r="D141" s="291"/>
      <c r="E141" s="292"/>
      <c r="F141" s="290"/>
      <c r="G141" s="291"/>
      <c r="H141" s="291"/>
      <c r="I141" s="292"/>
      <c r="J141" s="290"/>
      <c r="K141" s="291"/>
      <c r="L141" s="290"/>
      <c r="M141" s="292"/>
      <c r="N141" s="290"/>
      <c r="O141" s="291"/>
      <c r="P141" s="291"/>
      <c r="Q141" s="290"/>
      <c r="R141" s="291"/>
      <c r="S141" s="291"/>
      <c r="T141" s="290"/>
      <c r="U141" s="291"/>
      <c r="V141" s="291"/>
      <c r="W141" s="295"/>
      <c r="X141" s="193"/>
      <c r="Y141" s="194"/>
      <c r="Z141" s="296"/>
      <c r="AA141" s="193"/>
      <c r="AB141" s="193"/>
      <c r="AC141" s="194"/>
      <c r="AD141" s="187"/>
    </row>
    <row r="142" spans="1:31" ht="21" customHeight="1" x14ac:dyDescent="0.2">
      <c r="A142" s="149"/>
      <c r="B142" s="186">
        <v>3</v>
      </c>
      <c r="C142" s="290"/>
      <c r="D142" s="291"/>
      <c r="E142" s="292"/>
      <c r="F142" s="290"/>
      <c r="G142" s="291"/>
      <c r="H142" s="291"/>
      <c r="I142" s="292"/>
      <c r="J142" s="290"/>
      <c r="K142" s="291"/>
      <c r="L142" s="290"/>
      <c r="M142" s="292"/>
      <c r="N142" s="290"/>
      <c r="O142" s="291"/>
      <c r="P142" s="291"/>
      <c r="Q142" s="290"/>
      <c r="R142" s="291"/>
      <c r="S142" s="291"/>
      <c r="T142" s="290"/>
      <c r="U142" s="291"/>
      <c r="V142" s="291"/>
      <c r="W142" s="295"/>
      <c r="X142" s="193"/>
      <c r="Y142" s="194"/>
      <c r="Z142" s="296"/>
      <c r="AA142" s="193"/>
      <c r="AB142" s="193"/>
      <c r="AC142" s="194"/>
      <c r="AD142" s="187"/>
    </row>
    <row r="143" spans="1:31" ht="21" customHeight="1" x14ac:dyDescent="0.2">
      <c r="A143" s="149"/>
      <c r="B143" s="186">
        <v>4</v>
      </c>
      <c r="C143" s="290"/>
      <c r="D143" s="291"/>
      <c r="E143" s="292"/>
      <c r="F143" s="290"/>
      <c r="G143" s="291"/>
      <c r="H143" s="291"/>
      <c r="I143" s="292"/>
      <c r="J143" s="290"/>
      <c r="K143" s="291"/>
      <c r="L143" s="290"/>
      <c r="M143" s="292"/>
      <c r="N143" s="290"/>
      <c r="O143" s="291"/>
      <c r="P143" s="291"/>
      <c r="Q143" s="290"/>
      <c r="R143" s="291"/>
      <c r="S143" s="291"/>
      <c r="T143" s="290"/>
      <c r="U143" s="291"/>
      <c r="V143" s="291"/>
      <c r="W143" s="295"/>
      <c r="X143" s="193"/>
      <c r="Y143" s="194"/>
      <c r="Z143" s="296"/>
      <c r="AA143" s="193"/>
      <c r="AB143" s="193"/>
      <c r="AC143" s="194"/>
      <c r="AD143" s="187"/>
    </row>
    <row r="144" spans="1:31" ht="21" customHeight="1" x14ac:dyDescent="0.2">
      <c r="A144" s="149"/>
      <c r="B144" s="186">
        <v>5</v>
      </c>
      <c r="C144" s="290"/>
      <c r="D144" s="291"/>
      <c r="E144" s="292"/>
      <c r="F144" s="290"/>
      <c r="G144" s="291"/>
      <c r="H144" s="291"/>
      <c r="I144" s="292"/>
      <c r="J144" s="290"/>
      <c r="K144" s="291"/>
      <c r="L144" s="290"/>
      <c r="M144" s="292"/>
      <c r="N144" s="290"/>
      <c r="O144" s="291"/>
      <c r="P144" s="291"/>
      <c r="Q144" s="290"/>
      <c r="R144" s="291"/>
      <c r="S144" s="291"/>
      <c r="T144" s="290"/>
      <c r="U144" s="291"/>
      <c r="V144" s="291"/>
      <c r="W144" s="295"/>
      <c r="X144" s="193"/>
      <c r="Y144" s="194"/>
      <c r="Z144" s="296"/>
      <c r="AA144" s="193"/>
      <c r="AB144" s="193"/>
      <c r="AC144" s="194"/>
      <c r="AD144" s="187"/>
    </row>
    <row r="145" spans="1:31" ht="21" customHeight="1" x14ac:dyDescent="0.2">
      <c r="A145" s="149"/>
      <c r="B145" s="186">
        <v>6</v>
      </c>
      <c r="C145" s="290"/>
      <c r="D145" s="291"/>
      <c r="E145" s="292"/>
      <c r="F145" s="290"/>
      <c r="G145" s="291"/>
      <c r="H145" s="291"/>
      <c r="I145" s="292"/>
      <c r="J145" s="290"/>
      <c r="K145" s="291"/>
      <c r="L145" s="290"/>
      <c r="M145" s="292"/>
      <c r="N145" s="290"/>
      <c r="O145" s="291"/>
      <c r="P145" s="291"/>
      <c r="Q145" s="290"/>
      <c r="R145" s="291"/>
      <c r="S145" s="291"/>
      <c r="T145" s="290"/>
      <c r="U145" s="291"/>
      <c r="V145" s="291"/>
      <c r="W145" s="295"/>
      <c r="X145" s="193"/>
      <c r="Y145" s="194"/>
      <c r="Z145" s="296"/>
      <c r="AA145" s="193"/>
      <c r="AB145" s="193"/>
      <c r="AC145" s="194"/>
      <c r="AD145" s="187"/>
    </row>
    <row r="146" spans="1:31" ht="21" customHeight="1" x14ac:dyDescent="0.2">
      <c r="A146" s="149"/>
      <c r="B146" s="186">
        <v>7</v>
      </c>
      <c r="C146" s="290"/>
      <c r="D146" s="291"/>
      <c r="E146" s="292"/>
      <c r="F146" s="290"/>
      <c r="G146" s="291"/>
      <c r="H146" s="291"/>
      <c r="I146" s="292"/>
      <c r="J146" s="290"/>
      <c r="K146" s="291"/>
      <c r="L146" s="290"/>
      <c r="M146" s="292"/>
      <c r="N146" s="290"/>
      <c r="O146" s="291"/>
      <c r="P146" s="291"/>
      <c r="Q146" s="290"/>
      <c r="R146" s="291"/>
      <c r="S146" s="291"/>
      <c r="T146" s="290"/>
      <c r="U146" s="291"/>
      <c r="V146" s="291"/>
      <c r="W146" s="295"/>
      <c r="X146" s="193"/>
      <c r="Y146" s="194"/>
      <c r="Z146" s="296"/>
      <c r="AA146" s="193"/>
      <c r="AB146" s="193"/>
      <c r="AC146" s="194"/>
      <c r="AD146" s="187"/>
    </row>
    <row r="147" spans="1:31" ht="21" customHeight="1" x14ac:dyDescent="0.2">
      <c r="A147" s="149"/>
      <c r="B147" s="186">
        <v>8</v>
      </c>
      <c r="C147" s="290"/>
      <c r="D147" s="291"/>
      <c r="E147" s="292"/>
      <c r="F147" s="290"/>
      <c r="G147" s="291"/>
      <c r="H147" s="291"/>
      <c r="I147" s="292"/>
      <c r="J147" s="290"/>
      <c r="K147" s="291"/>
      <c r="L147" s="290"/>
      <c r="M147" s="292"/>
      <c r="N147" s="290"/>
      <c r="O147" s="291"/>
      <c r="P147" s="291"/>
      <c r="Q147" s="290"/>
      <c r="R147" s="291"/>
      <c r="S147" s="291"/>
      <c r="T147" s="290"/>
      <c r="U147" s="291"/>
      <c r="V147" s="291"/>
      <c r="W147" s="295"/>
      <c r="X147" s="193"/>
      <c r="Y147" s="194"/>
      <c r="Z147" s="296"/>
      <c r="AA147" s="193"/>
      <c r="AB147" s="193"/>
      <c r="AC147" s="194"/>
      <c r="AD147" s="187"/>
    </row>
    <row r="148" spans="1:31" ht="21" customHeight="1" x14ac:dyDescent="0.2">
      <c r="A148" s="149"/>
      <c r="B148" s="186">
        <v>9</v>
      </c>
      <c r="C148" s="290"/>
      <c r="D148" s="291"/>
      <c r="E148" s="292"/>
      <c r="F148" s="290"/>
      <c r="G148" s="291"/>
      <c r="H148" s="291"/>
      <c r="I148" s="292"/>
      <c r="J148" s="290"/>
      <c r="K148" s="291"/>
      <c r="L148" s="290"/>
      <c r="M148" s="292"/>
      <c r="N148" s="290"/>
      <c r="O148" s="291"/>
      <c r="P148" s="291"/>
      <c r="Q148" s="290"/>
      <c r="R148" s="291"/>
      <c r="S148" s="291"/>
      <c r="T148" s="290"/>
      <c r="U148" s="291"/>
      <c r="V148" s="291"/>
      <c r="W148" s="295"/>
      <c r="X148" s="193"/>
      <c r="Y148" s="194"/>
      <c r="Z148" s="296"/>
      <c r="AA148" s="193"/>
      <c r="AB148" s="193"/>
      <c r="AC148" s="194"/>
      <c r="AD148" s="187"/>
    </row>
    <row r="149" spans="1:31" ht="21" customHeight="1" x14ac:dyDescent="0.2">
      <c r="A149" s="149"/>
      <c r="B149" s="186">
        <v>10</v>
      </c>
      <c r="C149" s="290"/>
      <c r="D149" s="291"/>
      <c r="E149" s="292"/>
      <c r="F149" s="290"/>
      <c r="G149" s="291"/>
      <c r="H149" s="291"/>
      <c r="I149" s="292"/>
      <c r="J149" s="290"/>
      <c r="K149" s="291"/>
      <c r="L149" s="290"/>
      <c r="M149" s="292"/>
      <c r="N149" s="290"/>
      <c r="O149" s="291"/>
      <c r="P149" s="291"/>
      <c r="Q149" s="290"/>
      <c r="R149" s="291"/>
      <c r="S149" s="291"/>
      <c r="T149" s="290"/>
      <c r="U149" s="291"/>
      <c r="V149" s="291"/>
      <c r="W149" s="295"/>
      <c r="X149" s="193"/>
      <c r="Y149" s="194"/>
      <c r="Z149" s="296"/>
      <c r="AA149" s="193"/>
      <c r="AB149" s="193"/>
      <c r="AC149" s="194"/>
      <c r="AD149" s="187"/>
    </row>
    <row r="150" spans="1:31" ht="15.75" customHeight="1" x14ac:dyDescent="0.2">
      <c r="A150" s="149"/>
      <c r="B150" s="226"/>
      <c r="C150" s="190"/>
      <c r="D150" s="190"/>
      <c r="E150" s="190"/>
      <c r="F150" s="190"/>
      <c r="G150" s="190"/>
      <c r="H150" s="190"/>
      <c r="I150" s="190"/>
      <c r="J150" s="190"/>
      <c r="K150" s="190"/>
      <c r="L150" s="190"/>
      <c r="M150" s="190"/>
      <c r="N150" s="190"/>
      <c r="O150" s="190"/>
      <c r="P150" s="190"/>
      <c r="Q150" s="190"/>
      <c r="R150" s="190"/>
      <c r="S150" s="190"/>
      <c r="T150" s="190"/>
      <c r="U150" s="190"/>
      <c r="V150" s="190"/>
      <c r="W150" s="190"/>
      <c r="X150" s="190"/>
      <c r="Y150" s="190"/>
      <c r="Z150" s="190"/>
      <c r="AA150" s="190"/>
      <c r="AB150" s="190"/>
      <c r="AC150" s="191"/>
    </row>
    <row r="151" spans="1:31" ht="15.75" customHeight="1" x14ac:dyDescent="0.2">
      <c r="A151" s="149"/>
      <c r="B151" s="235" t="s">
        <v>115</v>
      </c>
      <c r="C151" s="190"/>
      <c r="D151" s="190"/>
      <c r="E151" s="190"/>
      <c r="F151" s="190"/>
      <c r="G151" s="190"/>
      <c r="H151" s="190"/>
      <c r="I151" s="190"/>
      <c r="J151" s="190"/>
      <c r="K151" s="190"/>
      <c r="L151" s="190"/>
      <c r="M151" s="190"/>
      <c r="N151" s="190"/>
      <c r="O151" s="190"/>
      <c r="P151" s="190"/>
      <c r="Q151" s="190"/>
      <c r="R151" s="190"/>
      <c r="S151" s="190"/>
      <c r="T151" s="190"/>
      <c r="U151" s="190"/>
      <c r="V151" s="190"/>
      <c r="W151" s="190"/>
      <c r="X151" s="190"/>
      <c r="Y151" s="190"/>
      <c r="Z151" s="190"/>
      <c r="AA151" s="190"/>
      <c r="AB151" s="190"/>
      <c r="AC151" s="191"/>
    </row>
    <row r="152" spans="1:31" ht="15.75" customHeight="1" x14ac:dyDescent="0.2">
      <c r="A152" s="149"/>
      <c r="B152" s="204" t="s">
        <v>116</v>
      </c>
      <c r="C152" s="190"/>
      <c r="D152" s="190"/>
      <c r="E152" s="190"/>
      <c r="F152" s="190"/>
      <c r="G152" s="190"/>
      <c r="H152" s="190"/>
      <c r="I152" s="190"/>
      <c r="J152" s="190"/>
      <c r="K152" s="190"/>
      <c r="L152" s="190"/>
      <c r="M152" s="190"/>
      <c r="N152" s="190"/>
      <c r="O152" s="190"/>
      <c r="P152" s="190"/>
      <c r="Q152" s="190"/>
      <c r="R152" s="190"/>
      <c r="S152" s="190"/>
      <c r="T152" s="190"/>
      <c r="U152" s="190"/>
      <c r="V152" s="190"/>
      <c r="W152" s="190"/>
      <c r="X152" s="190"/>
      <c r="Y152" s="190"/>
      <c r="Z152" s="190"/>
      <c r="AA152" s="190"/>
      <c r="AB152" s="190"/>
      <c r="AC152" s="191"/>
    </row>
    <row r="153" spans="1:31" ht="32.25" customHeight="1" x14ac:dyDescent="0.2">
      <c r="A153" s="149"/>
      <c r="B153" s="165" t="s">
        <v>48</v>
      </c>
      <c r="C153" s="196" t="s">
        <v>117</v>
      </c>
      <c r="D153" s="190"/>
      <c r="E153" s="190"/>
      <c r="F153" s="190"/>
      <c r="G153" s="190"/>
      <c r="H153" s="190"/>
      <c r="I153" s="191"/>
      <c r="J153" s="196" t="s">
        <v>118</v>
      </c>
      <c r="K153" s="190"/>
      <c r="L153" s="190"/>
      <c r="M153" s="190"/>
      <c r="N153" s="190"/>
      <c r="O153" s="190"/>
      <c r="P153" s="190"/>
      <c r="Q153" s="191"/>
      <c r="R153" s="299" t="s">
        <v>119</v>
      </c>
      <c r="S153" s="190"/>
      <c r="T153" s="191"/>
      <c r="U153" s="299" t="s">
        <v>120</v>
      </c>
      <c r="V153" s="190"/>
      <c r="W153" s="191"/>
      <c r="X153" s="299" t="s">
        <v>121</v>
      </c>
      <c r="Y153" s="190"/>
      <c r="Z153" s="191"/>
      <c r="AA153" s="277" t="s">
        <v>39</v>
      </c>
      <c r="AB153" s="190"/>
      <c r="AC153" s="191"/>
      <c r="AD153" s="156"/>
      <c r="AE153" s="157"/>
    </row>
    <row r="154" spans="1:31" ht="27.75" customHeight="1" x14ac:dyDescent="0.2">
      <c r="A154" s="149"/>
      <c r="B154" s="165">
        <v>1</v>
      </c>
      <c r="C154" s="203" t="s">
        <v>122</v>
      </c>
      <c r="D154" s="193"/>
      <c r="E154" s="193"/>
      <c r="F154" s="193"/>
      <c r="G154" s="193"/>
      <c r="H154" s="193"/>
      <c r="I154" s="194"/>
      <c r="J154" s="244" t="s">
        <v>123</v>
      </c>
      <c r="K154" s="193"/>
      <c r="L154" s="193"/>
      <c r="M154" s="193"/>
      <c r="N154" s="193"/>
      <c r="O154" s="193"/>
      <c r="P154" s="193"/>
      <c r="Q154" s="194"/>
      <c r="R154" s="300"/>
      <c r="S154" s="193"/>
      <c r="T154" s="194"/>
      <c r="U154" s="300"/>
      <c r="V154" s="193"/>
      <c r="W154" s="194"/>
      <c r="X154" s="300"/>
      <c r="Y154" s="193"/>
      <c r="Z154" s="194"/>
      <c r="AA154" s="301"/>
      <c r="AB154" s="193"/>
      <c r="AC154" s="194"/>
      <c r="AD154" s="156"/>
      <c r="AE154" s="157"/>
    </row>
    <row r="155" spans="1:31" ht="27.75" customHeight="1" x14ac:dyDescent="0.2">
      <c r="A155" s="149"/>
      <c r="B155" s="165">
        <v>2</v>
      </c>
      <c r="C155" s="302" t="s">
        <v>124</v>
      </c>
      <c r="D155" s="291"/>
      <c r="E155" s="291"/>
      <c r="F155" s="291"/>
      <c r="G155" s="291"/>
      <c r="H155" s="291"/>
      <c r="I155" s="292"/>
      <c r="J155" s="244" t="s">
        <v>125</v>
      </c>
      <c r="K155" s="193"/>
      <c r="L155" s="193"/>
      <c r="M155" s="193"/>
      <c r="N155" s="193"/>
      <c r="O155" s="193"/>
      <c r="P155" s="193"/>
      <c r="Q155" s="194"/>
      <c r="R155" s="300"/>
      <c r="S155" s="193"/>
      <c r="T155" s="194"/>
      <c r="U155" s="300"/>
      <c r="V155" s="193"/>
      <c r="W155" s="194"/>
      <c r="X155" s="300"/>
      <c r="Y155" s="193"/>
      <c r="Z155" s="194"/>
      <c r="AA155" s="301"/>
      <c r="AB155" s="193"/>
      <c r="AC155" s="194"/>
      <c r="AD155" s="156"/>
      <c r="AE155" s="157"/>
    </row>
    <row r="156" spans="1:31" ht="27.75" customHeight="1" x14ac:dyDescent="0.2">
      <c r="A156" s="149"/>
      <c r="B156" s="165">
        <v>3</v>
      </c>
      <c r="C156" s="203" t="s">
        <v>126</v>
      </c>
      <c r="D156" s="193"/>
      <c r="E156" s="193"/>
      <c r="F156" s="193"/>
      <c r="G156" s="193"/>
      <c r="H156" s="193"/>
      <c r="I156" s="194"/>
      <c r="J156" s="244" t="s">
        <v>127</v>
      </c>
      <c r="K156" s="193"/>
      <c r="L156" s="193"/>
      <c r="M156" s="193"/>
      <c r="N156" s="193"/>
      <c r="O156" s="193"/>
      <c r="P156" s="193"/>
      <c r="Q156" s="194"/>
      <c r="R156" s="300"/>
      <c r="S156" s="193"/>
      <c r="T156" s="194"/>
      <c r="U156" s="300"/>
      <c r="V156" s="193"/>
      <c r="W156" s="194"/>
      <c r="X156" s="300"/>
      <c r="Y156" s="193"/>
      <c r="Z156" s="194"/>
      <c r="AA156" s="301"/>
      <c r="AB156" s="193"/>
      <c r="AC156" s="194"/>
      <c r="AD156" s="156"/>
      <c r="AE156" s="157"/>
    </row>
    <row r="157" spans="1:31" ht="27.75" customHeight="1" x14ac:dyDescent="0.2">
      <c r="A157" s="149"/>
      <c r="B157" s="165">
        <v>4</v>
      </c>
      <c r="C157" s="203" t="s">
        <v>128</v>
      </c>
      <c r="D157" s="193"/>
      <c r="E157" s="193"/>
      <c r="F157" s="193"/>
      <c r="G157" s="193"/>
      <c r="H157" s="193"/>
      <c r="I157" s="194"/>
      <c r="J157" s="244"/>
      <c r="K157" s="193"/>
      <c r="L157" s="193"/>
      <c r="M157" s="193"/>
      <c r="N157" s="193"/>
      <c r="O157" s="193"/>
      <c r="P157" s="193"/>
      <c r="Q157" s="194"/>
      <c r="R157" s="300"/>
      <c r="S157" s="193"/>
      <c r="T157" s="194"/>
      <c r="U157" s="300"/>
      <c r="V157" s="193"/>
      <c r="W157" s="194"/>
      <c r="X157" s="300"/>
      <c r="Y157" s="193"/>
      <c r="Z157" s="194"/>
      <c r="AA157" s="301"/>
      <c r="AB157" s="193"/>
      <c r="AC157" s="194"/>
      <c r="AD157" s="156"/>
      <c r="AE157" s="157"/>
    </row>
    <row r="158" spans="1:31" ht="27.75" customHeight="1" x14ac:dyDescent="0.2">
      <c r="A158" s="149"/>
      <c r="B158" s="165">
        <v>5</v>
      </c>
      <c r="C158" s="203" t="s">
        <v>129</v>
      </c>
      <c r="D158" s="193"/>
      <c r="E158" s="193"/>
      <c r="F158" s="193"/>
      <c r="G158" s="193"/>
      <c r="H158" s="193"/>
      <c r="I158" s="194"/>
      <c r="J158" s="244"/>
      <c r="K158" s="193"/>
      <c r="L158" s="193"/>
      <c r="M158" s="193"/>
      <c r="N158" s="193"/>
      <c r="O158" s="193"/>
      <c r="P158" s="193"/>
      <c r="Q158" s="194"/>
      <c r="R158" s="300"/>
      <c r="S158" s="193"/>
      <c r="T158" s="194"/>
      <c r="U158" s="300"/>
      <c r="V158" s="193"/>
      <c r="W158" s="194"/>
      <c r="X158" s="300"/>
      <c r="Y158" s="193"/>
      <c r="Z158" s="194"/>
      <c r="AA158" s="301"/>
      <c r="AB158" s="193"/>
      <c r="AC158" s="194"/>
      <c r="AD158" s="156"/>
      <c r="AE158" s="157"/>
    </row>
    <row r="159" spans="1:31" ht="27.75" customHeight="1" x14ac:dyDescent="0.2">
      <c r="A159" s="149"/>
      <c r="B159" s="165">
        <v>6</v>
      </c>
      <c r="C159" s="203" t="s">
        <v>130</v>
      </c>
      <c r="D159" s="193"/>
      <c r="E159" s="193"/>
      <c r="F159" s="193"/>
      <c r="G159" s="193"/>
      <c r="H159" s="193"/>
      <c r="I159" s="194"/>
      <c r="J159" s="244"/>
      <c r="K159" s="193"/>
      <c r="L159" s="193"/>
      <c r="M159" s="193"/>
      <c r="N159" s="193"/>
      <c r="O159" s="193"/>
      <c r="P159" s="193"/>
      <c r="Q159" s="194"/>
      <c r="R159" s="300"/>
      <c r="S159" s="193"/>
      <c r="T159" s="194"/>
      <c r="U159" s="300"/>
      <c r="V159" s="193"/>
      <c r="W159" s="194"/>
      <c r="X159" s="300"/>
      <c r="Y159" s="193"/>
      <c r="Z159" s="194"/>
      <c r="AA159" s="301"/>
      <c r="AB159" s="193"/>
      <c r="AC159" s="194"/>
      <c r="AD159" s="156"/>
      <c r="AE159" s="157"/>
    </row>
    <row r="160" spans="1:31" ht="15.75" customHeight="1" x14ac:dyDescent="0.2">
      <c r="A160" s="149"/>
      <c r="B160" s="204" t="s">
        <v>131</v>
      </c>
      <c r="C160" s="190"/>
      <c r="D160" s="190"/>
      <c r="E160" s="190"/>
      <c r="F160" s="190"/>
      <c r="G160" s="190"/>
      <c r="H160" s="190"/>
      <c r="I160" s="190"/>
      <c r="J160" s="190"/>
      <c r="K160" s="190"/>
      <c r="L160" s="190"/>
      <c r="M160" s="190"/>
      <c r="N160" s="190"/>
      <c r="O160" s="190"/>
      <c r="P160" s="190"/>
      <c r="Q160" s="190"/>
      <c r="R160" s="190"/>
      <c r="S160" s="190"/>
      <c r="T160" s="190"/>
      <c r="U160" s="190"/>
      <c r="V160" s="190"/>
      <c r="W160" s="190"/>
      <c r="X160" s="190"/>
      <c r="Y160" s="190"/>
      <c r="Z160" s="190"/>
      <c r="AA160" s="190"/>
      <c r="AB160" s="190"/>
      <c r="AC160" s="191"/>
      <c r="AE160" s="160"/>
    </row>
    <row r="161" spans="1:31" ht="15.75" customHeight="1" x14ac:dyDescent="0.2">
      <c r="A161" s="149"/>
      <c r="B161" s="179" t="s">
        <v>48</v>
      </c>
      <c r="C161" s="196" t="s">
        <v>118</v>
      </c>
      <c r="D161" s="190"/>
      <c r="E161" s="190"/>
      <c r="F161" s="190"/>
      <c r="G161" s="190"/>
      <c r="H161" s="190"/>
      <c r="I161" s="190"/>
      <c r="J161" s="190"/>
      <c r="K161" s="190"/>
      <c r="L161" s="190"/>
      <c r="M161" s="191"/>
      <c r="N161" s="196" t="s">
        <v>132</v>
      </c>
      <c r="O161" s="190"/>
      <c r="P161" s="190"/>
      <c r="Q161" s="191"/>
      <c r="R161" s="196" t="s">
        <v>133</v>
      </c>
      <c r="S161" s="190"/>
      <c r="T161" s="190"/>
      <c r="U161" s="191"/>
      <c r="V161" s="196" t="s">
        <v>39</v>
      </c>
      <c r="W161" s="190"/>
      <c r="X161" s="190"/>
      <c r="Y161" s="190"/>
      <c r="Z161" s="190"/>
      <c r="AA161" s="190"/>
      <c r="AB161" s="190"/>
      <c r="AC161" s="191"/>
      <c r="AE161" s="160"/>
    </row>
    <row r="162" spans="1:31" ht="46.5" customHeight="1" x14ac:dyDescent="0.2">
      <c r="A162" s="149"/>
      <c r="B162" s="179">
        <v>4</v>
      </c>
      <c r="C162" s="197"/>
      <c r="D162" s="198"/>
      <c r="E162" s="198"/>
      <c r="F162" s="198"/>
      <c r="G162" s="198"/>
      <c r="H162" s="198"/>
      <c r="I162" s="198"/>
      <c r="J162" s="198"/>
      <c r="K162" s="198"/>
      <c r="L162" s="198"/>
      <c r="M162" s="199"/>
      <c r="N162" s="303"/>
      <c r="O162" s="198"/>
      <c r="P162" s="198"/>
      <c r="Q162" s="199"/>
      <c r="R162" s="250"/>
      <c r="S162" s="198"/>
      <c r="T162" s="198"/>
      <c r="U162" s="199"/>
      <c r="V162" s="298"/>
      <c r="W162" s="198"/>
      <c r="X162" s="198"/>
      <c r="Y162" s="198"/>
      <c r="Z162" s="198"/>
      <c r="AA162" s="198"/>
      <c r="AB162" s="198"/>
      <c r="AC162" s="199"/>
      <c r="AE162" s="160"/>
    </row>
    <row r="163" spans="1:31" ht="15.75" customHeight="1" x14ac:dyDescent="0.2">
      <c r="A163" s="149"/>
      <c r="B163" s="179">
        <v>5</v>
      </c>
      <c r="C163" s="192"/>
      <c r="D163" s="193"/>
      <c r="E163" s="193"/>
      <c r="F163" s="193"/>
      <c r="G163" s="193"/>
      <c r="H163" s="193"/>
      <c r="I163" s="193"/>
      <c r="J163" s="193"/>
      <c r="K163" s="193"/>
      <c r="L163" s="193"/>
      <c r="M163" s="194"/>
      <c r="N163" s="304"/>
      <c r="O163" s="193"/>
      <c r="P163" s="193"/>
      <c r="Q163" s="194"/>
      <c r="R163" s="305"/>
      <c r="S163" s="193"/>
      <c r="T163" s="193"/>
      <c r="U163" s="194"/>
      <c r="V163" s="306"/>
      <c r="W163" s="193"/>
      <c r="X163" s="193"/>
      <c r="Y163" s="193"/>
      <c r="Z163" s="193"/>
      <c r="AA163" s="193"/>
      <c r="AB163" s="193"/>
      <c r="AC163" s="194"/>
    </row>
    <row r="164" spans="1:31" ht="15.75" customHeight="1" x14ac:dyDescent="0.2">
      <c r="A164" s="149"/>
      <c r="B164" s="179">
        <v>6</v>
      </c>
      <c r="C164" s="192"/>
      <c r="D164" s="193"/>
      <c r="E164" s="193"/>
      <c r="F164" s="193"/>
      <c r="G164" s="193"/>
      <c r="H164" s="193"/>
      <c r="I164" s="193"/>
      <c r="J164" s="193"/>
      <c r="K164" s="193"/>
      <c r="L164" s="193"/>
      <c r="M164" s="194"/>
      <c r="N164" s="304"/>
      <c r="O164" s="193"/>
      <c r="P164" s="193"/>
      <c r="Q164" s="194"/>
      <c r="R164" s="305"/>
      <c r="S164" s="193"/>
      <c r="T164" s="193"/>
      <c r="U164" s="194"/>
      <c r="V164" s="306"/>
      <c r="W164" s="193"/>
      <c r="X164" s="193"/>
      <c r="Y164" s="193"/>
      <c r="Z164" s="193"/>
      <c r="AA164" s="193"/>
      <c r="AB164" s="193"/>
      <c r="AC164" s="194"/>
    </row>
    <row r="165" spans="1:31" ht="15.75" customHeight="1" x14ac:dyDescent="0.2">
      <c r="A165" s="149"/>
      <c r="B165" s="226"/>
      <c r="C165" s="190"/>
      <c r="D165" s="190"/>
      <c r="E165" s="190"/>
      <c r="F165" s="190"/>
      <c r="G165" s="190"/>
      <c r="H165" s="190"/>
      <c r="I165" s="190"/>
      <c r="J165" s="190"/>
      <c r="K165" s="190"/>
      <c r="L165" s="190"/>
      <c r="M165" s="190"/>
      <c r="N165" s="190"/>
      <c r="O165" s="190"/>
      <c r="P165" s="190"/>
      <c r="Q165" s="190"/>
      <c r="R165" s="190"/>
      <c r="S165" s="190"/>
      <c r="T165" s="190"/>
      <c r="U165" s="190"/>
      <c r="V165" s="190"/>
      <c r="W165" s="190"/>
      <c r="X165" s="190"/>
      <c r="Y165" s="190"/>
      <c r="Z165" s="190"/>
      <c r="AA165" s="190"/>
      <c r="AB165" s="190"/>
      <c r="AC165" s="191"/>
    </row>
    <row r="166" spans="1:31" ht="15.75" customHeight="1" x14ac:dyDescent="0.2">
      <c r="A166" s="149"/>
      <c r="B166" s="149"/>
      <c r="C166" s="149"/>
      <c r="D166" s="149"/>
      <c r="E166" s="149"/>
      <c r="F166" s="149"/>
      <c r="G166" s="149"/>
      <c r="H166" s="149"/>
      <c r="I166" s="149"/>
      <c r="J166" s="188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9"/>
      <c r="AA166" s="149"/>
      <c r="AB166" s="149"/>
      <c r="AC166" s="149"/>
    </row>
    <row r="167" spans="1:31" ht="15.75" customHeight="1" x14ac:dyDescent="0.2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9"/>
      <c r="AA167" s="149"/>
      <c r="AB167" s="149"/>
      <c r="AC167" s="149"/>
    </row>
    <row r="168" spans="1:31" ht="15.75" customHeight="1" x14ac:dyDescent="0.2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9"/>
      <c r="AA168" s="149"/>
      <c r="AB168" s="149"/>
      <c r="AC168" s="149"/>
    </row>
    <row r="169" spans="1:31" ht="15.75" customHeight="1" x14ac:dyDescent="0.2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9"/>
      <c r="AA169" s="149"/>
      <c r="AB169" s="149"/>
      <c r="AC169" s="149"/>
    </row>
    <row r="170" spans="1:31" ht="15.75" customHeight="1" x14ac:dyDescent="0.2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9"/>
      <c r="AA170" s="149"/>
      <c r="AB170" s="149"/>
      <c r="AC170" s="149"/>
    </row>
    <row r="171" spans="1:31" ht="15.75" customHeight="1" x14ac:dyDescent="0.2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9"/>
      <c r="AA171" s="149"/>
      <c r="AB171" s="149"/>
      <c r="AC171" s="149"/>
    </row>
    <row r="172" spans="1:31" ht="15.75" customHeight="1" x14ac:dyDescent="0.2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9"/>
      <c r="AA172" s="149"/>
      <c r="AB172" s="149"/>
      <c r="AC172" s="149"/>
    </row>
    <row r="173" spans="1:31" ht="15.75" customHeight="1" x14ac:dyDescent="0.2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9"/>
      <c r="AA173" s="149"/>
      <c r="AB173" s="149"/>
      <c r="AC173" s="149"/>
    </row>
    <row r="174" spans="1:31" ht="15.75" customHeight="1" x14ac:dyDescent="0.2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9"/>
      <c r="AA174" s="149"/>
      <c r="AB174" s="149"/>
      <c r="AC174" s="149"/>
    </row>
    <row r="175" spans="1:31" ht="15.75" customHeight="1" x14ac:dyDescent="0.2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9"/>
      <c r="AA175" s="149"/>
      <c r="AB175" s="149"/>
      <c r="AC175" s="149"/>
    </row>
    <row r="176" spans="1:31" ht="15.75" customHeight="1" x14ac:dyDescent="0.2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9"/>
      <c r="AA176" s="149"/>
      <c r="AB176" s="149"/>
      <c r="AC176" s="149"/>
    </row>
    <row r="177" spans="1:29" ht="15.75" customHeight="1" x14ac:dyDescent="0.2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9"/>
      <c r="AA177" s="149"/>
      <c r="AB177" s="149"/>
      <c r="AC177" s="149"/>
    </row>
    <row r="178" spans="1:29" ht="15.75" customHeight="1" x14ac:dyDescent="0.2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9"/>
      <c r="AA178" s="149"/>
      <c r="AB178" s="149"/>
      <c r="AC178" s="149"/>
    </row>
    <row r="179" spans="1:29" ht="15.75" customHeight="1" x14ac:dyDescent="0.2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9"/>
      <c r="AA179" s="149"/>
      <c r="AB179" s="149"/>
      <c r="AC179" s="149"/>
    </row>
    <row r="180" spans="1:29" ht="15.75" customHeight="1" x14ac:dyDescent="0.2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9"/>
      <c r="AA180" s="149"/>
      <c r="AB180" s="149"/>
      <c r="AC180" s="149"/>
    </row>
    <row r="181" spans="1:29" ht="15.75" customHeight="1" x14ac:dyDescent="0.2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9"/>
      <c r="AA181" s="149"/>
      <c r="AB181" s="149"/>
      <c r="AC181" s="149"/>
    </row>
    <row r="182" spans="1:29" ht="15.75" customHeight="1" x14ac:dyDescent="0.2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9"/>
      <c r="AA182" s="149"/>
      <c r="AB182" s="149"/>
      <c r="AC182" s="149"/>
    </row>
    <row r="183" spans="1:29" ht="15.75" customHeight="1" x14ac:dyDescent="0.2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9"/>
      <c r="AA183" s="149"/>
      <c r="AB183" s="149"/>
      <c r="AC183" s="149"/>
    </row>
    <row r="184" spans="1:29" ht="15.75" customHeight="1" x14ac:dyDescent="0.2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9"/>
      <c r="AA184" s="149"/>
      <c r="AB184" s="149"/>
      <c r="AC184" s="149"/>
    </row>
    <row r="185" spans="1:29" ht="15.75" customHeight="1" x14ac:dyDescent="0.2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9"/>
      <c r="AA185" s="149"/>
      <c r="AB185" s="149"/>
      <c r="AC185" s="149"/>
    </row>
    <row r="186" spans="1:29" ht="15.75" customHeight="1" x14ac:dyDescent="0.2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9"/>
      <c r="AA186" s="149"/>
      <c r="AB186" s="149"/>
      <c r="AC186" s="149"/>
    </row>
    <row r="187" spans="1:29" ht="15.75" customHeight="1" x14ac:dyDescent="0.2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9"/>
      <c r="AA187" s="149"/>
      <c r="AB187" s="149"/>
      <c r="AC187" s="149"/>
    </row>
    <row r="188" spans="1:29" ht="15.75" customHeight="1" x14ac:dyDescent="0.2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9"/>
      <c r="AA188" s="149"/>
      <c r="AB188" s="149"/>
      <c r="AC188" s="149"/>
    </row>
    <row r="189" spans="1:29" ht="15.75" customHeight="1" x14ac:dyDescent="0.2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9"/>
      <c r="AA189" s="149"/>
      <c r="AB189" s="149"/>
      <c r="AC189" s="149"/>
    </row>
    <row r="190" spans="1:29" ht="15.75" customHeight="1" x14ac:dyDescent="0.2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9"/>
      <c r="AA190" s="149"/>
      <c r="AB190" s="149"/>
      <c r="AC190" s="149"/>
    </row>
    <row r="191" spans="1:29" ht="15.75" customHeight="1" x14ac:dyDescent="0.2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9"/>
      <c r="AA191" s="149"/>
      <c r="AB191" s="149"/>
      <c r="AC191" s="149"/>
    </row>
    <row r="192" spans="1:29" ht="15.75" customHeight="1" x14ac:dyDescent="0.2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9"/>
      <c r="AA192" s="149"/>
      <c r="AB192" s="149"/>
      <c r="AC192" s="149"/>
    </row>
    <row r="193" spans="1:29" ht="15.75" customHeight="1" x14ac:dyDescent="0.2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9"/>
      <c r="AA193" s="149"/>
      <c r="AB193" s="149"/>
      <c r="AC193" s="149"/>
    </row>
    <row r="194" spans="1:29" ht="15.75" customHeight="1" x14ac:dyDescent="0.2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9"/>
      <c r="AA194" s="149"/>
      <c r="AB194" s="149"/>
      <c r="AC194" s="149"/>
    </row>
    <row r="195" spans="1:29" ht="15.75" customHeight="1" x14ac:dyDescent="0.2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9"/>
      <c r="AA195" s="149"/>
      <c r="AB195" s="149"/>
      <c r="AC195" s="149"/>
    </row>
    <row r="196" spans="1:29" ht="15.75" customHeight="1" x14ac:dyDescent="0.2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9"/>
      <c r="AA196" s="149"/>
      <c r="AB196" s="149"/>
      <c r="AC196" s="149"/>
    </row>
    <row r="197" spans="1:29" ht="15.75" customHeight="1" x14ac:dyDescent="0.2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9"/>
      <c r="AA197" s="149"/>
      <c r="AB197" s="149"/>
      <c r="AC197" s="149"/>
    </row>
    <row r="198" spans="1:29" ht="15.75" customHeight="1" x14ac:dyDescent="0.2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9"/>
      <c r="AA198" s="149"/>
      <c r="AB198" s="149"/>
      <c r="AC198" s="149"/>
    </row>
    <row r="199" spans="1:29" ht="15.75" customHeight="1" x14ac:dyDescent="0.2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9"/>
      <c r="AA199" s="149"/>
      <c r="AB199" s="149"/>
      <c r="AC199" s="149"/>
    </row>
    <row r="200" spans="1:29" ht="15.75" customHeight="1" x14ac:dyDescent="0.2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9"/>
      <c r="AA200" s="149"/>
      <c r="AB200" s="149"/>
      <c r="AC200" s="149"/>
    </row>
    <row r="201" spans="1:29" ht="15.75" customHeight="1" x14ac:dyDescent="0.2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9"/>
      <c r="AA201" s="149"/>
      <c r="AB201" s="149"/>
      <c r="AC201" s="149"/>
    </row>
    <row r="202" spans="1:29" ht="15.75" customHeight="1" x14ac:dyDescent="0.2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9"/>
      <c r="AA202" s="149"/>
      <c r="AB202" s="149"/>
      <c r="AC202" s="149"/>
    </row>
    <row r="203" spans="1:29" ht="15.75" customHeight="1" x14ac:dyDescent="0.2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9"/>
      <c r="AA203" s="149"/>
      <c r="AB203" s="149"/>
      <c r="AC203" s="149"/>
    </row>
    <row r="204" spans="1:29" ht="15.75" customHeight="1" x14ac:dyDescent="0.2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9"/>
      <c r="AA204" s="149"/>
      <c r="AB204" s="149"/>
      <c r="AC204" s="149"/>
    </row>
    <row r="205" spans="1:29" ht="15.75" customHeight="1" x14ac:dyDescent="0.2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9"/>
      <c r="AA205" s="149"/>
      <c r="AB205" s="149"/>
      <c r="AC205" s="149"/>
    </row>
    <row r="206" spans="1:29" ht="15.75" customHeight="1" x14ac:dyDescent="0.2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9"/>
      <c r="AA206" s="149"/>
      <c r="AB206" s="149"/>
      <c r="AC206" s="149"/>
    </row>
    <row r="207" spans="1:29" ht="15.75" customHeight="1" x14ac:dyDescent="0.2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9"/>
      <c r="AA207" s="149"/>
      <c r="AB207" s="149"/>
      <c r="AC207" s="149"/>
    </row>
    <row r="208" spans="1:29" ht="15.75" customHeight="1" x14ac:dyDescent="0.2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9"/>
      <c r="AA208" s="149"/>
      <c r="AB208" s="149"/>
      <c r="AC208" s="149"/>
    </row>
    <row r="209" spans="1:29" ht="15.75" customHeight="1" x14ac:dyDescent="0.2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9"/>
      <c r="AA209" s="149"/>
      <c r="AB209" s="149"/>
      <c r="AC209" s="149"/>
    </row>
    <row r="210" spans="1:29" ht="15.75" customHeight="1" x14ac:dyDescent="0.2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9"/>
      <c r="AA210" s="149"/>
      <c r="AB210" s="149"/>
      <c r="AC210" s="149"/>
    </row>
    <row r="211" spans="1:29" ht="15.75" customHeight="1" x14ac:dyDescent="0.2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9"/>
      <c r="AA211" s="149"/>
      <c r="AB211" s="149"/>
      <c r="AC211" s="149"/>
    </row>
    <row r="212" spans="1:29" ht="15.75" customHeight="1" x14ac:dyDescent="0.2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9"/>
      <c r="AA212" s="149"/>
      <c r="AB212" s="149"/>
      <c r="AC212" s="149"/>
    </row>
    <row r="213" spans="1:29" ht="15.75" customHeight="1" x14ac:dyDescent="0.2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9"/>
      <c r="AA213" s="149"/>
      <c r="AB213" s="149"/>
      <c r="AC213" s="149"/>
    </row>
    <row r="214" spans="1:29" ht="15.75" customHeight="1" x14ac:dyDescent="0.2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9"/>
      <c r="AA214" s="149"/>
      <c r="AB214" s="149"/>
      <c r="AC214" s="149"/>
    </row>
    <row r="215" spans="1:29" ht="15.75" customHeight="1" x14ac:dyDescent="0.2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9"/>
      <c r="AA215" s="149"/>
      <c r="AB215" s="149"/>
      <c r="AC215" s="149"/>
    </row>
    <row r="216" spans="1:29" ht="15.75" customHeight="1" x14ac:dyDescent="0.2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9"/>
      <c r="AA216" s="149"/>
      <c r="AB216" s="149"/>
      <c r="AC216" s="149"/>
    </row>
    <row r="217" spans="1:29" ht="15.75" customHeight="1" x14ac:dyDescent="0.2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9"/>
      <c r="AA217" s="149"/>
      <c r="AB217" s="149"/>
      <c r="AC217" s="149"/>
    </row>
    <row r="218" spans="1:29" ht="15.75" customHeight="1" x14ac:dyDescent="0.2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9"/>
      <c r="AA218" s="149"/>
      <c r="AB218" s="149"/>
      <c r="AC218" s="149"/>
    </row>
    <row r="219" spans="1:29" ht="15.75" customHeight="1" x14ac:dyDescent="0.2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9"/>
      <c r="AA219" s="149"/>
      <c r="AB219" s="149"/>
      <c r="AC219" s="149"/>
    </row>
    <row r="220" spans="1:29" ht="15.75" customHeight="1" x14ac:dyDescent="0.2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</row>
    <row r="221" spans="1:29" ht="15.75" customHeight="1" x14ac:dyDescent="0.2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9"/>
      <c r="AA221" s="149"/>
      <c r="AB221" s="149"/>
      <c r="AC221" s="149"/>
    </row>
    <row r="222" spans="1:29" ht="15.75" customHeight="1" x14ac:dyDescent="0.2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9"/>
      <c r="AA222" s="149"/>
      <c r="AB222" s="149"/>
      <c r="AC222" s="149"/>
    </row>
    <row r="223" spans="1:29" ht="15.75" customHeight="1" x14ac:dyDescent="0.2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9"/>
      <c r="AA223" s="149"/>
      <c r="AB223" s="149"/>
      <c r="AC223" s="149"/>
    </row>
    <row r="224" spans="1:29" ht="15.75" customHeight="1" x14ac:dyDescent="0.2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9"/>
      <c r="AA224" s="149"/>
      <c r="AB224" s="149"/>
      <c r="AC224" s="149"/>
    </row>
    <row r="225" spans="1:29" ht="15.75" customHeight="1" x14ac:dyDescent="0.2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</row>
    <row r="226" spans="1:29" ht="15.75" customHeight="1" x14ac:dyDescent="0.2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9"/>
      <c r="AA226" s="149"/>
      <c r="AB226" s="149"/>
      <c r="AC226" s="149"/>
    </row>
    <row r="227" spans="1:29" ht="15.75" customHeight="1" x14ac:dyDescent="0.2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9"/>
      <c r="AA227" s="149"/>
      <c r="AB227" s="149"/>
      <c r="AC227" s="149"/>
    </row>
    <row r="228" spans="1:29" ht="15.75" customHeight="1" x14ac:dyDescent="0.2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9"/>
      <c r="AA228" s="149"/>
      <c r="AB228" s="149"/>
      <c r="AC228" s="149"/>
    </row>
    <row r="229" spans="1:29" ht="15.75" customHeight="1" x14ac:dyDescent="0.2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9"/>
      <c r="AA229" s="149"/>
      <c r="AB229" s="149"/>
      <c r="AC229" s="149"/>
    </row>
    <row r="230" spans="1:29" ht="15.75" customHeight="1" x14ac:dyDescent="0.2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9"/>
      <c r="AA230" s="149"/>
      <c r="AB230" s="149"/>
      <c r="AC230" s="149"/>
    </row>
    <row r="231" spans="1:29" ht="15.75" customHeight="1" x14ac:dyDescent="0.2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9"/>
      <c r="AA231" s="149"/>
      <c r="AB231" s="149"/>
      <c r="AC231" s="149"/>
    </row>
    <row r="232" spans="1:29" ht="15.75" customHeight="1" x14ac:dyDescent="0.2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9"/>
      <c r="AA232" s="149"/>
      <c r="AB232" s="149"/>
      <c r="AC232" s="149"/>
    </row>
    <row r="233" spans="1:29" ht="15.75" customHeight="1" x14ac:dyDescent="0.2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9"/>
      <c r="AA233" s="149"/>
      <c r="AB233" s="149"/>
      <c r="AC233" s="149"/>
    </row>
    <row r="234" spans="1:29" ht="15.75" customHeight="1" x14ac:dyDescent="0.2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9"/>
      <c r="AA234" s="149"/>
      <c r="AB234" s="149"/>
      <c r="AC234" s="149"/>
    </row>
    <row r="235" spans="1:29" ht="15.75" customHeight="1" x14ac:dyDescent="0.2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9"/>
      <c r="AA235" s="149"/>
      <c r="AB235" s="149"/>
      <c r="AC235" s="149"/>
    </row>
    <row r="236" spans="1:29" ht="15.75" customHeight="1" x14ac:dyDescent="0.2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9"/>
      <c r="AA236" s="149"/>
      <c r="AB236" s="149"/>
      <c r="AC236" s="149"/>
    </row>
    <row r="237" spans="1:29" ht="15.75" customHeight="1" x14ac:dyDescent="0.2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9"/>
      <c r="AA237" s="149"/>
      <c r="AB237" s="149"/>
      <c r="AC237" s="149"/>
    </row>
    <row r="238" spans="1:29" ht="15.75" customHeight="1" x14ac:dyDescent="0.2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9"/>
      <c r="AA238" s="149"/>
      <c r="AB238" s="149"/>
      <c r="AC238" s="149"/>
    </row>
    <row r="239" spans="1:29" ht="15.75" customHeight="1" x14ac:dyDescent="0.2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9"/>
      <c r="AA239" s="149"/>
      <c r="AB239" s="149"/>
      <c r="AC239" s="149"/>
    </row>
    <row r="240" spans="1:29" ht="15.75" customHeight="1" x14ac:dyDescent="0.2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9"/>
      <c r="AA240" s="149"/>
      <c r="AB240" s="149"/>
      <c r="AC240" s="149"/>
    </row>
    <row r="241" spans="1:29" ht="15.75" customHeight="1" x14ac:dyDescent="0.2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9"/>
      <c r="AA241" s="149"/>
      <c r="AB241" s="149"/>
      <c r="AC241" s="149"/>
    </row>
    <row r="242" spans="1:29" ht="15.75" customHeight="1" x14ac:dyDescent="0.2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9"/>
      <c r="AA242" s="149"/>
      <c r="AB242" s="149"/>
      <c r="AC242" s="149"/>
    </row>
    <row r="243" spans="1:29" ht="15.75" customHeight="1" x14ac:dyDescent="0.2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9"/>
      <c r="AA243" s="149"/>
      <c r="AB243" s="149"/>
      <c r="AC243" s="149"/>
    </row>
    <row r="244" spans="1:29" ht="15.75" customHeight="1" x14ac:dyDescent="0.2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9"/>
      <c r="AA244" s="149"/>
      <c r="AB244" s="149"/>
      <c r="AC244" s="149"/>
    </row>
    <row r="245" spans="1:29" ht="15.75" customHeight="1" x14ac:dyDescent="0.2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9"/>
      <c r="AA245" s="149"/>
      <c r="AB245" s="149"/>
      <c r="AC245" s="149"/>
    </row>
    <row r="246" spans="1:29" ht="15.75" customHeight="1" x14ac:dyDescent="0.2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9"/>
      <c r="AA246" s="149"/>
      <c r="AB246" s="149"/>
      <c r="AC246" s="149"/>
    </row>
    <row r="247" spans="1:29" ht="15.75" customHeight="1" x14ac:dyDescent="0.2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9"/>
      <c r="AA247" s="149"/>
      <c r="AB247" s="149"/>
      <c r="AC247" s="149"/>
    </row>
    <row r="248" spans="1:29" ht="15.75" customHeight="1" x14ac:dyDescent="0.2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9"/>
      <c r="AA248" s="149"/>
      <c r="AB248" s="149"/>
      <c r="AC248" s="149"/>
    </row>
    <row r="249" spans="1:29" ht="15.75" customHeight="1" x14ac:dyDescent="0.2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9"/>
      <c r="AA249" s="149"/>
      <c r="AB249" s="149"/>
      <c r="AC249" s="149"/>
    </row>
    <row r="250" spans="1:29" ht="15.75" customHeight="1" x14ac:dyDescent="0.2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</row>
    <row r="251" spans="1:29" ht="15.75" customHeight="1" x14ac:dyDescent="0.2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</row>
    <row r="252" spans="1:29" ht="15.75" customHeight="1" x14ac:dyDescent="0.2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9"/>
      <c r="AA252" s="149"/>
      <c r="AB252" s="149"/>
      <c r="AC252" s="149"/>
    </row>
    <row r="253" spans="1:29" ht="15.75" customHeight="1" x14ac:dyDescent="0.2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9"/>
      <c r="AA253" s="149"/>
      <c r="AB253" s="149"/>
      <c r="AC253" s="149"/>
    </row>
    <row r="254" spans="1:29" ht="15.75" customHeight="1" x14ac:dyDescent="0.2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9"/>
      <c r="AA254" s="149"/>
      <c r="AB254" s="149"/>
      <c r="AC254" s="149"/>
    </row>
    <row r="255" spans="1:29" ht="15.75" customHeight="1" x14ac:dyDescent="0.2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9"/>
      <c r="AA255" s="149"/>
      <c r="AB255" s="149"/>
      <c r="AC255" s="149"/>
    </row>
    <row r="256" spans="1:29" ht="15.75" customHeight="1" x14ac:dyDescent="0.2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9"/>
      <c r="AA256" s="149"/>
      <c r="AB256" s="149"/>
      <c r="AC256" s="149"/>
    </row>
    <row r="257" spans="1:29" ht="15.75" customHeight="1" x14ac:dyDescent="0.2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9"/>
      <c r="AA257" s="149"/>
      <c r="AB257" s="149"/>
      <c r="AC257" s="149"/>
    </row>
    <row r="258" spans="1:29" ht="15.75" customHeight="1" x14ac:dyDescent="0.2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9"/>
      <c r="AA258" s="149"/>
      <c r="AB258" s="149"/>
      <c r="AC258" s="149"/>
    </row>
    <row r="259" spans="1:29" ht="15.75" customHeight="1" x14ac:dyDescent="0.2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9"/>
      <c r="AA259" s="149"/>
      <c r="AB259" s="149"/>
      <c r="AC259" s="149"/>
    </row>
    <row r="260" spans="1:29" ht="15.75" customHeight="1" x14ac:dyDescent="0.2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9"/>
      <c r="AA260" s="149"/>
      <c r="AB260" s="149"/>
      <c r="AC260" s="149"/>
    </row>
    <row r="261" spans="1:29" ht="15.75" customHeight="1" x14ac:dyDescent="0.2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9"/>
      <c r="AA261" s="149"/>
      <c r="AB261" s="149"/>
      <c r="AC261" s="149"/>
    </row>
    <row r="262" spans="1:29" ht="15.75" customHeight="1" x14ac:dyDescent="0.2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9"/>
      <c r="AA262" s="149"/>
      <c r="AB262" s="149"/>
      <c r="AC262" s="149"/>
    </row>
    <row r="263" spans="1:29" ht="15.75" customHeight="1" x14ac:dyDescent="0.2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9"/>
      <c r="AA263" s="149"/>
      <c r="AB263" s="149"/>
      <c r="AC263" s="149"/>
    </row>
    <row r="264" spans="1:29" ht="15.75" customHeight="1" x14ac:dyDescent="0.2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9"/>
      <c r="AA264" s="149"/>
      <c r="AB264" s="149"/>
      <c r="AC264" s="149"/>
    </row>
    <row r="265" spans="1:29" ht="15.75" customHeight="1" x14ac:dyDescent="0.2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9"/>
      <c r="AA265" s="149"/>
      <c r="AB265" s="149"/>
      <c r="AC265" s="149"/>
    </row>
    <row r="266" spans="1:29" ht="15.75" customHeight="1" x14ac:dyDescent="0.2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9"/>
      <c r="AA266" s="149"/>
      <c r="AB266" s="149"/>
      <c r="AC266" s="149"/>
    </row>
    <row r="267" spans="1:29" ht="15.75" customHeight="1" x14ac:dyDescent="0.2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9"/>
      <c r="AA267" s="149"/>
      <c r="AB267" s="149"/>
      <c r="AC267" s="149"/>
    </row>
    <row r="268" spans="1:29" ht="15.75" customHeight="1" x14ac:dyDescent="0.2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9"/>
      <c r="AA268" s="149"/>
      <c r="AB268" s="149"/>
      <c r="AC268" s="149"/>
    </row>
    <row r="269" spans="1:29" ht="15.75" customHeight="1" x14ac:dyDescent="0.2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9"/>
      <c r="AA269" s="149"/>
      <c r="AB269" s="149"/>
      <c r="AC269" s="149"/>
    </row>
    <row r="270" spans="1:29" ht="15.75" customHeight="1" x14ac:dyDescent="0.2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9"/>
      <c r="AA270" s="149"/>
      <c r="AB270" s="149"/>
      <c r="AC270" s="149"/>
    </row>
    <row r="271" spans="1:29" ht="15.75" customHeight="1" x14ac:dyDescent="0.2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9"/>
      <c r="AA271" s="149"/>
      <c r="AB271" s="149"/>
      <c r="AC271" s="149"/>
    </row>
    <row r="272" spans="1:29" ht="15.75" customHeight="1" x14ac:dyDescent="0.2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9"/>
      <c r="AA272" s="149"/>
      <c r="AB272" s="149"/>
      <c r="AC272" s="149"/>
    </row>
    <row r="273" spans="1:29" ht="15.75" customHeight="1" x14ac:dyDescent="0.2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9"/>
      <c r="AA273" s="149"/>
      <c r="AB273" s="149"/>
      <c r="AC273" s="149"/>
    </row>
    <row r="274" spans="1:29" ht="15.75" customHeight="1" x14ac:dyDescent="0.2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9"/>
      <c r="AA274" s="149"/>
      <c r="AB274" s="149"/>
      <c r="AC274" s="149"/>
    </row>
    <row r="275" spans="1:29" ht="15.75" customHeight="1" x14ac:dyDescent="0.2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9"/>
      <c r="AA275" s="149"/>
      <c r="AB275" s="149"/>
      <c r="AC275" s="149"/>
    </row>
    <row r="276" spans="1:29" ht="15.75" customHeight="1" x14ac:dyDescent="0.2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9"/>
      <c r="AA276" s="149"/>
      <c r="AB276" s="149"/>
      <c r="AC276" s="149"/>
    </row>
    <row r="277" spans="1:29" ht="15.75" customHeight="1" x14ac:dyDescent="0.2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9"/>
      <c r="AA277" s="149"/>
      <c r="AB277" s="149"/>
      <c r="AC277" s="149"/>
    </row>
    <row r="278" spans="1:29" ht="15.75" customHeight="1" x14ac:dyDescent="0.2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9"/>
      <c r="AA278" s="149"/>
      <c r="AB278" s="149"/>
      <c r="AC278" s="149"/>
    </row>
    <row r="279" spans="1:29" ht="15.75" customHeight="1" x14ac:dyDescent="0.2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9"/>
      <c r="AA279" s="149"/>
      <c r="AB279" s="149"/>
      <c r="AC279" s="149"/>
    </row>
    <row r="280" spans="1:29" ht="15.75" customHeight="1" x14ac:dyDescent="0.2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9"/>
      <c r="AA280" s="149"/>
      <c r="AB280" s="149"/>
      <c r="AC280" s="149"/>
    </row>
    <row r="281" spans="1:29" ht="15.75" customHeight="1" x14ac:dyDescent="0.2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9"/>
      <c r="AA281" s="149"/>
      <c r="AB281" s="149"/>
      <c r="AC281" s="149"/>
    </row>
    <row r="282" spans="1:29" ht="15.75" customHeight="1" x14ac:dyDescent="0.2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9"/>
      <c r="AA282" s="149"/>
      <c r="AB282" s="149"/>
      <c r="AC282" s="149"/>
    </row>
    <row r="283" spans="1:29" ht="15.75" customHeight="1" x14ac:dyDescent="0.2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9"/>
      <c r="AA283" s="149"/>
      <c r="AB283" s="149"/>
      <c r="AC283" s="149"/>
    </row>
    <row r="284" spans="1:29" ht="15.75" customHeight="1" x14ac:dyDescent="0.2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9"/>
      <c r="AA284" s="149"/>
      <c r="AB284" s="149"/>
      <c r="AC284" s="149"/>
    </row>
    <row r="285" spans="1:29" ht="15.75" customHeight="1" x14ac:dyDescent="0.2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9"/>
      <c r="AA285" s="149"/>
      <c r="AB285" s="149"/>
      <c r="AC285" s="149"/>
    </row>
    <row r="286" spans="1:29" ht="15.75" customHeight="1" x14ac:dyDescent="0.2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9"/>
      <c r="AA286" s="149"/>
      <c r="AB286" s="149"/>
      <c r="AC286" s="149"/>
    </row>
    <row r="287" spans="1:29" ht="15.75" customHeight="1" x14ac:dyDescent="0.2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9"/>
      <c r="AA287" s="149"/>
      <c r="AB287" s="149"/>
      <c r="AC287" s="149"/>
    </row>
    <row r="288" spans="1:29" ht="15.75" customHeight="1" x14ac:dyDescent="0.2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9"/>
      <c r="AA288" s="149"/>
      <c r="AB288" s="149"/>
      <c r="AC288" s="149"/>
    </row>
    <row r="289" spans="1:29" ht="15.75" customHeight="1" x14ac:dyDescent="0.2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9"/>
      <c r="AA289" s="149"/>
      <c r="AB289" s="149"/>
      <c r="AC289" s="149"/>
    </row>
    <row r="290" spans="1:29" ht="15.75" customHeight="1" x14ac:dyDescent="0.2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9"/>
      <c r="AA290" s="149"/>
      <c r="AB290" s="149"/>
      <c r="AC290" s="149"/>
    </row>
    <row r="291" spans="1:29" ht="15.75" customHeight="1" x14ac:dyDescent="0.2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9"/>
      <c r="AA291" s="149"/>
      <c r="AB291" s="149"/>
      <c r="AC291" s="149"/>
    </row>
    <row r="292" spans="1:29" ht="15.75" customHeight="1" x14ac:dyDescent="0.2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9"/>
      <c r="AA292" s="149"/>
      <c r="AB292" s="149"/>
      <c r="AC292" s="149"/>
    </row>
    <row r="293" spans="1:29" ht="15.75" customHeight="1" x14ac:dyDescent="0.2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9"/>
      <c r="AA293" s="149"/>
      <c r="AB293" s="149"/>
      <c r="AC293" s="149"/>
    </row>
    <row r="294" spans="1:29" ht="15.75" customHeight="1" x14ac:dyDescent="0.2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9"/>
      <c r="AA294" s="149"/>
      <c r="AB294" s="149"/>
      <c r="AC294" s="149"/>
    </row>
    <row r="295" spans="1:29" ht="15.75" customHeight="1" x14ac:dyDescent="0.2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9"/>
      <c r="AA295" s="149"/>
      <c r="AB295" s="149"/>
      <c r="AC295" s="149"/>
    </row>
    <row r="296" spans="1:29" ht="15.75" customHeight="1" x14ac:dyDescent="0.2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9"/>
      <c r="AA296" s="149"/>
      <c r="AB296" s="149"/>
      <c r="AC296" s="149"/>
    </row>
    <row r="297" spans="1:29" ht="15.75" customHeight="1" x14ac:dyDescent="0.2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9"/>
      <c r="AA297" s="149"/>
      <c r="AB297" s="149"/>
      <c r="AC297" s="149"/>
    </row>
    <row r="298" spans="1:29" ht="15.75" customHeight="1" x14ac:dyDescent="0.2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9"/>
      <c r="AA298" s="149"/>
      <c r="AB298" s="149"/>
      <c r="AC298" s="149"/>
    </row>
    <row r="299" spans="1:29" ht="15.75" customHeight="1" x14ac:dyDescent="0.2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9"/>
      <c r="AA299" s="149"/>
      <c r="AB299" s="149"/>
      <c r="AC299" s="149"/>
    </row>
    <row r="300" spans="1:29" ht="15.75" customHeight="1" x14ac:dyDescent="0.2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9"/>
      <c r="AA300" s="149"/>
      <c r="AB300" s="149"/>
      <c r="AC300" s="149"/>
    </row>
    <row r="301" spans="1:29" ht="15.75" customHeight="1" x14ac:dyDescent="0.2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9"/>
      <c r="AA301" s="149"/>
      <c r="AB301" s="149"/>
      <c r="AC301" s="149"/>
    </row>
    <row r="302" spans="1:29" ht="15.75" customHeight="1" x14ac:dyDescent="0.2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9"/>
      <c r="AA302" s="149"/>
      <c r="AB302" s="149"/>
      <c r="AC302" s="149"/>
    </row>
    <row r="303" spans="1:29" ht="15.75" customHeight="1" x14ac:dyDescent="0.2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9"/>
      <c r="AA303" s="149"/>
      <c r="AB303" s="149"/>
      <c r="AC303" s="149"/>
    </row>
    <row r="304" spans="1:29" ht="15.75" customHeight="1" x14ac:dyDescent="0.2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9"/>
      <c r="AA304" s="149"/>
      <c r="AB304" s="149"/>
      <c r="AC304" s="149"/>
    </row>
    <row r="305" spans="1:29" ht="15.75" customHeight="1" x14ac:dyDescent="0.2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</row>
    <row r="306" spans="1:29" ht="15.75" customHeight="1" x14ac:dyDescent="0.2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</row>
    <row r="307" spans="1:29" ht="15.75" customHeight="1" x14ac:dyDescent="0.2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  <c r="AC307" s="149"/>
    </row>
    <row r="308" spans="1:29" ht="15.75" customHeight="1" x14ac:dyDescent="0.2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9"/>
      <c r="AA308" s="149"/>
      <c r="AB308" s="149"/>
      <c r="AC308" s="149"/>
    </row>
    <row r="309" spans="1:29" ht="15.75" customHeight="1" x14ac:dyDescent="0.2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9"/>
      <c r="AA309" s="149"/>
      <c r="AB309" s="149"/>
      <c r="AC309" s="149"/>
    </row>
    <row r="310" spans="1:29" ht="15.75" customHeight="1" x14ac:dyDescent="0.2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9"/>
      <c r="AA310" s="149"/>
      <c r="AB310" s="149"/>
      <c r="AC310" s="149"/>
    </row>
    <row r="311" spans="1:29" ht="15.75" customHeight="1" x14ac:dyDescent="0.2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9"/>
      <c r="AA311" s="149"/>
      <c r="AB311" s="149"/>
      <c r="AC311" s="149"/>
    </row>
    <row r="312" spans="1:29" ht="15.75" customHeight="1" x14ac:dyDescent="0.2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9"/>
      <c r="AA312" s="149"/>
      <c r="AB312" s="149"/>
      <c r="AC312" s="149"/>
    </row>
    <row r="313" spans="1:29" ht="15.75" customHeight="1" x14ac:dyDescent="0.2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9"/>
      <c r="AA313" s="149"/>
      <c r="AB313" s="149"/>
      <c r="AC313" s="149"/>
    </row>
    <row r="314" spans="1:29" ht="15.75" customHeight="1" x14ac:dyDescent="0.2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9"/>
      <c r="AA314" s="149"/>
      <c r="AB314" s="149"/>
      <c r="AC314" s="149"/>
    </row>
    <row r="315" spans="1:29" ht="15.75" customHeight="1" x14ac:dyDescent="0.2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9"/>
      <c r="AA315" s="149"/>
      <c r="AB315" s="149"/>
      <c r="AC315" s="149"/>
    </row>
    <row r="316" spans="1:29" ht="15.75" customHeight="1" x14ac:dyDescent="0.2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9"/>
      <c r="AA316" s="149"/>
      <c r="AB316" s="149"/>
      <c r="AC316" s="149"/>
    </row>
    <row r="317" spans="1:29" ht="15.75" customHeight="1" x14ac:dyDescent="0.2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9"/>
      <c r="AA317" s="149"/>
      <c r="AB317" s="149"/>
      <c r="AC317" s="149"/>
    </row>
    <row r="318" spans="1:29" ht="15.75" customHeight="1" x14ac:dyDescent="0.2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9"/>
      <c r="AA318" s="149"/>
      <c r="AB318" s="149"/>
      <c r="AC318" s="149"/>
    </row>
    <row r="319" spans="1:29" ht="15.75" customHeight="1" x14ac:dyDescent="0.2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9"/>
      <c r="AA319" s="149"/>
      <c r="AB319" s="149"/>
      <c r="AC319" s="149"/>
    </row>
    <row r="320" spans="1:29" ht="15.75" customHeight="1" x14ac:dyDescent="0.2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9"/>
      <c r="AA320" s="149"/>
      <c r="AB320" s="149"/>
      <c r="AC320" s="149"/>
    </row>
    <row r="321" spans="1:29" ht="15.75" customHeight="1" x14ac:dyDescent="0.2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9"/>
      <c r="AA321" s="149"/>
      <c r="AB321" s="149"/>
      <c r="AC321" s="149"/>
    </row>
    <row r="322" spans="1:29" ht="15.75" customHeight="1" x14ac:dyDescent="0.2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9"/>
      <c r="AA322" s="149"/>
      <c r="AB322" s="149"/>
      <c r="AC322" s="149"/>
    </row>
    <row r="323" spans="1:29" ht="15.75" customHeight="1" x14ac:dyDescent="0.2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9"/>
      <c r="AA323" s="149"/>
      <c r="AB323" s="149"/>
      <c r="AC323" s="149"/>
    </row>
    <row r="324" spans="1:29" ht="15.75" customHeight="1" x14ac:dyDescent="0.2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9"/>
      <c r="AA324" s="149"/>
      <c r="AB324" s="149"/>
      <c r="AC324" s="149"/>
    </row>
    <row r="325" spans="1:29" ht="15.75" customHeight="1" x14ac:dyDescent="0.2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</row>
    <row r="326" spans="1:29" ht="15.75" customHeight="1" x14ac:dyDescent="0.2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</row>
    <row r="327" spans="1:29" ht="15.75" customHeight="1" x14ac:dyDescent="0.2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  <c r="AC327" s="149"/>
    </row>
    <row r="328" spans="1:29" ht="15.75" customHeight="1" x14ac:dyDescent="0.2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  <c r="AC328" s="149"/>
    </row>
    <row r="329" spans="1:29" ht="15.75" customHeight="1" x14ac:dyDescent="0.2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</row>
    <row r="330" spans="1:29" ht="15.75" customHeight="1" x14ac:dyDescent="0.2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  <c r="AC330" s="149"/>
    </row>
    <row r="331" spans="1:29" ht="15.75" customHeight="1" x14ac:dyDescent="0.2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9"/>
      <c r="AA331" s="149"/>
      <c r="AB331" s="149"/>
      <c r="AC331" s="149"/>
    </row>
    <row r="332" spans="1:29" ht="15.75" customHeight="1" x14ac:dyDescent="0.2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9"/>
      <c r="AA332" s="149"/>
      <c r="AB332" s="149"/>
      <c r="AC332" s="149"/>
    </row>
    <row r="333" spans="1:29" ht="15.75" customHeight="1" x14ac:dyDescent="0.2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9"/>
      <c r="AA333" s="149"/>
      <c r="AB333" s="149"/>
      <c r="AC333" s="149"/>
    </row>
    <row r="334" spans="1:29" ht="15.75" customHeight="1" x14ac:dyDescent="0.2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9"/>
      <c r="AA334" s="149"/>
      <c r="AB334" s="149"/>
      <c r="AC334" s="149"/>
    </row>
    <row r="335" spans="1:29" ht="15.75" customHeight="1" x14ac:dyDescent="0.2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9"/>
      <c r="AA335" s="149"/>
      <c r="AB335" s="149"/>
      <c r="AC335" s="149"/>
    </row>
    <row r="336" spans="1:29" ht="15.75" customHeight="1" x14ac:dyDescent="0.2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9"/>
      <c r="AA336" s="149"/>
      <c r="AB336" s="149"/>
      <c r="AC336" s="149"/>
    </row>
    <row r="337" spans="1:29" ht="15.75" customHeight="1" x14ac:dyDescent="0.2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9"/>
      <c r="AA337" s="149"/>
      <c r="AB337" s="149"/>
      <c r="AC337" s="149"/>
    </row>
    <row r="338" spans="1:29" ht="15.75" customHeight="1" x14ac:dyDescent="0.2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9"/>
      <c r="AA338" s="149"/>
      <c r="AB338" s="149"/>
      <c r="AC338" s="149"/>
    </row>
    <row r="339" spans="1:29" ht="15.75" customHeight="1" x14ac:dyDescent="0.2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9"/>
      <c r="AA339" s="149"/>
      <c r="AB339" s="149"/>
      <c r="AC339" s="149"/>
    </row>
    <row r="340" spans="1:29" ht="15.75" customHeight="1" x14ac:dyDescent="0.2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9"/>
      <c r="AA340" s="149"/>
      <c r="AB340" s="149"/>
      <c r="AC340" s="149"/>
    </row>
    <row r="341" spans="1:29" ht="15.75" customHeight="1" x14ac:dyDescent="0.2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9"/>
      <c r="AA341" s="149"/>
      <c r="AB341" s="149"/>
      <c r="AC341" s="149"/>
    </row>
    <row r="342" spans="1:29" ht="15.75" customHeight="1" x14ac:dyDescent="0.2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9"/>
      <c r="AA342" s="149"/>
      <c r="AB342" s="149"/>
      <c r="AC342" s="149"/>
    </row>
    <row r="343" spans="1:29" ht="15.75" customHeight="1" x14ac:dyDescent="0.2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9"/>
      <c r="AA343" s="149"/>
      <c r="AB343" s="149"/>
      <c r="AC343" s="149"/>
    </row>
    <row r="344" spans="1:29" ht="15.75" customHeight="1" x14ac:dyDescent="0.2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9"/>
      <c r="AA344" s="149"/>
      <c r="AB344" s="149"/>
      <c r="AC344" s="149"/>
    </row>
    <row r="345" spans="1:29" ht="15.75" customHeight="1" x14ac:dyDescent="0.2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9"/>
      <c r="AA345" s="149"/>
      <c r="AB345" s="149"/>
      <c r="AC345" s="149"/>
    </row>
    <row r="346" spans="1:29" ht="15.75" customHeight="1" x14ac:dyDescent="0.2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9"/>
      <c r="AA346" s="149"/>
      <c r="AB346" s="149"/>
      <c r="AC346" s="149"/>
    </row>
    <row r="347" spans="1:29" ht="15.75" customHeight="1" x14ac:dyDescent="0.2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</row>
    <row r="348" spans="1:29" ht="15.75" customHeight="1" x14ac:dyDescent="0.2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9"/>
      <c r="AA348" s="149"/>
      <c r="AB348" s="149"/>
      <c r="AC348" s="149"/>
    </row>
    <row r="349" spans="1:29" ht="15.75" customHeight="1" x14ac:dyDescent="0.2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9"/>
      <c r="AA349" s="149"/>
      <c r="AB349" s="149"/>
      <c r="AC349" s="149"/>
    </row>
    <row r="350" spans="1:29" ht="15.75" customHeight="1" x14ac:dyDescent="0.2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9"/>
      <c r="AA350" s="149"/>
      <c r="AB350" s="149"/>
      <c r="AC350" s="149"/>
    </row>
    <row r="351" spans="1:29" ht="15.75" customHeight="1" x14ac:dyDescent="0.2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9"/>
      <c r="AA351" s="149"/>
      <c r="AB351" s="149"/>
      <c r="AC351" s="149"/>
    </row>
    <row r="352" spans="1:29" ht="15.75" customHeight="1" x14ac:dyDescent="0.2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9"/>
      <c r="AA352" s="149"/>
      <c r="AB352" s="149"/>
      <c r="AC352" s="149"/>
    </row>
    <row r="353" spans="1:29" ht="15.75" customHeight="1" x14ac:dyDescent="0.2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9"/>
      <c r="AA353" s="149"/>
      <c r="AB353" s="149"/>
      <c r="AC353" s="149"/>
    </row>
    <row r="354" spans="1:29" ht="15.75" customHeight="1" x14ac:dyDescent="0.2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9"/>
      <c r="AA354" s="149"/>
      <c r="AB354" s="149"/>
      <c r="AC354" s="149"/>
    </row>
    <row r="355" spans="1:29" ht="15.75" customHeight="1" x14ac:dyDescent="0.2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9"/>
      <c r="AA355" s="149"/>
      <c r="AB355" s="149"/>
      <c r="AC355" s="149"/>
    </row>
    <row r="356" spans="1:29" ht="15.75" customHeight="1" x14ac:dyDescent="0.2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9"/>
      <c r="AA356" s="149"/>
      <c r="AB356" s="149"/>
      <c r="AC356" s="149"/>
    </row>
    <row r="357" spans="1:29" ht="15.75" customHeight="1" x14ac:dyDescent="0.2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9"/>
      <c r="AA357" s="149"/>
      <c r="AB357" s="149"/>
      <c r="AC357" s="149"/>
    </row>
    <row r="358" spans="1:29" ht="15.75" customHeight="1" x14ac:dyDescent="0.2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9"/>
      <c r="AA358" s="149"/>
      <c r="AB358" s="149"/>
      <c r="AC358" s="149"/>
    </row>
    <row r="359" spans="1:29" ht="15.75" customHeight="1" x14ac:dyDescent="0.2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9"/>
      <c r="AA359" s="149"/>
      <c r="AB359" s="149"/>
      <c r="AC359" s="149"/>
    </row>
    <row r="360" spans="1:29" ht="15.75" customHeight="1" x14ac:dyDescent="0.2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9"/>
      <c r="AA360" s="149"/>
      <c r="AB360" s="149"/>
      <c r="AC360" s="149"/>
    </row>
    <row r="361" spans="1:29" ht="15.75" customHeight="1" x14ac:dyDescent="0.2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9"/>
      <c r="AA361" s="149"/>
      <c r="AB361" s="149"/>
      <c r="AC361" s="149"/>
    </row>
    <row r="362" spans="1:29" ht="15.75" customHeight="1" x14ac:dyDescent="0.2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9"/>
      <c r="AA362" s="149"/>
      <c r="AB362" s="149"/>
      <c r="AC362" s="149"/>
    </row>
    <row r="363" spans="1:29" ht="15.75" customHeight="1" x14ac:dyDescent="0.2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9"/>
      <c r="AA363" s="149"/>
      <c r="AB363" s="149"/>
      <c r="AC363" s="149"/>
    </row>
    <row r="364" spans="1:29" ht="15.75" customHeight="1" x14ac:dyDescent="0.2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9"/>
      <c r="AA364" s="149"/>
      <c r="AB364" s="149"/>
      <c r="AC364" s="149"/>
    </row>
    <row r="365" spans="1:29" ht="15.75" customHeight="1" x14ac:dyDescent="0.2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9"/>
      <c r="AA365" s="149"/>
      <c r="AB365" s="149"/>
      <c r="AC365" s="149"/>
    </row>
    <row r="366" spans="1:29" ht="15.75" customHeight="1" x14ac:dyDescent="0.2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9"/>
      <c r="AA366" s="149"/>
      <c r="AB366" s="149"/>
      <c r="AC366" s="149"/>
    </row>
    <row r="367" spans="1:29" ht="15.75" customHeight="1" x14ac:dyDescent="0.2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9"/>
      <c r="AA367" s="149"/>
      <c r="AB367" s="149"/>
      <c r="AC367" s="149"/>
    </row>
    <row r="368" spans="1:29" ht="15.75" customHeight="1" x14ac:dyDescent="0.2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9"/>
      <c r="AA368" s="149"/>
      <c r="AB368" s="149"/>
      <c r="AC368" s="149"/>
    </row>
    <row r="369" spans="1:29" ht="15.75" customHeight="1" x14ac:dyDescent="0.2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9"/>
      <c r="AA369" s="149"/>
      <c r="AB369" s="149"/>
      <c r="AC369" s="149"/>
    </row>
    <row r="370" spans="1:29" ht="15.75" customHeight="1" x14ac:dyDescent="0.2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9"/>
      <c r="AA370" s="149"/>
      <c r="AB370" s="149"/>
      <c r="AC370" s="149"/>
    </row>
    <row r="371" spans="1:29" ht="15.75" customHeight="1" x14ac:dyDescent="0.2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9"/>
      <c r="AA371" s="149"/>
      <c r="AB371" s="149"/>
      <c r="AC371" s="149"/>
    </row>
    <row r="372" spans="1:29" ht="15.75" customHeight="1" x14ac:dyDescent="0.2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9"/>
      <c r="AA372" s="149"/>
      <c r="AB372" s="149"/>
      <c r="AC372" s="149"/>
    </row>
    <row r="373" spans="1:29" ht="15.75" customHeight="1" x14ac:dyDescent="0.2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9"/>
      <c r="AA373" s="149"/>
      <c r="AB373" s="149"/>
      <c r="AC373" s="149"/>
    </row>
    <row r="374" spans="1:29" ht="15.75" customHeight="1" x14ac:dyDescent="0.2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9"/>
      <c r="AA374" s="149"/>
      <c r="AB374" s="149"/>
      <c r="AC374" s="149"/>
    </row>
    <row r="375" spans="1:29" ht="15.75" customHeight="1" x14ac:dyDescent="0.2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9"/>
      <c r="AA375" s="149"/>
      <c r="AB375" s="149"/>
      <c r="AC375" s="149"/>
    </row>
    <row r="376" spans="1:29" ht="15.75" customHeight="1" x14ac:dyDescent="0.2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9"/>
      <c r="AA376" s="149"/>
      <c r="AB376" s="149"/>
      <c r="AC376" s="149"/>
    </row>
    <row r="377" spans="1:29" ht="15.75" customHeight="1" x14ac:dyDescent="0.2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9"/>
      <c r="AA377" s="149"/>
      <c r="AB377" s="149"/>
      <c r="AC377" s="149"/>
    </row>
    <row r="378" spans="1:29" ht="15.75" customHeight="1" x14ac:dyDescent="0.2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9"/>
      <c r="AA378" s="149"/>
      <c r="AB378" s="149"/>
      <c r="AC378" s="149"/>
    </row>
    <row r="379" spans="1:29" ht="15.75" customHeight="1" x14ac:dyDescent="0.2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9"/>
      <c r="AA379" s="149"/>
      <c r="AB379" s="149"/>
      <c r="AC379" s="149"/>
    </row>
    <row r="380" spans="1:29" ht="15.75" customHeight="1" x14ac:dyDescent="0.2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9"/>
      <c r="AA380" s="149"/>
      <c r="AB380" s="149"/>
      <c r="AC380" s="149"/>
    </row>
    <row r="381" spans="1:29" ht="15.75" customHeight="1" x14ac:dyDescent="0.2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9"/>
      <c r="AA381" s="149"/>
      <c r="AB381" s="149"/>
      <c r="AC381" s="149"/>
    </row>
    <row r="382" spans="1:29" ht="15.75" customHeight="1" x14ac:dyDescent="0.2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9"/>
      <c r="AA382" s="149"/>
      <c r="AB382" s="149"/>
      <c r="AC382" s="149"/>
    </row>
    <row r="383" spans="1:29" ht="15.75" customHeight="1" x14ac:dyDescent="0.2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9"/>
      <c r="AA383" s="149"/>
      <c r="AB383" s="149"/>
      <c r="AC383" s="149"/>
    </row>
    <row r="384" spans="1:29" ht="15.75" customHeight="1" x14ac:dyDescent="0.2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9"/>
      <c r="AA384" s="149"/>
      <c r="AB384" s="149"/>
      <c r="AC384" s="149"/>
    </row>
    <row r="385" spans="1:29" ht="15.75" customHeight="1" x14ac:dyDescent="0.2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9"/>
      <c r="AA385" s="149"/>
      <c r="AB385" s="149"/>
      <c r="AC385" s="149"/>
    </row>
    <row r="386" spans="1:29" ht="15.75" customHeight="1" x14ac:dyDescent="0.2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9"/>
      <c r="AA386" s="149"/>
      <c r="AB386" s="149"/>
      <c r="AC386" s="149"/>
    </row>
    <row r="387" spans="1:29" ht="15.75" customHeight="1" x14ac:dyDescent="0.2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9"/>
      <c r="AA387" s="149"/>
      <c r="AB387" s="149"/>
      <c r="AC387" s="149"/>
    </row>
    <row r="388" spans="1:29" ht="15.75" customHeight="1" x14ac:dyDescent="0.2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9"/>
      <c r="AA388" s="149"/>
      <c r="AB388" s="149"/>
      <c r="AC388" s="149"/>
    </row>
    <row r="389" spans="1:29" ht="15.75" customHeight="1" x14ac:dyDescent="0.2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9"/>
      <c r="AA389" s="149"/>
      <c r="AB389" s="149"/>
      <c r="AC389" s="149"/>
    </row>
    <row r="390" spans="1:29" ht="15.75" customHeight="1" x14ac:dyDescent="0.2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9"/>
      <c r="AA390" s="149"/>
      <c r="AB390" s="149"/>
      <c r="AC390" s="149"/>
    </row>
    <row r="391" spans="1:29" ht="15.75" customHeight="1" x14ac:dyDescent="0.2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9"/>
      <c r="AA391" s="149"/>
      <c r="AB391" s="149"/>
      <c r="AC391" s="149"/>
    </row>
    <row r="392" spans="1:29" ht="15.75" customHeight="1" x14ac:dyDescent="0.2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9"/>
      <c r="AA392" s="149"/>
      <c r="AB392" s="149"/>
      <c r="AC392" s="149"/>
    </row>
    <row r="393" spans="1:29" ht="15.75" customHeight="1" x14ac:dyDescent="0.2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9"/>
      <c r="AA393" s="149"/>
      <c r="AB393" s="149"/>
      <c r="AC393" s="149"/>
    </row>
    <row r="394" spans="1:29" ht="15.75" customHeight="1" x14ac:dyDescent="0.2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9"/>
      <c r="AA394" s="149"/>
      <c r="AB394" s="149"/>
      <c r="AC394" s="149"/>
    </row>
    <row r="395" spans="1:29" ht="15.75" customHeight="1" x14ac:dyDescent="0.2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9"/>
      <c r="AA395" s="149"/>
      <c r="AB395" s="149"/>
      <c r="AC395" s="149"/>
    </row>
    <row r="396" spans="1:29" ht="15.75" customHeight="1" x14ac:dyDescent="0.2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9"/>
      <c r="AA396" s="149"/>
      <c r="AB396" s="149"/>
      <c r="AC396" s="149"/>
    </row>
    <row r="397" spans="1:29" ht="15.75" customHeight="1" x14ac:dyDescent="0.2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9"/>
      <c r="AA397" s="149"/>
      <c r="AB397" s="149"/>
      <c r="AC397" s="149"/>
    </row>
    <row r="398" spans="1:29" ht="15.75" customHeight="1" x14ac:dyDescent="0.2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9"/>
      <c r="AA398" s="149"/>
      <c r="AB398" s="149"/>
      <c r="AC398" s="149"/>
    </row>
    <row r="399" spans="1:29" ht="15.75" customHeight="1" x14ac:dyDescent="0.2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9"/>
      <c r="AA399" s="149"/>
      <c r="AB399" s="149"/>
      <c r="AC399" s="149"/>
    </row>
    <row r="400" spans="1:29" ht="15.75" customHeight="1" x14ac:dyDescent="0.2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9"/>
      <c r="AA400" s="149"/>
      <c r="AB400" s="149"/>
      <c r="AC400" s="149"/>
    </row>
    <row r="401" spans="1:29" ht="15.75" customHeight="1" x14ac:dyDescent="0.2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9"/>
      <c r="AA401" s="149"/>
      <c r="AB401" s="149"/>
      <c r="AC401" s="149"/>
    </row>
    <row r="402" spans="1:29" ht="15.75" customHeight="1" x14ac:dyDescent="0.2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9"/>
      <c r="AA402" s="149"/>
      <c r="AB402" s="149"/>
      <c r="AC402" s="149"/>
    </row>
    <row r="403" spans="1:29" ht="15.75" customHeight="1" x14ac:dyDescent="0.2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9"/>
      <c r="AA403" s="149"/>
      <c r="AB403" s="149"/>
      <c r="AC403" s="149"/>
    </row>
    <row r="404" spans="1:29" ht="15.75" customHeight="1" x14ac:dyDescent="0.2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9"/>
      <c r="AA404" s="149"/>
      <c r="AB404" s="149"/>
      <c r="AC404" s="149"/>
    </row>
    <row r="405" spans="1:29" ht="15.75" customHeight="1" x14ac:dyDescent="0.2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9"/>
      <c r="AA405" s="149"/>
      <c r="AB405" s="149"/>
      <c r="AC405" s="149"/>
    </row>
    <row r="406" spans="1:29" ht="15.75" customHeight="1" x14ac:dyDescent="0.2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9"/>
      <c r="AA406" s="149"/>
      <c r="AB406" s="149"/>
      <c r="AC406" s="149"/>
    </row>
    <row r="407" spans="1:29" ht="15.75" customHeight="1" x14ac:dyDescent="0.2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9"/>
      <c r="AA407" s="149"/>
      <c r="AB407" s="149"/>
      <c r="AC407" s="149"/>
    </row>
    <row r="408" spans="1:29" ht="15.75" customHeight="1" x14ac:dyDescent="0.2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9"/>
      <c r="AA408" s="149"/>
      <c r="AB408" s="149"/>
      <c r="AC408" s="149"/>
    </row>
    <row r="409" spans="1:29" ht="15.75" customHeight="1" x14ac:dyDescent="0.2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9"/>
      <c r="AA409" s="149"/>
      <c r="AB409" s="149"/>
      <c r="AC409" s="149"/>
    </row>
    <row r="410" spans="1:29" ht="15.75" customHeight="1" x14ac:dyDescent="0.2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9"/>
      <c r="AA410" s="149"/>
      <c r="AB410" s="149"/>
      <c r="AC410" s="149"/>
    </row>
    <row r="411" spans="1:29" ht="15.75" customHeight="1" x14ac:dyDescent="0.2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9"/>
      <c r="AA411" s="149"/>
      <c r="AB411" s="149"/>
      <c r="AC411" s="149"/>
    </row>
    <row r="412" spans="1:29" ht="15.75" customHeight="1" x14ac:dyDescent="0.2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</row>
    <row r="413" spans="1:29" ht="15.75" customHeight="1" x14ac:dyDescent="0.2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9"/>
      <c r="AA413" s="149"/>
      <c r="AB413" s="149"/>
      <c r="AC413" s="149"/>
    </row>
    <row r="414" spans="1:29" ht="15.75" customHeight="1" x14ac:dyDescent="0.2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9"/>
      <c r="AA414" s="149"/>
      <c r="AB414" s="149"/>
      <c r="AC414" s="149"/>
    </row>
    <row r="415" spans="1:29" ht="15.75" customHeight="1" x14ac:dyDescent="0.2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9"/>
      <c r="AA415" s="149"/>
      <c r="AB415" s="149"/>
      <c r="AC415" s="149"/>
    </row>
    <row r="416" spans="1:29" ht="15.75" customHeight="1" x14ac:dyDescent="0.2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9"/>
      <c r="AA416" s="149"/>
      <c r="AB416" s="149"/>
      <c r="AC416" s="149"/>
    </row>
    <row r="417" spans="1:29" ht="15.75" customHeight="1" x14ac:dyDescent="0.2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9"/>
      <c r="AA417" s="149"/>
      <c r="AB417" s="149"/>
      <c r="AC417" s="149"/>
    </row>
    <row r="418" spans="1:29" ht="15.75" customHeight="1" x14ac:dyDescent="0.2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9"/>
      <c r="AA418" s="149"/>
      <c r="AB418" s="149"/>
      <c r="AC418" s="149"/>
    </row>
    <row r="419" spans="1:29" ht="15.75" customHeight="1" x14ac:dyDescent="0.2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9"/>
      <c r="AA419" s="149"/>
      <c r="AB419" s="149"/>
      <c r="AC419" s="149"/>
    </row>
    <row r="420" spans="1:29" ht="15.75" customHeight="1" x14ac:dyDescent="0.2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9"/>
      <c r="AA420" s="149"/>
      <c r="AB420" s="149"/>
      <c r="AC420" s="149"/>
    </row>
    <row r="421" spans="1:29" ht="15.75" customHeight="1" x14ac:dyDescent="0.2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9"/>
      <c r="AA421" s="149"/>
      <c r="AB421" s="149"/>
      <c r="AC421" s="149"/>
    </row>
    <row r="422" spans="1:29" ht="15.75" customHeight="1" x14ac:dyDescent="0.2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9"/>
      <c r="AA422" s="149"/>
      <c r="AB422" s="149"/>
      <c r="AC422" s="149"/>
    </row>
    <row r="423" spans="1:29" ht="15.75" customHeight="1" x14ac:dyDescent="0.2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9"/>
      <c r="AA423" s="149"/>
      <c r="AB423" s="149"/>
      <c r="AC423" s="149"/>
    </row>
    <row r="424" spans="1:29" ht="15.75" customHeight="1" x14ac:dyDescent="0.2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9"/>
      <c r="AA424" s="149"/>
      <c r="AB424" s="149"/>
      <c r="AC424" s="149"/>
    </row>
    <row r="425" spans="1:29" ht="15.75" customHeight="1" x14ac:dyDescent="0.2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9"/>
      <c r="AA425" s="149"/>
      <c r="AB425" s="149"/>
      <c r="AC425" s="149"/>
    </row>
    <row r="426" spans="1:29" ht="15.75" customHeight="1" x14ac:dyDescent="0.2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9"/>
      <c r="AA426" s="149"/>
      <c r="AB426" s="149"/>
      <c r="AC426" s="149"/>
    </row>
    <row r="427" spans="1:29" ht="15.75" customHeight="1" x14ac:dyDescent="0.2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9"/>
      <c r="AA427" s="149"/>
      <c r="AB427" s="149"/>
      <c r="AC427" s="149"/>
    </row>
    <row r="428" spans="1:29" ht="15.75" customHeight="1" x14ac:dyDescent="0.2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9"/>
      <c r="AA428" s="149"/>
      <c r="AB428" s="149"/>
      <c r="AC428" s="149"/>
    </row>
    <row r="429" spans="1:29" ht="15.75" customHeight="1" x14ac:dyDescent="0.2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9"/>
      <c r="AA429" s="149"/>
      <c r="AB429" s="149"/>
      <c r="AC429" s="149"/>
    </row>
    <row r="430" spans="1:29" ht="15.75" customHeight="1" x14ac:dyDescent="0.2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9"/>
      <c r="AA430" s="149"/>
      <c r="AB430" s="149"/>
      <c r="AC430" s="149"/>
    </row>
    <row r="431" spans="1:29" ht="15.75" customHeight="1" x14ac:dyDescent="0.2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9"/>
      <c r="AA431" s="149"/>
      <c r="AB431" s="149"/>
      <c r="AC431" s="149"/>
    </row>
    <row r="432" spans="1:29" ht="15.75" customHeight="1" x14ac:dyDescent="0.2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9"/>
      <c r="AA432" s="149"/>
      <c r="AB432" s="149"/>
      <c r="AC432" s="149"/>
    </row>
    <row r="433" spans="1:29" ht="15.75" customHeight="1" x14ac:dyDescent="0.2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9"/>
      <c r="AA433" s="149"/>
      <c r="AB433" s="149"/>
      <c r="AC433" s="149"/>
    </row>
    <row r="434" spans="1:29" ht="15.75" customHeight="1" x14ac:dyDescent="0.2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9"/>
      <c r="AA434" s="149"/>
      <c r="AB434" s="149"/>
      <c r="AC434" s="149"/>
    </row>
    <row r="435" spans="1:29" ht="15.75" customHeight="1" x14ac:dyDescent="0.2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9"/>
      <c r="AA435" s="149"/>
      <c r="AB435" s="149"/>
      <c r="AC435" s="149"/>
    </row>
    <row r="436" spans="1:29" ht="15.75" customHeight="1" x14ac:dyDescent="0.2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9"/>
      <c r="AA436" s="149"/>
      <c r="AB436" s="149"/>
      <c r="AC436" s="149"/>
    </row>
    <row r="437" spans="1:29" ht="15.75" customHeight="1" x14ac:dyDescent="0.2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9"/>
      <c r="AA437" s="149"/>
      <c r="AB437" s="149"/>
      <c r="AC437" s="149"/>
    </row>
    <row r="438" spans="1:29" ht="15.75" customHeight="1" x14ac:dyDescent="0.2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9"/>
      <c r="AA438" s="149"/>
      <c r="AB438" s="149"/>
      <c r="AC438" s="149"/>
    </row>
    <row r="439" spans="1:29" ht="15.75" customHeight="1" x14ac:dyDescent="0.2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9"/>
      <c r="AA439" s="149"/>
      <c r="AB439" s="149"/>
      <c r="AC439" s="149"/>
    </row>
    <row r="440" spans="1:29" ht="15.75" customHeight="1" x14ac:dyDescent="0.2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9"/>
      <c r="AA440" s="149"/>
      <c r="AB440" s="149"/>
      <c r="AC440" s="149"/>
    </row>
    <row r="441" spans="1:29" ht="15.75" customHeight="1" x14ac:dyDescent="0.2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9"/>
      <c r="AA441" s="149"/>
      <c r="AB441" s="149"/>
      <c r="AC441" s="149"/>
    </row>
    <row r="442" spans="1:29" ht="15.75" customHeight="1" x14ac:dyDescent="0.2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9"/>
      <c r="AA442" s="149"/>
      <c r="AB442" s="149"/>
      <c r="AC442" s="149"/>
    </row>
    <row r="443" spans="1:29" ht="15.75" customHeight="1" x14ac:dyDescent="0.2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9"/>
      <c r="AA443" s="149"/>
      <c r="AB443" s="149"/>
      <c r="AC443" s="149"/>
    </row>
    <row r="444" spans="1:29" ht="15.75" customHeight="1" x14ac:dyDescent="0.2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9"/>
      <c r="AA444" s="149"/>
      <c r="AB444" s="149"/>
      <c r="AC444" s="149"/>
    </row>
    <row r="445" spans="1:29" ht="15.75" customHeight="1" x14ac:dyDescent="0.2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9"/>
      <c r="AA445" s="149"/>
      <c r="AB445" s="149"/>
      <c r="AC445" s="149"/>
    </row>
    <row r="446" spans="1:29" ht="15.75" customHeight="1" x14ac:dyDescent="0.2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9"/>
      <c r="AA446" s="149"/>
      <c r="AB446" s="149"/>
      <c r="AC446" s="149"/>
    </row>
    <row r="447" spans="1:29" ht="15.75" customHeight="1" x14ac:dyDescent="0.2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9"/>
      <c r="AA447" s="149"/>
      <c r="AB447" s="149"/>
      <c r="AC447" s="149"/>
    </row>
    <row r="448" spans="1:29" ht="15.75" customHeight="1" x14ac:dyDescent="0.2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9"/>
      <c r="AA448" s="149"/>
      <c r="AB448" s="149"/>
      <c r="AC448" s="149"/>
    </row>
    <row r="449" spans="1:29" ht="15.75" customHeight="1" x14ac:dyDescent="0.2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9"/>
      <c r="AA449" s="149"/>
      <c r="AB449" s="149"/>
      <c r="AC449" s="149"/>
    </row>
    <row r="450" spans="1:29" ht="15.75" customHeight="1" x14ac:dyDescent="0.2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9"/>
      <c r="AA450" s="149"/>
      <c r="AB450" s="149"/>
      <c r="AC450" s="149"/>
    </row>
    <row r="451" spans="1:29" ht="15.75" customHeight="1" x14ac:dyDescent="0.2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9"/>
      <c r="AA451" s="149"/>
      <c r="AB451" s="149"/>
      <c r="AC451" s="149"/>
    </row>
    <row r="452" spans="1:29" ht="15.75" customHeight="1" x14ac:dyDescent="0.2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</row>
    <row r="453" spans="1:29" ht="15.75" customHeight="1" x14ac:dyDescent="0.2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9"/>
      <c r="AA453" s="149"/>
      <c r="AB453" s="149"/>
      <c r="AC453" s="149"/>
    </row>
    <row r="454" spans="1:29" ht="15.75" customHeight="1" x14ac:dyDescent="0.2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9"/>
      <c r="AA454" s="149"/>
      <c r="AB454" s="149"/>
      <c r="AC454" s="149"/>
    </row>
    <row r="455" spans="1:29" ht="15.75" customHeight="1" x14ac:dyDescent="0.2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9"/>
      <c r="AA455" s="149"/>
      <c r="AB455" s="149"/>
      <c r="AC455" s="149"/>
    </row>
    <row r="456" spans="1:29" ht="15.75" customHeight="1" x14ac:dyDescent="0.2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9"/>
      <c r="AA456" s="149"/>
      <c r="AB456" s="149"/>
      <c r="AC456" s="149"/>
    </row>
    <row r="457" spans="1:29" ht="15.75" customHeight="1" x14ac:dyDescent="0.2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9"/>
      <c r="AA457" s="149"/>
      <c r="AB457" s="149"/>
      <c r="AC457" s="149"/>
    </row>
    <row r="458" spans="1:29" ht="15.75" customHeight="1" x14ac:dyDescent="0.2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9"/>
      <c r="AA458" s="149"/>
      <c r="AB458" s="149"/>
      <c r="AC458" s="149"/>
    </row>
    <row r="459" spans="1:29" ht="15.75" customHeight="1" x14ac:dyDescent="0.2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9"/>
      <c r="AA459" s="149"/>
      <c r="AB459" s="149"/>
      <c r="AC459" s="149"/>
    </row>
    <row r="460" spans="1:29" ht="15.75" customHeight="1" x14ac:dyDescent="0.2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9"/>
      <c r="AA460" s="149"/>
      <c r="AB460" s="149"/>
      <c r="AC460" s="149"/>
    </row>
    <row r="461" spans="1:29" ht="15.75" customHeight="1" x14ac:dyDescent="0.2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9"/>
      <c r="AA461" s="149"/>
      <c r="AB461" s="149"/>
      <c r="AC461" s="149"/>
    </row>
    <row r="462" spans="1:29" ht="15.75" customHeight="1" x14ac:dyDescent="0.2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9"/>
      <c r="AA462" s="149"/>
      <c r="AB462" s="149"/>
      <c r="AC462" s="149"/>
    </row>
    <row r="463" spans="1:29" ht="15.75" customHeight="1" x14ac:dyDescent="0.2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9"/>
      <c r="AA463" s="149"/>
      <c r="AB463" s="149"/>
      <c r="AC463" s="149"/>
    </row>
    <row r="464" spans="1:29" ht="15.75" customHeight="1" x14ac:dyDescent="0.2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9"/>
      <c r="AA464" s="149"/>
      <c r="AB464" s="149"/>
      <c r="AC464" s="149"/>
    </row>
    <row r="465" spans="1:29" ht="15.75" customHeight="1" x14ac:dyDescent="0.2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9"/>
      <c r="AA465" s="149"/>
      <c r="AB465" s="149"/>
      <c r="AC465" s="149"/>
    </row>
    <row r="466" spans="1:29" ht="15.75" customHeight="1" x14ac:dyDescent="0.2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9"/>
      <c r="AA466" s="149"/>
      <c r="AB466" s="149"/>
      <c r="AC466" s="149"/>
    </row>
    <row r="467" spans="1:29" ht="15.75" customHeight="1" x14ac:dyDescent="0.2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9"/>
      <c r="AA467" s="149"/>
      <c r="AB467" s="149"/>
      <c r="AC467" s="149"/>
    </row>
    <row r="468" spans="1:29" ht="15.75" customHeight="1" x14ac:dyDescent="0.2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9"/>
      <c r="AA468" s="149"/>
      <c r="AB468" s="149"/>
      <c r="AC468" s="149"/>
    </row>
    <row r="469" spans="1:29" ht="15.75" customHeight="1" x14ac:dyDescent="0.2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9"/>
      <c r="AA469" s="149"/>
      <c r="AB469" s="149"/>
      <c r="AC469" s="149"/>
    </row>
    <row r="470" spans="1:29" ht="15.75" customHeight="1" x14ac:dyDescent="0.2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9"/>
      <c r="AA470" s="149"/>
      <c r="AB470" s="149"/>
      <c r="AC470" s="149"/>
    </row>
    <row r="471" spans="1:29" ht="15.75" customHeight="1" x14ac:dyDescent="0.2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9"/>
      <c r="AA471" s="149"/>
      <c r="AB471" s="149"/>
      <c r="AC471" s="149"/>
    </row>
    <row r="472" spans="1:29" ht="15.75" customHeight="1" x14ac:dyDescent="0.2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9"/>
      <c r="AA472" s="149"/>
      <c r="AB472" s="149"/>
      <c r="AC472" s="149"/>
    </row>
    <row r="473" spans="1:29" ht="15.75" customHeight="1" x14ac:dyDescent="0.2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9"/>
      <c r="AA473" s="149"/>
      <c r="AB473" s="149"/>
      <c r="AC473" s="149"/>
    </row>
    <row r="474" spans="1:29" ht="15.75" customHeight="1" x14ac:dyDescent="0.2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9"/>
      <c r="AA474" s="149"/>
      <c r="AB474" s="149"/>
      <c r="AC474" s="149"/>
    </row>
    <row r="475" spans="1:29" ht="15.75" customHeight="1" x14ac:dyDescent="0.2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9"/>
      <c r="AA475" s="149"/>
      <c r="AB475" s="149"/>
      <c r="AC475" s="149"/>
    </row>
    <row r="476" spans="1:29" ht="15.75" customHeight="1" x14ac:dyDescent="0.2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9"/>
      <c r="AA476" s="149"/>
      <c r="AB476" s="149"/>
      <c r="AC476" s="149"/>
    </row>
    <row r="477" spans="1:29" ht="15.75" customHeight="1" x14ac:dyDescent="0.2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9"/>
      <c r="AA477" s="149"/>
      <c r="AB477" s="149"/>
      <c r="AC477" s="149"/>
    </row>
    <row r="478" spans="1:29" ht="15.75" customHeight="1" x14ac:dyDescent="0.2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9"/>
      <c r="AA478" s="149"/>
      <c r="AB478" s="149"/>
      <c r="AC478" s="149"/>
    </row>
    <row r="479" spans="1:29" ht="15.75" customHeight="1" x14ac:dyDescent="0.2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9"/>
      <c r="AA479" s="149"/>
      <c r="AB479" s="149"/>
      <c r="AC479" s="149"/>
    </row>
    <row r="480" spans="1:29" ht="15.75" customHeight="1" x14ac:dyDescent="0.2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9"/>
      <c r="AA480" s="149"/>
      <c r="AB480" s="149"/>
      <c r="AC480" s="149"/>
    </row>
    <row r="481" spans="1:29" ht="15.75" customHeight="1" x14ac:dyDescent="0.2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9"/>
      <c r="AA481" s="149"/>
      <c r="AB481" s="149"/>
      <c r="AC481" s="149"/>
    </row>
    <row r="482" spans="1:29" ht="15.75" customHeight="1" x14ac:dyDescent="0.2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9"/>
      <c r="AA482" s="149"/>
      <c r="AB482" s="149"/>
      <c r="AC482" s="149"/>
    </row>
    <row r="483" spans="1:29" ht="15.75" customHeight="1" x14ac:dyDescent="0.2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9"/>
      <c r="AA483" s="149"/>
      <c r="AB483" s="149"/>
      <c r="AC483" s="149"/>
    </row>
    <row r="484" spans="1:29" ht="15.75" customHeight="1" x14ac:dyDescent="0.2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9"/>
      <c r="AA484" s="149"/>
      <c r="AB484" s="149"/>
      <c r="AC484" s="149"/>
    </row>
    <row r="485" spans="1:29" ht="15.75" customHeight="1" x14ac:dyDescent="0.2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9"/>
      <c r="AA485" s="149"/>
      <c r="AB485" s="149"/>
      <c r="AC485" s="149"/>
    </row>
    <row r="486" spans="1:29" ht="15.75" customHeight="1" x14ac:dyDescent="0.2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9"/>
      <c r="AA486" s="149"/>
      <c r="AB486" s="149"/>
      <c r="AC486" s="149"/>
    </row>
    <row r="487" spans="1:29" ht="15.75" customHeight="1" x14ac:dyDescent="0.2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9"/>
      <c r="AA487" s="149"/>
      <c r="AB487" s="149"/>
      <c r="AC487" s="149"/>
    </row>
    <row r="488" spans="1:29" ht="15.75" customHeight="1" x14ac:dyDescent="0.2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9"/>
      <c r="AA488" s="149"/>
      <c r="AB488" s="149"/>
      <c r="AC488" s="149"/>
    </row>
    <row r="489" spans="1:29" ht="15.75" customHeight="1" x14ac:dyDescent="0.2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9"/>
      <c r="AA489" s="149"/>
      <c r="AB489" s="149"/>
      <c r="AC489" s="149"/>
    </row>
    <row r="490" spans="1:29" ht="15.75" customHeight="1" x14ac:dyDescent="0.2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9"/>
      <c r="AA490" s="149"/>
      <c r="AB490" s="149"/>
      <c r="AC490" s="149"/>
    </row>
    <row r="491" spans="1:29" ht="15.75" customHeight="1" x14ac:dyDescent="0.2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9"/>
      <c r="AA491" s="149"/>
      <c r="AB491" s="149"/>
      <c r="AC491" s="149"/>
    </row>
    <row r="492" spans="1:29" ht="15.75" customHeight="1" x14ac:dyDescent="0.2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9"/>
      <c r="AA492" s="149"/>
      <c r="AB492" s="149"/>
      <c r="AC492" s="149"/>
    </row>
    <row r="493" spans="1:29" ht="15.75" customHeight="1" x14ac:dyDescent="0.2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9"/>
      <c r="AA493" s="149"/>
      <c r="AB493" s="149"/>
      <c r="AC493" s="149"/>
    </row>
    <row r="494" spans="1:29" ht="15.75" customHeight="1" x14ac:dyDescent="0.2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9"/>
      <c r="AA494" s="149"/>
      <c r="AB494" s="149"/>
      <c r="AC494" s="149"/>
    </row>
    <row r="495" spans="1:29" ht="15.75" customHeight="1" x14ac:dyDescent="0.2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9"/>
      <c r="AA495" s="149"/>
      <c r="AB495" s="149"/>
      <c r="AC495" s="149"/>
    </row>
    <row r="496" spans="1:29" ht="15.75" customHeight="1" x14ac:dyDescent="0.2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9"/>
      <c r="AA496" s="149"/>
      <c r="AB496" s="149"/>
      <c r="AC496" s="149"/>
    </row>
    <row r="497" spans="1:29" ht="15.75" customHeight="1" x14ac:dyDescent="0.2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9"/>
      <c r="AA497" s="149"/>
      <c r="AB497" s="149"/>
      <c r="AC497" s="149"/>
    </row>
    <row r="498" spans="1:29" ht="15.75" customHeight="1" x14ac:dyDescent="0.2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9"/>
      <c r="AA498" s="149"/>
      <c r="AB498" s="149"/>
      <c r="AC498" s="149"/>
    </row>
    <row r="499" spans="1:29" ht="15.75" customHeight="1" x14ac:dyDescent="0.2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9"/>
      <c r="AA499" s="149"/>
      <c r="AB499" s="149"/>
      <c r="AC499" s="149"/>
    </row>
    <row r="500" spans="1:29" ht="15.75" customHeight="1" x14ac:dyDescent="0.2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9"/>
      <c r="AA500" s="149"/>
      <c r="AB500" s="149"/>
      <c r="AC500" s="149"/>
    </row>
    <row r="501" spans="1:29" ht="15.75" customHeight="1" x14ac:dyDescent="0.2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9"/>
      <c r="AA501" s="149"/>
      <c r="AB501" s="149"/>
      <c r="AC501" s="149"/>
    </row>
    <row r="502" spans="1:29" ht="15.75" customHeight="1" x14ac:dyDescent="0.2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9"/>
      <c r="AA502" s="149"/>
      <c r="AB502" s="149"/>
      <c r="AC502" s="149"/>
    </row>
    <row r="503" spans="1:29" ht="15.75" customHeight="1" x14ac:dyDescent="0.2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9"/>
      <c r="AA503" s="149"/>
      <c r="AB503" s="149"/>
      <c r="AC503" s="149"/>
    </row>
    <row r="504" spans="1:29" ht="15.75" customHeight="1" x14ac:dyDescent="0.2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9"/>
      <c r="AA504" s="149"/>
      <c r="AB504" s="149"/>
      <c r="AC504" s="149"/>
    </row>
    <row r="505" spans="1:29" ht="15.75" customHeight="1" x14ac:dyDescent="0.2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9"/>
      <c r="AA505" s="149"/>
      <c r="AB505" s="149"/>
      <c r="AC505" s="149"/>
    </row>
    <row r="506" spans="1:29" ht="15.75" customHeight="1" x14ac:dyDescent="0.2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9"/>
      <c r="AA506" s="149"/>
      <c r="AB506" s="149"/>
      <c r="AC506" s="149"/>
    </row>
    <row r="507" spans="1:29" ht="15.75" customHeight="1" x14ac:dyDescent="0.2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9"/>
      <c r="AA507" s="149"/>
      <c r="AB507" s="149"/>
      <c r="AC507" s="149"/>
    </row>
    <row r="508" spans="1:29" ht="15.75" customHeight="1" x14ac:dyDescent="0.2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9"/>
      <c r="AA508" s="149"/>
      <c r="AB508" s="149"/>
      <c r="AC508" s="149"/>
    </row>
    <row r="509" spans="1:29" ht="15.75" customHeight="1" x14ac:dyDescent="0.2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9"/>
      <c r="AA509" s="149"/>
      <c r="AB509" s="149"/>
      <c r="AC509" s="149"/>
    </row>
    <row r="510" spans="1:29" ht="15.75" customHeight="1" x14ac:dyDescent="0.2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9"/>
      <c r="AA510" s="149"/>
      <c r="AB510" s="149"/>
      <c r="AC510" s="149"/>
    </row>
    <row r="511" spans="1:29" ht="15.75" customHeight="1" x14ac:dyDescent="0.2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9"/>
      <c r="AA511" s="149"/>
      <c r="AB511" s="149"/>
      <c r="AC511" s="149"/>
    </row>
    <row r="512" spans="1:29" ht="15.75" customHeight="1" x14ac:dyDescent="0.2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9"/>
      <c r="AA512" s="149"/>
      <c r="AB512" s="149"/>
      <c r="AC512" s="149"/>
    </row>
    <row r="513" spans="1:29" ht="15.75" customHeight="1" x14ac:dyDescent="0.2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9"/>
      <c r="AA513" s="149"/>
      <c r="AB513" s="149"/>
      <c r="AC513" s="149"/>
    </row>
    <row r="514" spans="1:29" ht="15.75" customHeight="1" x14ac:dyDescent="0.2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9"/>
      <c r="AA514" s="149"/>
      <c r="AB514" s="149"/>
      <c r="AC514" s="149"/>
    </row>
    <row r="515" spans="1:29" ht="15.75" customHeight="1" x14ac:dyDescent="0.2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9"/>
      <c r="AA515" s="149"/>
      <c r="AB515" s="149"/>
      <c r="AC515" s="149"/>
    </row>
    <row r="516" spans="1:29" ht="15.75" customHeight="1" x14ac:dyDescent="0.2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9"/>
      <c r="AA516" s="149"/>
      <c r="AB516" s="149"/>
      <c r="AC516" s="149"/>
    </row>
    <row r="517" spans="1:29" ht="15.75" customHeight="1" x14ac:dyDescent="0.2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  <c r="AB517" s="149"/>
      <c r="AC517" s="149"/>
    </row>
    <row r="518" spans="1:29" ht="15.75" customHeight="1" x14ac:dyDescent="0.2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  <c r="AB518" s="149"/>
      <c r="AC518" s="149"/>
    </row>
    <row r="519" spans="1:29" ht="15.75" customHeight="1" x14ac:dyDescent="0.2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  <c r="AB519" s="149"/>
      <c r="AC519" s="149"/>
    </row>
    <row r="520" spans="1:29" ht="15.75" customHeight="1" x14ac:dyDescent="0.2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9"/>
      <c r="AA520" s="149"/>
      <c r="AB520" s="149"/>
      <c r="AC520" s="149"/>
    </row>
    <row r="521" spans="1:29" ht="15.75" customHeight="1" x14ac:dyDescent="0.2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9"/>
      <c r="AA521" s="149"/>
      <c r="AB521" s="149"/>
      <c r="AC521" s="149"/>
    </row>
    <row r="522" spans="1:29" ht="15.75" customHeight="1" x14ac:dyDescent="0.2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9"/>
      <c r="AA522" s="149"/>
      <c r="AB522" s="149"/>
      <c r="AC522" s="149"/>
    </row>
    <row r="523" spans="1:29" ht="15.75" customHeight="1" x14ac:dyDescent="0.2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9"/>
      <c r="AA523" s="149"/>
      <c r="AB523" s="149"/>
      <c r="AC523" s="149"/>
    </row>
    <row r="524" spans="1:29" ht="15.75" customHeight="1" x14ac:dyDescent="0.2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9"/>
      <c r="AA524" s="149"/>
      <c r="AB524" s="149"/>
      <c r="AC524" s="149"/>
    </row>
    <row r="525" spans="1:29" ht="15.75" customHeight="1" x14ac:dyDescent="0.2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9"/>
      <c r="AA525" s="149"/>
      <c r="AB525" s="149"/>
      <c r="AC525" s="149"/>
    </row>
    <row r="526" spans="1:29" ht="15.75" customHeight="1" x14ac:dyDescent="0.2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9"/>
      <c r="AA526" s="149"/>
      <c r="AB526" s="149"/>
      <c r="AC526" s="149"/>
    </row>
    <row r="527" spans="1:29" ht="15.75" customHeight="1" x14ac:dyDescent="0.2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9"/>
      <c r="AA527" s="149"/>
      <c r="AB527" s="149"/>
      <c r="AC527" s="149"/>
    </row>
    <row r="528" spans="1:29" ht="15.75" customHeight="1" x14ac:dyDescent="0.2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9"/>
      <c r="AA528" s="149"/>
      <c r="AB528" s="149"/>
      <c r="AC528" s="149"/>
    </row>
    <row r="529" spans="1:29" ht="15.75" customHeight="1" x14ac:dyDescent="0.2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9"/>
      <c r="AA529" s="149"/>
      <c r="AB529" s="149"/>
      <c r="AC529" s="149"/>
    </row>
    <row r="530" spans="1:29" ht="15.75" customHeight="1" x14ac:dyDescent="0.2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9"/>
      <c r="AA530" s="149"/>
      <c r="AB530" s="149"/>
      <c r="AC530" s="149"/>
    </row>
    <row r="531" spans="1:29" ht="15.75" customHeight="1" x14ac:dyDescent="0.2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9"/>
      <c r="AA531" s="149"/>
      <c r="AB531" s="149"/>
      <c r="AC531" s="149"/>
    </row>
    <row r="532" spans="1:29" ht="15.75" customHeight="1" x14ac:dyDescent="0.2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9"/>
      <c r="AA532" s="149"/>
      <c r="AB532" s="149"/>
      <c r="AC532" s="149"/>
    </row>
    <row r="533" spans="1:29" ht="15.75" customHeight="1" x14ac:dyDescent="0.2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9"/>
      <c r="AA533" s="149"/>
      <c r="AB533" s="149"/>
      <c r="AC533" s="149"/>
    </row>
    <row r="534" spans="1:29" ht="15.75" customHeight="1" x14ac:dyDescent="0.2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9"/>
      <c r="AA534" s="149"/>
      <c r="AB534" s="149"/>
      <c r="AC534" s="149"/>
    </row>
    <row r="535" spans="1:29" ht="15.75" customHeight="1" x14ac:dyDescent="0.2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9"/>
      <c r="AA535" s="149"/>
      <c r="AB535" s="149"/>
      <c r="AC535" s="149"/>
    </row>
    <row r="536" spans="1:29" ht="15.75" customHeight="1" x14ac:dyDescent="0.2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9"/>
      <c r="AA536" s="149"/>
      <c r="AB536" s="149"/>
      <c r="AC536" s="149"/>
    </row>
    <row r="537" spans="1:29" ht="15.75" customHeight="1" x14ac:dyDescent="0.2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9"/>
      <c r="AA537" s="149"/>
      <c r="AB537" s="149"/>
      <c r="AC537" s="149"/>
    </row>
    <row r="538" spans="1:29" ht="15.75" customHeight="1" x14ac:dyDescent="0.2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9"/>
      <c r="AA538" s="149"/>
      <c r="AB538" s="149"/>
      <c r="AC538" s="149"/>
    </row>
    <row r="539" spans="1:29" ht="15.75" customHeight="1" x14ac:dyDescent="0.2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9"/>
      <c r="AA539" s="149"/>
      <c r="AB539" s="149"/>
      <c r="AC539" s="149"/>
    </row>
    <row r="540" spans="1:29" ht="15.75" customHeight="1" x14ac:dyDescent="0.2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9"/>
      <c r="AA540" s="149"/>
      <c r="AB540" s="149"/>
      <c r="AC540" s="149"/>
    </row>
    <row r="541" spans="1:29" ht="15.75" customHeight="1" x14ac:dyDescent="0.2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9"/>
      <c r="AA541" s="149"/>
      <c r="AB541" s="149"/>
      <c r="AC541" s="149"/>
    </row>
    <row r="542" spans="1:29" ht="15.75" customHeight="1" x14ac:dyDescent="0.2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9"/>
      <c r="AA542" s="149"/>
      <c r="AB542" s="149"/>
      <c r="AC542" s="149"/>
    </row>
    <row r="543" spans="1:29" ht="15.75" customHeight="1" x14ac:dyDescent="0.2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9"/>
      <c r="AA543" s="149"/>
      <c r="AB543" s="149"/>
      <c r="AC543" s="149"/>
    </row>
    <row r="544" spans="1:29" ht="15.75" customHeight="1" x14ac:dyDescent="0.2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9"/>
      <c r="AA544" s="149"/>
      <c r="AB544" s="149"/>
      <c r="AC544" s="149"/>
    </row>
    <row r="545" spans="1:29" ht="15.75" customHeight="1" x14ac:dyDescent="0.2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9"/>
      <c r="AA545" s="149"/>
      <c r="AB545" s="149"/>
      <c r="AC545" s="149"/>
    </row>
    <row r="546" spans="1:29" ht="15.75" customHeight="1" x14ac:dyDescent="0.2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9"/>
      <c r="AA546" s="149"/>
      <c r="AB546" s="149"/>
      <c r="AC546" s="149"/>
    </row>
    <row r="547" spans="1:29" ht="15.75" customHeight="1" x14ac:dyDescent="0.2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9"/>
      <c r="AA547" s="149"/>
      <c r="AB547" s="149"/>
      <c r="AC547" s="149"/>
    </row>
    <row r="548" spans="1:29" ht="15.75" customHeight="1" x14ac:dyDescent="0.2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9"/>
      <c r="AA548" s="149"/>
      <c r="AB548" s="149"/>
      <c r="AC548" s="149"/>
    </row>
    <row r="549" spans="1:29" ht="15.75" customHeight="1" x14ac:dyDescent="0.2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9"/>
      <c r="AA549" s="149"/>
      <c r="AB549" s="149"/>
      <c r="AC549" s="149"/>
    </row>
    <row r="550" spans="1:29" ht="15.75" customHeight="1" x14ac:dyDescent="0.2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9"/>
      <c r="AA550" s="149"/>
      <c r="AB550" s="149"/>
      <c r="AC550" s="149"/>
    </row>
    <row r="551" spans="1:29" ht="15.75" customHeight="1" x14ac:dyDescent="0.2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9"/>
      <c r="AA551" s="149"/>
      <c r="AB551" s="149"/>
      <c r="AC551" s="149"/>
    </row>
    <row r="552" spans="1:29" ht="15.75" customHeight="1" x14ac:dyDescent="0.2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9"/>
      <c r="AA552" s="149"/>
      <c r="AB552" s="149"/>
      <c r="AC552" s="149"/>
    </row>
    <row r="553" spans="1:29" ht="15.75" customHeight="1" x14ac:dyDescent="0.2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9"/>
      <c r="AA553" s="149"/>
      <c r="AB553" s="149"/>
      <c r="AC553" s="149"/>
    </row>
    <row r="554" spans="1:29" ht="15.75" customHeight="1" x14ac:dyDescent="0.2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9"/>
      <c r="AA554" s="149"/>
      <c r="AB554" s="149"/>
      <c r="AC554" s="149"/>
    </row>
    <row r="555" spans="1:29" ht="15.75" customHeight="1" x14ac:dyDescent="0.2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9"/>
      <c r="AA555" s="149"/>
      <c r="AB555" s="149"/>
      <c r="AC555" s="149"/>
    </row>
    <row r="556" spans="1:29" ht="15.75" customHeight="1" x14ac:dyDescent="0.2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9"/>
      <c r="AA556" s="149"/>
      <c r="AB556" s="149"/>
      <c r="AC556" s="149"/>
    </row>
    <row r="557" spans="1:29" ht="15.75" customHeight="1" x14ac:dyDescent="0.2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9"/>
      <c r="AA557" s="149"/>
      <c r="AB557" s="149"/>
      <c r="AC557" s="149"/>
    </row>
    <row r="558" spans="1:29" ht="15.75" customHeight="1" x14ac:dyDescent="0.2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9"/>
      <c r="AA558" s="149"/>
      <c r="AB558" s="149"/>
      <c r="AC558" s="149"/>
    </row>
    <row r="559" spans="1:29" ht="15.75" customHeight="1" x14ac:dyDescent="0.2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9"/>
      <c r="AA559" s="149"/>
      <c r="AB559" s="149"/>
      <c r="AC559" s="149"/>
    </row>
    <row r="560" spans="1:29" ht="15.75" customHeight="1" x14ac:dyDescent="0.2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9"/>
      <c r="AA560" s="149"/>
      <c r="AB560" s="149"/>
      <c r="AC560" s="149"/>
    </row>
    <row r="561" spans="1:29" ht="15.75" customHeight="1" x14ac:dyDescent="0.2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9"/>
      <c r="AA561" s="149"/>
      <c r="AB561" s="149"/>
      <c r="AC561" s="149"/>
    </row>
    <row r="562" spans="1:29" ht="15.75" customHeight="1" x14ac:dyDescent="0.2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9"/>
      <c r="AA562" s="149"/>
      <c r="AB562" s="149"/>
      <c r="AC562" s="149"/>
    </row>
    <row r="563" spans="1:29" ht="15.75" customHeight="1" x14ac:dyDescent="0.2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9"/>
      <c r="AA563" s="149"/>
      <c r="AB563" s="149"/>
      <c r="AC563" s="149"/>
    </row>
    <row r="564" spans="1:29" ht="15.75" customHeight="1" x14ac:dyDescent="0.2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9"/>
      <c r="AA564" s="149"/>
      <c r="AB564" s="149"/>
      <c r="AC564" s="149"/>
    </row>
    <row r="565" spans="1:29" ht="15.75" customHeight="1" x14ac:dyDescent="0.2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9"/>
      <c r="AA565" s="149"/>
      <c r="AB565" s="149"/>
      <c r="AC565" s="149"/>
    </row>
    <row r="566" spans="1:29" ht="15.75" customHeight="1" x14ac:dyDescent="0.2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9"/>
      <c r="AA566" s="149"/>
      <c r="AB566" s="149"/>
      <c r="AC566" s="149"/>
    </row>
    <row r="567" spans="1:29" ht="15.75" customHeight="1" x14ac:dyDescent="0.2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9"/>
      <c r="AA567" s="149"/>
      <c r="AB567" s="149"/>
      <c r="AC567" s="149"/>
    </row>
    <row r="568" spans="1:29" ht="15.75" customHeight="1" x14ac:dyDescent="0.2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9"/>
      <c r="AA568" s="149"/>
      <c r="AB568" s="149"/>
      <c r="AC568" s="149"/>
    </row>
    <row r="569" spans="1:29" ht="15.75" customHeight="1" x14ac:dyDescent="0.2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9"/>
      <c r="AA569" s="149"/>
      <c r="AB569" s="149"/>
      <c r="AC569" s="149"/>
    </row>
    <row r="570" spans="1:29" ht="15.75" customHeight="1" x14ac:dyDescent="0.2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9"/>
      <c r="AA570" s="149"/>
      <c r="AB570" s="149"/>
      <c r="AC570" s="149"/>
    </row>
    <row r="571" spans="1:29" ht="15.75" customHeight="1" x14ac:dyDescent="0.2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9"/>
      <c r="AA571" s="149"/>
      <c r="AB571" s="149"/>
      <c r="AC571" s="149"/>
    </row>
    <row r="572" spans="1:29" ht="15.75" customHeight="1" x14ac:dyDescent="0.2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9"/>
      <c r="AA572" s="149"/>
      <c r="AB572" s="149"/>
      <c r="AC572" s="149"/>
    </row>
    <row r="573" spans="1:29" ht="15.75" customHeight="1" x14ac:dyDescent="0.2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9"/>
      <c r="AA573" s="149"/>
      <c r="AB573" s="149"/>
      <c r="AC573" s="149"/>
    </row>
    <row r="574" spans="1:29" ht="15.75" customHeight="1" x14ac:dyDescent="0.2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9"/>
      <c r="AA574" s="149"/>
      <c r="AB574" s="149"/>
      <c r="AC574" s="149"/>
    </row>
    <row r="575" spans="1:29" ht="15.75" customHeight="1" x14ac:dyDescent="0.2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9"/>
      <c r="AA575" s="149"/>
      <c r="AB575" s="149"/>
      <c r="AC575" s="149"/>
    </row>
    <row r="576" spans="1:29" ht="15.75" customHeight="1" x14ac:dyDescent="0.2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9"/>
      <c r="AA576" s="149"/>
      <c r="AB576" s="149"/>
      <c r="AC576" s="149"/>
    </row>
    <row r="577" spans="1:29" ht="15.75" customHeight="1" x14ac:dyDescent="0.2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9"/>
      <c r="AA577" s="149"/>
      <c r="AB577" s="149"/>
      <c r="AC577" s="149"/>
    </row>
    <row r="578" spans="1:29" ht="15.75" customHeight="1" x14ac:dyDescent="0.2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9"/>
      <c r="AA578" s="149"/>
      <c r="AB578" s="149"/>
      <c r="AC578" s="149"/>
    </row>
    <row r="579" spans="1:29" ht="15.75" customHeight="1" x14ac:dyDescent="0.2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9"/>
      <c r="AA579" s="149"/>
      <c r="AB579" s="149"/>
      <c r="AC579" s="149"/>
    </row>
    <row r="580" spans="1:29" ht="15.75" customHeight="1" x14ac:dyDescent="0.2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9"/>
      <c r="AA580" s="149"/>
      <c r="AB580" s="149"/>
      <c r="AC580" s="149"/>
    </row>
    <row r="581" spans="1:29" ht="15.75" customHeight="1" x14ac:dyDescent="0.2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9"/>
      <c r="AA581" s="149"/>
      <c r="AB581" s="149"/>
      <c r="AC581" s="149"/>
    </row>
    <row r="582" spans="1:29" ht="15.75" customHeight="1" x14ac:dyDescent="0.2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9"/>
      <c r="AA582" s="149"/>
      <c r="AB582" s="149"/>
      <c r="AC582" s="149"/>
    </row>
    <row r="583" spans="1:29" ht="15.75" customHeight="1" x14ac:dyDescent="0.2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9"/>
      <c r="AA583" s="149"/>
      <c r="AB583" s="149"/>
      <c r="AC583" s="149"/>
    </row>
    <row r="584" spans="1:29" ht="15.75" customHeight="1" x14ac:dyDescent="0.2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9"/>
      <c r="AA584" s="149"/>
      <c r="AB584" s="149"/>
      <c r="AC584" s="149"/>
    </row>
    <row r="585" spans="1:29" ht="15.75" customHeight="1" x14ac:dyDescent="0.2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9"/>
      <c r="AA585" s="149"/>
      <c r="AB585" s="149"/>
      <c r="AC585" s="149"/>
    </row>
    <row r="586" spans="1:29" ht="15.75" customHeight="1" x14ac:dyDescent="0.2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9"/>
      <c r="AA586" s="149"/>
      <c r="AB586" s="149"/>
      <c r="AC586" s="149"/>
    </row>
    <row r="587" spans="1:29" ht="15.75" customHeight="1" x14ac:dyDescent="0.2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9"/>
      <c r="AA587" s="149"/>
      <c r="AB587" s="149"/>
      <c r="AC587" s="149"/>
    </row>
    <row r="588" spans="1:29" ht="15.75" customHeight="1" x14ac:dyDescent="0.2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9"/>
      <c r="AA588" s="149"/>
      <c r="AB588" s="149"/>
      <c r="AC588" s="149"/>
    </row>
    <row r="589" spans="1:29" ht="15.75" customHeight="1" x14ac:dyDescent="0.2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9"/>
      <c r="AA589" s="149"/>
      <c r="AB589" s="149"/>
      <c r="AC589" s="149"/>
    </row>
    <row r="590" spans="1:29" ht="15.75" customHeight="1" x14ac:dyDescent="0.2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9"/>
      <c r="AA590" s="149"/>
      <c r="AB590" s="149"/>
      <c r="AC590" s="149"/>
    </row>
    <row r="591" spans="1:29" ht="15.75" customHeight="1" x14ac:dyDescent="0.2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9"/>
      <c r="AA591" s="149"/>
      <c r="AB591" s="149"/>
      <c r="AC591" s="149"/>
    </row>
    <row r="592" spans="1:29" ht="15.75" customHeight="1" x14ac:dyDescent="0.2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9"/>
      <c r="AA592" s="149"/>
      <c r="AB592" s="149"/>
      <c r="AC592" s="149"/>
    </row>
    <row r="593" spans="1:29" ht="15.75" customHeight="1" x14ac:dyDescent="0.2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9"/>
      <c r="AA593" s="149"/>
      <c r="AB593" s="149"/>
      <c r="AC593" s="149"/>
    </row>
    <row r="594" spans="1:29" ht="15.75" customHeight="1" x14ac:dyDescent="0.2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9"/>
      <c r="AA594" s="149"/>
      <c r="AB594" s="149"/>
      <c r="AC594" s="149"/>
    </row>
    <row r="595" spans="1:29" ht="15.75" customHeight="1" x14ac:dyDescent="0.2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9"/>
      <c r="AA595" s="149"/>
      <c r="AB595" s="149"/>
      <c r="AC595" s="149"/>
    </row>
    <row r="596" spans="1:29" ht="15.75" customHeight="1" x14ac:dyDescent="0.2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9"/>
      <c r="AA596" s="149"/>
      <c r="AB596" s="149"/>
      <c r="AC596" s="149"/>
    </row>
    <row r="597" spans="1:29" ht="15.75" customHeight="1" x14ac:dyDescent="0.2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9"/>
      <c r="AA597" s="149"/>
      <c r="AB597" s="149"/>
      <c r="AC597" s="149"/>
    </row>
    <row r="598" spans="1:29" ht="15.75" customHeight="1" x14ac:dyDescent="0.2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9"/>
      <c r="AA598" s="149"/>
      <c r="AB598" s="149"/>
      <c r="AC598" s="149"/>
    </row>
    <row r="599" spans="1:29" ht="15.75" customHeight="1" x14ac:dyDescent="0.2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9"/>
      <c r="AA599" s="149"/>
      <c r="AB599" s="149"/>
      <c r="AC599" s="149"/>
    </row>
    <row r="600" spans="1:29" ht="15.75" customHeight="1" x14ac:dyDescent="0.2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9"/>
      <c r="AA600" s="149"/>
      <c r="AB600" s="149"/>
      <c r="AC600" s="149"/>
    </row>
    <row r="601" spans="1:29" ht="15.75" customHeight="1" x14ac:dyDescent="0.2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9"/>
      <c r="AA601" s="149"/>
      <c r="AB601" s="149"/>
      <c r="AC601" s="149"/>
    </row>
    <row r="602" spans="1:29" ht="15.75" customHeight="1" x14ac:dyDescent="0.2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9"/>
      <c r="AA602" s="149"/>
      <c r="AB602" s="149"/>
      <c r="AC602" s="149"/>
    </row>
    <row r="603" spans="1:29" ht="15.75" customHeight="1" x14ac:dyDescent="0.2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9"/>
      <c r="AA603" s="149"/>
      <c r="AB603" s="149"/>
      <c r="AC603" s="149"/>
    </row>
    <row r="604" spans="1:29" ht="15.75" customHeight="1" x14ac:dyDescent="0.2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9"/>
      <c r="AA604" s="149"/>
      <c r="AB604" s="149"/>
      <c r="AC604" s="149"/>
    </row>
    <row r="605" spans="1:29" ht="15.75" customHeight="1" x14ac:dyDescent="0.2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9"/>
      <c r="AA605" s="149"/>
      <c r="AB605" s="149"/>
      <c r="AC605" s="149"/>
    </row>
    <row r="606" spans="1:29" ht="15.75" customHeight="1" x14ac:dyDescent="0.2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9"/>
      <c r="AA606" s="149"/>
      <c r="AB606" s="149"/>
      <c r="AC606" s="149"/>
    </row>
    <row r="607" spans="1:29" ht="15.75" customHeight="1" x14ac:dyDescent="0.2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9"/>
      <c r="AA607" s="149"/>
      <c r="AB607" s="149"/>
      <c r="AC607" s="149"/>
    </row>
    <row r="608" spans="1:29" ht="15.75" customHeight="1" x14ac:dyDescent="0.2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9"/>
      <c r="AA608" s="149"/>
      <c r="AB608" s="149"/>
      <c r="AC608" s="149"/>
    </row>
    <row r="609" spans="1:29" ht="15.75" customHeight="1" x14ac:dyDescent="0.2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9"/>
      <c r="AA609" s="149"/>
      <c r="AB609" s="149"/>
      <c r="AC609" s="149"/>
    </row>
    <row r="610" spans="1:29" ht="15.75" customHeight="1" x14ac:dyDescent="0.2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9"/>
      <c r="AA610" s="149"/>
      <c r="AB610" s="149"/>
      <c r="AC610" s="149"/>
    </row>
    <row r="611" spans="1:29" ht="15.75" customHeight="1" x14ac:dyDescent="0.2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9"/>
      <c r="AA611" s="149"/>
      <c r="AB611" s="149"/>
      <c r="AC611" s="149"/>
    </row>
    <row r="612" spans="1:29" ht="15.75" customHeight="1" x14ac:dyDescent="0.2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9"/>
      <c r="AA612" s="149"/>
      <c r="AB612" s="149"/>
      <c r="AC612" s="149"/>
    </row>
    <row r="613" spans="1:29" ht="15.75" customHeight="1" x14ac:dyDescent="0.2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9"/>
      <c r="AA613" s="149"/>
      <c r="AB613" s="149"/>
      <c r="AC613" s="149"/>
    </row>
    <row r="614" spans="1:29" ht="15.75" customHeight="1" x14ac:dyDescent="0.2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9"/>
      <c r="AA614" s="149"/>
      <c r="AB614" s="149"/>
      <c r="AC614" s="149"/>
    </row>
    <row r="615" spans="1:29" ht="15.75" customHeight="1" x14ac:dyDescent="0.2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9"/>
      <c r="AA615" s="149"/>
      <c r="AB615" s="149"/>
      <c r="AC615" s="149"/>
    </row>
    <row r="616" spans="1:29" ht="15.75" customHeight="1" x14ac:dyDescent="0.2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9"/>
      <c r="AA616" s="149"/>
      <c r="AB616" s="149"/>
      <c r="AC616" s="149"/>
    </row>
    <row r="617" spans="1:29" ht="15.75" customHeight="1" x14ac:dyDescent="0.2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9"/>
      <c r="AA617" s="149"/>
      <c r="AB617" s="149"/>
      <c r="AC617" s="149"/>
    </row>
    <row r="618" spans="1:29" ht="15.75" customHeight="1" x14ac:dyDescent="0.2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9"/>
      <c r="AA618" s="149"/>
      <c r="AB618" s="149"/>
      <c r="AC618" s="149"/>
    </row>
    <row r="619" spans="1:29" ht="15.75" customHeight="1" x14ac:dyDescent="0.2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9"/>
      <c r="AA619" s="149"/>
      <c r="AB619" s="149"/>
      <c r="AC619" s="149"/>
    </row>
    <row r="620" spans="1:29" ht="15.75" customHeight="1" x14ac:dyDescent="0.2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9"/>
      <c r="AA620" s="149"/>
      <c r="AB620" s="149"/>
      <c r="AC620" s="149"/>
    </row>
    <row r="621" spans="1:29" ht="15.75" customHeight="1" x14ac:dyDescent="0.2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9"/>
      <c r="AA621" s="149"/>
      <c r="AB621" s="149"/>
      <c r="AC621" s="149"/>
    </row>
    <row r="622" spans="1:29" ht="15.75" customHeight="1" x14ac:dyDescent="0.2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9"/>
      <c r="AA622" s="149"/>
      <c r="AB622" s="149"/>
      <c r="AC622" s="149"/>
    </row>
    <row r="623" spans="1:29" ht="15.75" customHeight="1" x14ac:dyDescent="0.2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9"/>
      <c r="AA623" s="149"/>
      <c r="AB623" s="149"/>
      <c r="AC623" s="149"/>
    </row>
    <row r="624" spans="1:29" ht="15.75" customHeight="1" x14ac:dyDescent="0.2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9"/>
      <c r="AA624" s="149"/>
      <c r="AB624" s="149"/>
      <c r="AC624" s="149"/>
    </row>
    <row r="625" spans="1:29" ht="15.75" customHeight="1" x14ac:dyDescent="0.2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9"/>
      <c r="AA625" s="149"/>
      <c r="AB625" s="149"/>
      <c r="AC625" s="149"/>
    </row>
    <row r="626" spans="1:29" ht="15.75" customHeight="1" x14ac:dyDescent="0.2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9"/>
      <c r="AA626" s="149"/>
      <c r="AB626" s="149"/>
      <c r="AC626" s="149"/>
    </row>
    <row r="627" spans="1:29" ht="15.75" customHeight="1" x14ac:dyDescent="0.2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9"/>
      <c r="AA627" s="149"/>
      <c r="AB627" s="149"/>
      <c r="AC627" s="149"/>
    </row>
    <row r="628" spans="1:29" ht="15.75" customHeight="1" x14ac:dyDescent="0.2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9"/>
      <c r="AA628" s="149"/>
      <c r="AB628" s="149"/>
      <c r="AC628" s="149"/>
    </row>
    <row r="629" spans="1:29" ht="15.75" customHeight="1" x14ac:dyDescent="0.2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/>
      <c r="AA629" s="149"/>
      <c r="AB629" s="149"/>
      <c r="AC629" s="149"/>
    </row>
    <row r="630" spans="1:29" ht="15.75" customHeight="1" x14ac:dyDescent="0.2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/>
      <c r="AA630" s="149"/>
      <c r="AB630" s="149"/>
      <c r="AC630" s="149"/>
    </row>
    <row r="631" spans="1:29" ht="15.75" customHeight="1" x14ac:dyDescent="0.2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9"/>
      <c r="AA631" s="149"/>
      <c r="AB631" s="149"/>
      <c r="AC631" s="149"/>
    </row>
    <row r="632" spans="1:29" ht="15.75" customHeight="1" x14ac:dyDescent="0.2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9"/>
      <c r="AA632" s="149"/>
      <c r="AB632" s="149"/>
      <c r="AC632" s="149"/>
    </row>
    <row r="633" spans="1:29" ht="15.75" customHeight="1" x14ac:dyDescent="0.2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9"/>
      <c r="AA633" s="149"/>
      <c r="AB633" s="149"/>
      <c r="AC633" s="149"/>
    </row>
    <row r="634" spans="1:29" ht="15.75" customHeight="1" x14ac:dyDescent="0.2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9"/>
      <c r="AA634" s="149"/>
      <c r="AB634" s="149"/>
      <c r="AC634" s="149"/>
    </row>
    <row r="635" spans="1:29" ht="15.75" customHeight="1" x14ac:dyDescent="0.2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9"/>
      <c r="AA635" s="149"/>
      <c r="AB635" s="149"/>
      <c r="AC635" s="149"/>
    </row>
    <row r="636" spans="1:29" ht="15.75" customHeight="1" x14ac:dyDescent="0.2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9"/>
      <c r="AA636" s="149"/>
      <c r="AB636" s="149"/>
      <c r="AC636" s="149"/>
    </row>
    <row r="637" spans="1:29" ht="15.75" customHeight="1" x14ac:dyDescent="0.2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9"/>
      <c r="AA637" s="149"/>
      <c r="AB637" s="149"/>
      <c r="AC637" s="149"/>
    </row>
    <row r="638" spans="1:29" ht="15.75" customHeight="1" x14ac:dyDescent="0.2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9"/>
      <c r="AA638" s="149"/>
      <c r="AB638" s="149"/>
      <c r="AC638" s="149"/>
    </row>
    <row r="639" spans="1:29" ht="15.75" customHeight="1" x14ac:dyDescent="0.2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9"/>
      <c r="AA639" s="149"/>
      <c r="AB639" s="149"/>
      <c r="AC639" s="149"/>
    </row>
    <row r="640" spans="1:29" ht="15.75" customHeight="1" x14ac:dyDescent="0.2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9"/>
      <c r="AA640" s="149"/>
      <c r="AB640" s="149"/>
      <c r="AC640" s="149"/>
    </row>
    <row r="641" spans="1:29" ht="15.75" customHeight="1" x14ac:dyDescent="0.2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9"/>
      <c r="AA641" s="149"/>
      <c r="AB641" s="149"/>
      <c r="AC641" s="149"/>
    </row>
    <row r="642" spans="1:29" ht="15.75" customHeight="1" x14ac:dyDescent="0.2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9"/>
      <c r="AA642" s="149"/>
      <c r="AB642" s="149"/>
      <c r="AC642" s="149"/>
    </row>
    <row r="643" spans="1:29" ht="15.75" customHeight="1" x14ac:dyDescent="0.2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9"/>
      <c r="AA643" s="149"/>
      <c r="AB643" s="149"/>
      <c r="AC643" s="149"/>
    </row>
    <row r="644" spans="1:29" ht="15.75" customHeight="1" x14ac:dyDescent="0.2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9"/>
      <c r="AA644" s="149"/>
      <c r="AB644" s="149"/>
      <c r="AC644" s="149"/>
    </row>
    <row r="645" spans="1:29" ht="15.75" customHeight="1" x14ac:dyDescent="0.2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9"/>
      <c r="AA645" s="149"/>
      <c r="AB645" s="149"/>
      <c r="AC645" s="149"/>
    </row>
    <row r="646" spans="1:29" ht="15.75" customHeight="1" x14ac:dyDescent="0.2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9"/>
      <c r="AA646" s="149"/>
      <c r="AB646" s="149"/>
      <c r="AC646" s="149"/>
    </row>
    <row r="647" spans="1:29" ht="15.75" customHeight="1" x14ac:dyDescent="0.2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9"/>
      <c r="AA647" s="149"/>
      <c r="AB647" s="149"/>
      <c r="AC647" s="149"/>
    </row>
    <row r="648" spans="1:29" ht="15.75" customHeight="1" x14ac:dyDescent="0.2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9"/>
      <c r="AA648" s="149"/>
      <c r="AB648" s="149"/>
      <c r="AC648" s="149"/>
    </row>
    <row r="649" spans="1:29" ht="15.75" customHeight="1" x14ac:dyDescent="0.2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9"/>
      <c r="AA649" s="149"/>
      <c r="AB649" s="149"/>
      <c r="AC649" s="149"/>
    </row>
    <row r="650" spans="1:29" ht="15.75" customHeight="1" x14ac:dyDescent="0.2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9"/>
      <c r="AA650" s="149"/>
      <c r="AB650" s="149"/>
      <c r="AC650" s="149"/>
    </row>
    <row r="651" spans="1:29" ht="15.75" customHeight="1" x14ac:dyDescent="0.2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9"/>
      <c r="AA651" s="149"/>
      <c r="AB651" s="149"/>
      <c r="AC651" s="149"/>
    </row>
    <row r="652" spans="1:29" ht="15.75" customHeight="1" x14ac:dyDescent="0.2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9"/>
      <c r="AA652" s="149"/>
      <c r="AB652" s="149"/>
      <c r="AC652" s="149"/>
    </row>
    <row r="653" spans="1:29" ht="15.75" customHeight="1" x14ac:dyDescent="0.2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9"/>
      <c r="AA653" s="149"/>
      <c r="AB653" s="149"/>
      <c r="AC653" s="149"/>
    </row>
    <row r="654" spans="1:29" ht="15.75" customHeight="1" x14ac:dyDescent="0.2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9"/>
      <c r="AA654" s="149"/>
      <c r="AB654" s="149"/>
      <c r="AC654" s="149"/>
    </row>
    <row r="655" spans="1:29" ht="15.75" customHeight="1" x14ac:dyDescent="0.2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9"/>
      <c r="AA655" s="149"/>
      <c r="AB655" s="149"/>
      <c r="AC655" s="149"/>
    </row>
    <row r="656" spans="1:29" ht="15.75" customHeight="1" x14ac:dyDescent="0.2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9"/>
      <c r="AA656" s="149"/>
      <c r="AB656" s="149"/>
      <c r="AC656" s="149"/>
    </row>
    <row r="657" spans="1:29" ht="15.75" customHeight="1" x14ac:dyDescent="0.2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9"/>
      <c r="AA657" s="149"/>
      <c r="AB657" s="149"/>
      <c r="AC657" s="149"/>
    </row>
    <row r="658" spans="1:29" ht="15.75" customHeight="1" x14ac:dyDescent="0.2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9"/>
      <c r="AA658" s="149"/>
      <c r="AB658" s="149"/>
      <c r="AC658" s="149"/>
    </row>
    <row r="659" spans="1:29" ht="15.75" customHeight="1" x14ac:dyDescent="0.2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9"/>
      <c r="AA659" s="149"/>
      <c r="AB659" s="149"/>
      <c r="AC659" s="149"/>
    </row>
    <row r="660" spans="1:29" ht="15.75" customHeight="1" x14ac:dyDescent="0.2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9"/>
      <c r="AA660" s="149"/>
      <c r="AB660" s="149"/>
      <c r="AC660" s="149"/>
    </row>
    <row r="661" spans="1:29" ht="15.75" customHeight="1" x14ac:dyDescent="0.2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9"/>
      <c r="AA661" s="149"/>
      <c r="AB661" s="149"/>
      <c r="AC661" s="149"/>
    </row>
    <row r="662" spans="1:29" ht="15.75" customHeight="1" x14ac:dyDescent="0.2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9"/>
      <c r="AA662" s="149"/>
      <c r="AB662" s="149"/>
      <c r="AC662" s="149"/>
    </row>
    <row r="663" spans="1:29" ht="15.75" customHeight="1" x14ac:dyDescent="0.2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9"/>
      <c r="AA663" s="149"/>
      <c r="AB663" s="149"/>
      <c r="AC663" s="149"/>
    </row>
    <row r="664" spans="1:29" ht="15.75" customHeight="1" x14ac:dyDescent="0.2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9"/>
      <c r="AA664" s="149"/>
      <c r="AB664" s="149"/>
      <c r="AC664" s="149"/>
    </row>
    <row r="665" spans="1:29" ht="15.75" customHeight="1" x14ac:dyDescent="0.2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9"/>
      <c r="AA665" s="149"/>
      <c r="AB665" s="149"/>
      <c r="AC665" s="149"/>
    </row>
    <row r="666" spans="1:29" ht="15.75" customHeight="1" x14ac:dyDescent="0.2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9"/>
      <c r="AA666" s="149"/>
      <c r="AB666" s="149"/>
      <c r="AC666" s="149"/>
    </row>
    <row r="667" spans="1:29" ht="15.75" customHeight="1" x14ac:dyDescent="0.2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9"/>
      <c r="AA667" s="149"/>
      <c r="AB667" s="149"/>
      <c r="AC667" s="149"/>
    </row>
    <row r="668" spans="1:29" ht="15.75" customHeight="1" x14ac:dyDescent="0.2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9"/>
      <c r="AA668" s="149"/>
      <c r="AB668" s="149"/>
      <c r="AC668" s="149"/>
    </row>
    <row r="669" spans="1:29" ht="15.75" customHeight="1" x14ac:dyDescent="0.2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9"/>
      <c r="AA669" s="149"/>
      <c r="AB669" s="149"/>
      <c r="AC669" s="149"/>
    </row>
    <row r="670" spans="1:29" ht="15.75" customHeight="1" x14ac:dyDescent="0.2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9"/>
      <c r="AA670" s="149"/>
      <c r="AB670" s="149"/>
      <c r="AC670" s="149"/>
    </row>
    <row r="671" spans="1:29" ht="15.75" customHeight="1" x14ac:dyDescent="0.2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9"/>
      <c r="AA671" s="149"/>
      <c r="AB671" s="149"/>
      <c r="AC671" s="149"/>
    </row>
    <row r="672" spans="1:29" ht="15.75" customHeight="1" x14ac:dyDescent="0.2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9"/>
      <c r="AA672" s="149"/>
      <c r="AB672" s="149"/>
      <c r="AC672" s="149"/>
    </row>
    <row r="673" spans="1:29" ht="15.75" customHeight="1" x14ac:dyDescent="0.2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9"/>
      <c r="AA673" s="149"/>
      <c r="AB673" s="149"/>
      <c r="AC673" s="149"/>
    </row>
    <row r="674" spans="1:29" ht="15.75" customHeight="1" x14ac:dyDescent="0.2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9"/>
      <c r="AA674" s="149"/>
      <c r="AB674" s="149"/>
      <c r="AC674" s="149"/>
    </row>
    <row r="675" spans="1:29" ht="15.75" customHeight="1" x14ac:dyDescent="0.2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9"/>
      <c r="AA675" s="149"/>
      <c r="AB675" s="149"/>
      <c r="AC675" s="149"/>
    </row>
    <row r="676" spans="1:29" ht="15.75" customHeight="1" x14ac:dyDescent="0.2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9"/>
      <c r="AA676" s="149"/>
      <c r="AB676" s="149"/>
      <c r="AC676" s="149"/>
    </row>
    <row r="677" spans="1:29" ht="15.75" customHeight="1" x14ac:dyDescent="0.2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9"/>
      <c r="AA677" s="149"/>
      <c r="AB677" s="149"/>
      <c r="AC677" s="149"/>
    </row>
    <row r="678" spans="1:29" ht="15.75" customHeight="1" x14ac:dyDescent="0.2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9"/>
      <c r="AA678" s="149"/>
      <c r="AB678" s="149"/>
      <c r="AC678" s="149"/>
    </row>
    <row r="679" spans="1:29" ht="15.75" customHeight="1" x14ac:dyDescent="0.2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9"/>
      <c r="AA679" s="149"/>
      <c r="AB679" s="149"/>
      <c r="AC679" s="149"/>
    </row>
    <row r="680" spans="1:29" ht="15.75" customHeight="1" x14ac:dyDescent="0.2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9"/>
      <c r="AA680" s="149"/>
      <c r="AB680" s="149"/>
      <c r="AC680" s="149"/>
    </row>
    <row r="681" spans="1:29" ht="15.75" customHeight="1" x14ac:dyDescent="0.2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9"/>
      <c r="AA681" s="149"/>
      <c r="AB681" s="149"/>
      <c r="AC681" s="149"/>
    </row>
    <row r="682" spans="1:29" ht="15.75" customHeight="1" x14ac:dyDescent="0.2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9"/>
      <c r="AA682" s="149"/>
      <c r="AB682" s="149"/>
      <c r="AC682" s="149"/>
    </row>
    <row r="683" spans="1:29" ht="15.75" customHeight="1" x14ac:dyDescent="0.2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9"/>
      <c r="AA683" s="149"/>
      <c r="AB683" s="149"/>
      <c r="AC683" s="149"/>
    </row>
    <row r="684" spans="1:29" ht="15.75" customHeight="1" x14ac:dyDescent="0.2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9"/>
      <c r="AA684" s="149"/>
      <c r="AB684" s="149"/>
      <c r="AC684" s="149"/>
    </row>
    <row r="685" spans="1:29" ht="15.75" customHeight="1" x14ac:dyDescent="0.2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9"/>
      <c r="AA685" s="149"/>
      <c r="AB685" s="149"/>
      <c r="AC685" s="149"/>
    </row>
    <row r="686" spans="1:29" ht="15.75" customHeight="1" x14ac:dyDescent="0.2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9"/>
      <c r="AA686" s="149"/>
      <c r="AB686" s="149"/>
      <c r="AC686" s="149"/>
    </row>
    <row r="687" spans="1:29" ht="15.75" customHeight="1" x14ac:dyDescent="0.2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9"/>
      <c r="AA687" s="149"/>
      <c r="AB687" s="149"/>
      <c r="AC687" s="149"/>
    </row>
    <row r="688" spans="1:29" ht="15.75" customHeight="1" x14ac:dyDescent="0.2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9"/>
      <c r="AA688" s="149"/>
      <c r="AB688" s="149"/>
      <c r="AC688" s="149"/>
    </row>
    <row r="689" spans="1:29" ht="15.75" customHeight="1" x14ac:dyDescent="0.2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9"/>
      <c r="AA689" s="149"/>
      <c r="AB689" s="149"/>
      <c r="AC689" s="149"/>
    </row>
    <row r="690" spans="1:29" ht="15.75" customHeight="1" x14ac:dyDescent="0.2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9"/>
      <c r="AA690" s="149"/>
      <c r="AB690" s="149"/>
      <c r="AC690" s="149"/>
    </row>
    <row r="691" spans="1:29" ht="15.75" customHeight="1" x14ac:dyDescent="0.2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9"/>
      <c r="AA691" s="149"/>
      <c r="AB691" s="149"/>
      <c r="AC691" s="149"/>
    </row>
    <row r="692" spans="1:29" ht="15.75" customHeight="1" x14ac:dyDescent="0.2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9"/>
      <c r="AA692" s="149"/>
      <c r="AB692" s="149"/>
      <c r="AC692" s="149"/>
    </row>
    <row r="693" spans="1:29" ht="15.75" customHeight="1" x14ac:dyDescent="0.2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9"/>
      <c r="AA693" s="149"/>
      <c r="AB693" s="149"/>
      <c r="AC693" s="149"/>
    </row>
    <row r="694" spans="1:29" ht="15.75" customHeight="1" x14ac:dyDescent="0.2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9"/>
      <c r="AA694" s="149"/>
      <c r="AB694" s="149"/>
      <c r="AC694" s="149"/>
    </row>
    <row r="695" spans="1:29" ht="15.75" customHeight="1" x14ac:dyDescent="0.2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9"/>
      <c r="AA695" s="149"/>
      <c r="AB695" s="149"/>
      <c r="AC695" s="149"/>
    </row>
    <row r="696" spans="1:29" ht="15.75" customHeight="1" x14ac:dyDescent="0.2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9"/>
      <c r="AA696" s="149"/>
      <c r="AB696" s="149"/>
      <c r="AC696" s="149"/>
    </row>
    <row r="697" spans="1:29" ht="15.75" customHeight="1" x14ac:dyDescent="0.2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9"/>
      <c r="AA697" s="149"/>
      <c r="AB697" s="149"/>
      <c r="AC697" s="149"/>
    </row>
    <row r="698" spans="1:29" ht="15.75" customHeight="1" x14ac:dyDescent="0.2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9"/>
      <c r="AA698" s="149"/>
      <c r="AB698" s="149"/>
      <c r="AC698" s="149"/>
    </row>
    <row r="699" spans="1:29" ht="15.75" customHeight="1" x14ac:dyDescent="0.2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9"/>
      <c r="AA699" s="149"/>
      <c r="AB699" s="149"/>
      <c r="AC699" s="149"/>
    </row>
    <row r="700" spans="1:29" ht="15.75" customHeight="1" x14ac:dyDescent="0.2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9"/>
      <c r="AA700" s="149"/>
      <c r="AB700" s="149"/>
      <c r="AC700" s="149"/>
    </row>
    <row r="701" spans="1:29" ht="15.75" customHeight="1" x14ac:dyDescent="0.2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9"/>
      <c r="AA701" s="149"/>
      <c r="AB701" s="149"/>
      <c r="AC701" s="149"/>
    </row>
    <row r="702" spans="1:29" ht="15.75" customHeight="1" x14ac:dyDescent="0.2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9"/>
      <c r="AA702" s="149"/>
      <c r="AB702" s="149"/>
      <c r="AC702" s="149"/>
    </row>
    <row r="703" spans="1:29" ht="15.75" customHeight="1" x14ac:dyDescent="0.2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9"/>
      <c r="AA703" s="149"/>
      <c r="AB703" s="149"/>
      <c r="AC703" s="149"/>
    </row>
    <row r="704" spans="1:29" ht="15.75" customHeight="1" x14ac:dyDescent="0.2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9"/>
      <c r="AA704" s="149"/>
      <c r="AB704" s="149"/>
      <c r="AC704" s="149"/>
    </row>
    <row r="705" spans="1:29" ht="15.75" customHeight="1" x14ac:dyDescent="0.2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9"/>
      <c r="AA705" s="149"/>
      <c r="AB705" s="149"/>
      <c r="AC705" s="149"/>
    </row>
    <row r="706" spans="1:29" ht="15.75" customHeight="1" x14ac:dyDescent="0.2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9"/>
      <c r="AA706" s="149"/>
      <c r="AB706" s="149"/>
      <c r="AC706" s="149"/>
    </row>
    <row r="707" spans="1:29" ht="15.75" customHeight="1" x14ac:dyDescent="0.2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9"/>
      <c r="AA707" s="149"/>
      <c r="AB707" s="149"/>
      <c r="AC707" s="149"/>
    </row>
    <row r="708" spans="1:29" ht="15.75" customHeight="1" x14ac:dyDescent="0.2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9"/>
      <c r="AA708" s="149"/>
      <c r="AB708" s="149"/>
      <c r="AC708" s="149"/>
    </row>
    <row r="709" spans="1:29" ht="15.75" customHeight="1" x14ac:dyDescent="0.2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9"/>
      <c r="AA709" s="149"/>
      <c r="AB709" s="149"/>
      <c r="AC709" s="149"/>
    </row>
    <row r="710" spans="1:29" ht="15.75" customHeight="1" x14ac:dyDescent="0.2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9"/>
      <c r="AA710" s="149"/>
      <c r="AB710" s="149"/>
      <c r="AC710" s="149"/>
    </row>
    <row r="711" spans="1:29" ht="15.75" customHeight="1" x14ac:dyDescent="0.2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9"/>
      <c r="AA711" s="149"/>
      <c r="AB711" s="149"/>
      <c r="AC711" s="149"/>
    </row>
    <row r="712" spans="1:29" ht="15.75" customHeight="1" x14ac:dyDescent="0.2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9"/>
      <c r="AA712" s="149"/>
      <c r="AB712" s="149"/>
      <c r="AC712" s="149"/>
    </row>
    <row r="713" spans="1:29" ht="15.75" customHeight="1" x14ac:dyDescent="0.2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9"/>
      <c r="AA713" s="149"/>
      <c r="AB713" s="149"/>
      <c r="AC713" s="149"/>
    </row>
    <row r="714" spans="1:29" ht="15.75" customHeight="1" x14ac:dyDescent="0.2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9"/>
      <c r="AA714" s="149"/>
      <c r="AB714" s="149"/>
      <c r="AC714" s="149"/>
    </row>
    <row r="715" spans="1:29" ht="15.75" customHeight="1" x14ac:dyDescent="0.2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9"/>
      <c r="AA715" s="149"/>
      <c r="AB715" s="149"/>
      <c r="AC715" s="149"/>
    </row>
    <row r="716" spans="1:29" ht="15.75" customHeight="1" x14ac:dyDescent="0.2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9"/>
      <c r="AA716" s="149"/>
      <c r="AB716" s="149"/>
      <c r="AC716" s="149"/>
    </row>
    <row r="717" spans="1:29" ht="15.75" customHeight="1" x14ac:dyDescent="0.2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9"/>
      <c r="AA717" s="149"/>
      <c r="AB717" s="149"/>
      <c r="AC717" s="149"/>
    </row>
    <row r="718" spans="1:29" ht="15.75" customHeight="1" x14ac:dyDescent="0.2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9"/>
      <c r="AA718" s="149"/>
      <c r="AB718" s="149"/>
      <c r="AC718" s="149"/>
    </row>
    <row r="719" spans="1:29" ht="15.75" customHeight="1" x14ac:dyDescent="0.2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9"/>
      <c r="AA719" s="149"/>
      <c r="AB719" s="149"/>
      <c r="AC719" s="149"/>
    </row>
    <row r="720" spans="1:29" ht="15.75" customHeight="1" x14ac:dyDescent="0.2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9"/>
      <c r="AA720" s="149"/>
      <c r="AB720" s="149"/>
      <c r="AC720" s="149"/>
    </row>
    <row r="721" spans="1:29" ht="15.75" customHeight="1" x14ac:dyDescent="0.2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9"/>
      <c r="AA721" s="149"/>
      <c r="AB721" s="149"/>
      <c r="AC721" s="149"/>
    </row>
    <row r="722" spans="1:29" ht="15.75" customHeight="1" x14ac:dyDescent="0.2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9"/>
      <c r="AA722" s="149"/>
      <c r="AB722" s="149"/>
      <c r="AC722" s="149"/>
    </row>
    <row r="723" spans="1:29" ht="15.75" customHeight="1" x14ac:dyDescent="0.2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9"/>
      <c r="AA723" s="149"/>
      <c r="AB723" s="149"/>
      <c r="AC723" s="149"/>
    </row>
    <row r="724" spans="1:29" ht="15.75" customHeight="1" x14ac:dyDescent="0.2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9"/>
      <c r="AA724" s="149"/>
      <c r="AB724" s="149"/>
      <c r="AC724" s="149"/>
    </row>
    <row r="725" spans="1:29" ht="15.75" customHeight="1" x14ac:dyDescent="0.2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9"/>
      <c r="AA725" s="149"/>
      <c r="AB725" s="149"/>
      <c r="AC725" s="149"/>
    </row>
    <row r="726" spans="1:29" ht="15.75" customHeight="1" x14ac:dyDescent="0.2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9"/>
      <c r="AA726" s="149"/>
      <c r="AB726" s="149"/>
      <c r="AC726" s="149"/>
    </row>
    <row r="727" spans="1:29" ht="15.75" customHeight="1" x14ac:dyDescent="0.2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9"/>
      <c r="AA727" s="149"/>
      <c r="AB727" s="149"/>
      <c r="AC727" s="149"/>
    </row>
    <row r="728" spans="1:29" ht="15.75" customHeight="1" x14ac:dyDescent="0.2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9"/>
      <c r="AA728" s="149"/>
      <c r="AB728" s="149"/>
      <c r="AC728" s="149"/>
    </row>
    <row r="729" spans="1:29" ht="15.75" customHeight="1" x14ac:dyDescent="0.2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9"/>
      <c r="AA729" s="149"/>
      <c r="AB729" s="149"/>
      <c r="AC729" s="149"/>
    </row>
    <row r="730" spans="1:29" ht="15.75" customHeight="1" x14ac:dyDescent="0.2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9"/>
      <c r="AA730" s="149"/>
      <c r="AB730" s="149"/>
      <c r="AC730" s="149"/>
    </row>
    <row r="731" spans="1:29" ht="15.75" customHeight="1" x14ac:dyDescent="0.2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9"/>
      <c r="AA731" s="149"/>
      <c r="AB731" s="149"/>
      <c r="AC731" s="149"/>
    </row>
    <row r="732" spans="1:29" ht="15.75" customHeight="1" x14ac:dyDescent="0.2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9"/>
      <c r="AA732" s="149"/>
      <c r="AB732" s="149"/>
      <c r="AC732" s="149"/>
    </row>
    <row r="733" spans="1:29" ht="15.75" customHeight="1" x14ac:dyDescent="0.2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9"/>
      <c r="AA733" s="149"/>
      <c r="AB733" s="149"/>
      <c r="AC733" s="149"/>
    </row>
    <row r="734" spans="1:29" ht="15.75" customHeight="1" x14ac:dyDescent="0.2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9"/>
      <c r="AA734" s="149"/>
      <c r="AB734" s="149"/>
      <c r="AC734" s="149"/>
    </row>
    <row r="735" spans="1:29" ht="15.75" customHeight="1" x14ac:dyDescent="0.2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9"/>
      <c r="AA735" s="149"/>
      <c r="AB735" s="149"/>
      <c r="AC735" s="149"/>
    </row>
    <row r="736" spans="1:29" ht="15.75" customHeight="1" x14ac:dyDescent="0.2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9"/>
      <c r="AA736" s="149"/>
      <c r="AB736" s="149"/>
      <c r="AC736" s="149"/>
    </row>
    <row r="737" spans="1:29" ht="15.75" customHeight="1" x14ac:dyDescent="0.2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9"/>
      <c r="AA737" s="149"/>
      <c r="AB737" s="149"/>
      <c r="AC737" s="149"/>
    </row>
    <row r="738" spans="1:29" ht="15.75" customHeight="1" x14ac:dyDescent="0.2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9"/>
      <c r="AA738" s="149"/>
      <c r="AB738" s="149"/>
      <c r="AC738" s="149"/>
    </row>
    <row r="739" spans="1:29" ht="15.75" customHeight="1" x14ac:dyDescent="0.2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9"/>
      <c r="AA739" s="149"/>
      <c r="AB739" s="149"/>
      <c r="AC739" s="149"/>
    </row>
    <row r="740" spans="1:29" ht="15.75" customHeight="1" x14ac:dyDescent="0.2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9"/>
      <c r="AA740" s="149"/>
      <c r="AB740" s="149"/>
      <c r="AC740" s="149"/>
    </row>
    <row r="741" spans="1:29" ht="15.75" customHeight="1" x14ac:dyDescent="0.2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9"/>
      <c r="AA741" s="149"/>
      <c r="AB741" s="149"/>
      <c r="AC741" s="149"/>
    </row>
    <row r="742" spans="1:29" ht="15.75" customHeight="1" x14ac:dyDescent="0.2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9"/>
      <c r="AA742" s="149"/>
      <c r="AB742" s="149"/>
      <c r="AC742" s="149"/>
    </row>
    <row r="743" spans="1:29" ht="15.75" customHeight="1" x14ac:dyDescent="0.2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9"/>
      <c r="AA743" s="149"/>
      <c r="AB743" s="149"/>
      <c r="AC743" s="149"/>
    </row>
    <row r="744" spans="1:29" ht="15.75" customHeight="1" x14ac:dyDescent="0.2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9"/>
      <c r="AA744" s="149"/>
      <c r="AB744" s="149"/>
      <c r="AC744" s="149"/>
    </row>
    <row r="745" spans="1:29" ht="15.75" customHeight="1" x14ac:dyDescent="0.2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9"/>
      <c r="AA745" s="149"/>
      <c r="AB745" s="149"/>
      <c r="AC745" s="149"/>
    </row>
    <row r="746" spans="1:29" ht="15.75" customHeight="1" x14ac:dyDescent="0.2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9"/>
      <c r="AA746" s="149"/>
      <c r="AB746" s="149"/>
      <c r="AC746" s="149"/>
    </row>
    <row r="747" spans="1:29" ht="15.75" customHeight="1" x14ac:dyDescent="0.2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9"/>
      <c r="AA747" s="149"/>
      <c r="AB747" s="149"/>
      <c r="AC747" s="149"/>
    </row>
    <row r="748" spans="1:29" ht="15.75" customHeight="1" x14ac:dyDescent="0.2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9"/>
      <c r="AA748" s="149"/>
      <c r="AB748" s="149"/>
      <c r="AC748" s="149"/>
    </row>
    <row r="749" spans="1:29" ht="15.75" customHeight="1" x14ac:dyDescent="0.2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9"/>
      <c r="AA749" s="149"/>
      <c r="AB749" s="149"/>
      <c r="AC749" s="149"/>
    </row>
    <row r="750" spans="1:29" ht="15.75" customHeight="1" x14ac:dyDescent="0.2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9"/>
      <c r="AA750" s="149"/>
      <c r="AB750" s="149"/>
      <c r="AC750" s="149"/>
    </row>
    <row r="751" spans="1:29" ht="15.75" customHeight="1" x14ac:dyDescent="0.2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9"/>
      <c r="AA751" s="149"/>
      <c r="AB751" s="149"/>
      <c r="AC751" s="149"/>
    </row>
    <row r="752" spans="1:29" ht="15.75" customHeight="1" x14ac:dyDescent="0.2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9"/>
      <c r="AA752" s="149"/>
      <c r="AB752" s="149"/>
      <c r="AC752" s="149"/>
    </row>
    <row r="753" spans="1:29" ht="15.75" customHeight="1" x14ac:dyDescent="0.2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9"/>
      <c r="AA753" s="149"/>
      <c r="AB753" s="149"/>
      <c r="AC753" s="149"/>
    </row>
    <row r="754" spans="1:29" ht="15.75" customHeight="1" x14ac:dyDescent="0.2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9"/>
      <c r="AA754" s="149"/>
      <c r="AB754" s="149"/>
      <c r="AC754" s="149"/>
    </row>
    <row r="755" spans="1:29" ht="15.75" customHeight="1" x14ac:dyDescent="0.2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9"/>
      <c r="AA755" s="149"/>
      <c r="AB755" s="149"/>
      <c r="AC755" s="149"/>
    </row>
    <row r="756" spans="1:29" ht="15.75" customHeight="1" x14ac:dyDescent="0.2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9"/>
      <c r="AA756" s="149"/>
      <c r="AB756" s="149"/>
      <c r="AC756" s="149"/>
    </row>
    <row r="757" spans="1:29" ht="15.75" customHeight="1" x14ac:dyDescent="0.2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9"/>
      <c r="AA757" s="149"/>
      <c r="AB757" s="149"/>
      <c r="AC757" s="149"/>
    </row>
    <row r="758" spans="1:29" ht="15.75" customHeight="1" x14ac:dyDescent="0.2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9"/>
      <c r="AA758" s="149"/>
      <c r="AB758" s="149"/>
      <c r="AC758" s="149"/>
    </row>
    <row r="759" spans="1:29" ht="15.75" customHeight="1" x14ac:dyDescent="0.2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9"/>
      <c r="AA759" s="149"/>
      <c r="AB759" s="149"/>
      <c r="AC759" s="149"/>
    </row>
    <row r="760" spans="1:29" ht="15.75" customHeight="1" x14ac:dyDescent="0.2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9"/>
      <c r="AA760" s="149"/>
      <c r="AB760" s="149"/>
      <c r="AC760" s="149"/>
    </row>
    <row r="761" spans="1:29" ht="15.75" customHeight="1" x14ac:dyDescent="0.2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9"/>
      <c r="AA761" s="149"/>
      <c r="AB761" s="149"/>
      <c r="AC761" s="149"/>
    </row>
    <row r="762" spans="1:29" ht="15.75" customHeight="1" x14ac:dyDescent="0.2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9"/>
      <c r="AA762" s="149"/>
      <c r="AB762" s="149"/>
      <c r="AC762" s="149"/>
    </row>
    <row r="763" spans="1:29" ht="15.75" customHeight="1" x14ac:dyDescent="0.2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9"/>
      <c r="AA763" s="149"/>
      <c r="AB763" s="149"/>
      <c r="AC763" s="149"/>
    </row>
    <row r="764" spans="1:29" ht="15.75" customHeight="1" x14ac:dyDescent="0.2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9"/>
      <c r="AA764" s="149"/>
      <c r="AB764" s="149"/>
      <c r="AC764" s="149"/>
    </row>
    <row r="765" spans="1:29" ht="15.75" customHeight="1" x14ac:dyDescent="0.2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9"/>
      <c r="AA765" s="149"/>
      <c r="AB765" s="149"/>
      <c r="AC765" s="149"/>
    </row>
    <row r="766" spans="1:29" ht="15.75" customHeight="1" x14ac:dyDescent="0.2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9"/>
      <c r="AA766" s="149"/>
      <c r="AB766" s="149"/>
      <c r="AC766" s="149"/>
    </row>
    <row r="767" spans="1:29" ht="15.75" customHeight="1" x14ac:dyDescent="0.2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9"/>
      <c r="AA767" s="149"/>
      <c r="AB767" s="149"/>
      <c r="AC767" s="149"/>
    </row>
    <row r="768" spans="1:29" ht="15.75" customHeight="1" x14ac:dyDescent="0.2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9"/>
      <c r="AA768" s="149"/>
      <c r="AB768" s="149"/>
      <c r="AC768" s="149"/>
    </row>
    <row r="769" spans="1:29" ht="15.75" customHeight="1" x14ac:dyDescent="0.2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9"/>
      <c r="AA769" s="149"/>
      <c r="AB769" s="149"/>
      <c r="AC769" s="149"/>
    </row>
    <row r="770" spans="1:29" ht="15.75" customHeight="1" x14ac:dyDescent="0.2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9"/>
      <c r="AA770" s="149"/>
      <c r="AB770" s="149"/>
      <c r="AC770" s="149"/>
    </row>
    <row r="771" spans="1:29" ht="15.75" customHeight="1" x14ac:dyDescent="0.2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9"/>
      <c r="AA771" s="149"/>
      <c r="AB771" s="149"/>
      <c r="AC771" s="149"/>
    </row>
    <row r="772" spans="1:29" ht="15.75" customHeight="1" x14ac:dyDescent="0.2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9"/>
      <c r="AA772" s="149"/>
      <c r="AB772" s="149"/>
      <c r="AC772" s="149"/>
    </row>
    <row r="773" spans="1:29" ht="15.75" customHeight="1" x14ac:dyDescent="0.2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9"/>
      <c r="AA773" s="149"/>
      <c r="AB773" s="149"/>
      <c r="AC773" s="149"/>
    </row>
    <row r="774" spans="1:29" ht="15.75" customHeight="1" x14ac:dyDescent="0.2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9"/>
      <c r="AA774" s="149"/>
      <c r="AB774" s="149"/>
      <c r="AC774" s="149"/>
    </row>
    <row r="775" spans="1:29" ht="15.75" customHeight="1" x14ac:dyDescent="0.2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9"/>
      <c r="AA775" s="149"/>
      <c r="AB775" s="149"/>
      <c r="AC775" s="149"/>
    </row>
    <row r="776" spans="1:29" ht="15.75" customHeight="1" x14ac:dyDescent="0.2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9"/>
      <c r="AA776" s="149"/>
      <c r="AB776" s="149"/>
      <c r="AC776" s="149"/>
    </row>
    <row r="777" spans="1:29" ht="15.75" customHeight="1" x14ac:dyDescent="0.2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9"/>
      <c r="AA777" s="149"/>
      <c r="AB777" s="149"/>
      <c r="AC777" s="149"/>
    </row>
    <row r="778" spans="1:29" ht="15.75" customHeight="1" x14ac:dyDescent="0.2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9"/>
      <c r="AA778" s="149"/>
      <c r="AB778" s="149"/>
      <c r="AC778" s="149"/>
    </row>
    <row r="779" spans="1:29" ht="15.75" customHeight="1" x14ac:dyDescent="0.2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9"/>
      <c r="AA779" s="149"/>
      <c r="AB779" s="149"/>
      <c r="AC779" s="149"/>
    </row>
    <row r="780" spans="1:29" ht="15.75" customHeight="1" x14ac:dyDescent="0.2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9"/>
      <c r="AA780" s="149"/>
      <c r="AB780" s="149"/>
      <c r="AC780" s="149"/>
    </row>
    <row r="781" spans="1:29" ht="15.75" customHeight="1" x14ac:dyDescent="0.2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9"/>
      <c r="AA781" s="149"/>
      <c r="AB781" s="149"/>
      <c r="AC781" s="149"/>
    </row>
    <row r="782" spans="1:29" ht="15.75" customHeight="1" x14ac:dyDescent="0.2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9"/>
      <c r="AA782" s="149"/>
      <c r="AB782" s="149"/>
      <c r="AC782" s="149"/>
    </row>
    <row r="783" spans="1:29" ht="15.75" customHeight="1" x14ac:dyDescent="0.2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9"/>
      <c r="AA783" s="149"/>
      <c r="AB783" s="149"/>
      <c r="AC783" s="149"/>
    </row>
    <row r="784" spans="1:29" ht="15.75" customHeight="1" x14ac:dyDescent="0.2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9"/>
      <c r="AA784" s="149"/>
      <c r="AB784" s="149"/>
      <c r="AC784" s="149"/>
    </row>
    <row r="785" spans="1:29" ht="15.75" customHeight="1" x14ac:dyDescent="0.2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9"/>
      <c r="AA785" s="149"/>
      <c r="AB785" s="149"/>
      <c r="AC785" s="149"/>
    </row>
    <row r="786" spans="1:29" ht="15.75" customHeight="1" x14ac:dyDescent="0.2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9"/>
      <c r="AA786" s="149"/>
      <c r="AB786" s="149"/>
      <c r="AC786" s="149"/>
    </row>
    <row r="787" spans="1:29" ht="15.75" customHeight="1" x14ac:dyDescent="0.2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9"/>
      <c r="AA787" s="149"/>
      <c r="AB787" s="149"/>
      <c r="AC787" s="149"/>
    </row>
    <row r="788" spans="1:29" ht="15.75" customHeight="1" x14ac:dyDescent="0.2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9"/>
      <c r="AA788" s="149"/>
      <c r="AB788" s="149"/>
      <c r="AC788" s="149"/>
    </row>
    <row r="789" spans="1:29" ht="15.75" customHeight="1" x14ac:dyDescent="0.2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9"/>
      <c r="AA789" s="149"/>
      <c r="AB789" s="149"/>
      <c r="AC789" s="149"/>
    </row>
    <row r="790" spans="1:29" ht="15.75" customHeight="1" x14ac:dyDescent="0.2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9"/>
      <c r="AA790" s="149"/>
      <c r="AB790" s="149"/>
      <c r="AC790" s="149"/>
    </row>
    <row r="791" spans="1:29" ht="15.75" customHeight="1" x14ac:dyDescent="0.2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9"/>
      <c r="AA791" s="149"/>
      <c r="AB791" s="149"/>
      <c r="AC791" s="149"/>
    </row>
    <row r="792" spans="1:29" ht="15.75" customHeight="1" x14ac:dyDescent="0.2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9"/>
      <c r="AA792" s="149"/>
      <c r="AB792" s="149"/>
      <c r="AC792" s="149"/>
    </row>
    <row r="793" spans="1:29" ht="15.75" customHeight="1" x14ac:dyDescent="0.2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9"/>
      <c r="AA793" s="149"/>
      <c r="AB793" s="149"/>
      <c r="AC793" s="149"/>
    </row>
    <row r="794" spans="1:29" ht="15.75" customHeight="1" x14ac:dyDescent="0.2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9"/>
      <c r="AA794" s="149"/>
      <c r="AB794" s="149"/>
      <c r="AC794" s="149"/>
    </row>
    <row r="795" spans="1:29" ht="15.75" customHeight="1" x14ac:dyDescent="0.2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9"/>
      <c r="AA795" s="149"/>
      <c r="AB795" s="149"/>
      <c r="AC795" s="149"/>
    </row>
    <row r="796" spans="1:29" ht="15.75" customHeight="1" x14ac:dyDescent="0.2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9"/>
      <c r="AA796" s="149"/>
      <c r="AB796" s="149"/>
      <c r="AC796" s="149"/>
    </row>
    <row r="797" spans="1:29" ht="15.75" customHeight="1" x14ac:dyDescent="0.2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9"/>
      <c r="AA797" s="149"/>
      <c r="AB797" s="149"/>
      <c r="AC797" s="149"/>
    </row>
    <row r="798" spans="1:29" ht="15.75" customHeight="1" x14ac:dyDescent="0.2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9"/>
      <c r="AA798" s="149"/>
      <c r="AB798" s="149"/>
      <c r="AC798" s="149"/>
    </row>
    <row r="799" spans="1:29" ht="15.75" customHeight="1" x14ac:dyDescent="0.2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9"/>
      <c r="AA799" s="149"/>
      <c r="AB799" s="149"/>
      <c r="AC799" s="149"/>
    </row>
    <row r="800" spans="1:29" ht="15.75" customHeight="1" x14ac:dyDescent="0.2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9"/>
      <c r="AA800" s="149"/>
      <c r="AB800" s="149"/>
      <c r="AC800" s="149"/>
    </row>
    <row r="801" spans="1:29" ht="15.75" customHeight="1" x14ac:dyDescent="0.2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9"/>
      <c r="AA801" s="149"/>
      <c r="AB801" s="149"/>
      <c r="AC801" s="149"/>
    </row>
    <row r="802" spans="1:29" ht="15.75" customHeight="1" x14ac:dyDescent="0.2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9"/>
      <c r="AA802" s="149"/>
      <c r="AB802" s="149"/>
      <c r="AC802" s="149"/>
    </row>
    <row r="803" spans="1:29" ht="15.75" customHeight="1" x14ac:dyDescent="0.2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9"/>
      <c r="AA803" s="149"/>
      <c r="AB803" s="149"/>
      <c r="AC803" s="149"/>
    </row>
    <row r="804" spans="1:29" ht="15.75" customHeight="1" x14ac:dyDescent="0.2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9"/>
      <c r="AA804" s="149"/>
      <c r="AB804" s="149"/>
      <c r="AC804" s="149"/>
    </row>
    <row r="805" spans="1:29" ht="15.75" customHeight="1" x14ac:dyDescent="0.2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9"/>
      <c r="AA805" s="149"/>
      <c r="AB805" s="149"/>
      <c r="AC805" s="149"/>
    </row>
    <row r="806" spans="1:29" ht="15.75" customHeight="1" x14ac:dyDescent="0.2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9"/>
      <c r="AA806" s="149"/>
      <c r="AB806" s="149"/>
      <c r="AC806" s="149"/>
    </row>
    <row r="807" spans="1:29" ht="15.75" customHeight="1" x14ac:dyDescent="0.2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9"/>
      <c r="AA807" s="149"/>
      <c r="AB807" s="149"/>
      <c r="AC807" s="149"/>
    </row>
    <row r="808" spans="1:29" ht="15.75" customHeight="1" x14ac:dyDescent="0.2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9"/>
      <c r="AA808" s="149"/>
      <c r="AB808" s="149"/>
      <c r="AC808" s="149"/>
    </row>
    <row r="809" spans="1:29" ht="15.75" customHeight="1" x14ac:dyDescent="0.2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9"/>
      <c r="AA809" s="149"/>
      <c r="AB809" s="149"/>
      <c r="AC809" s="149"/>
    </row>
    <row r="810" spans="1:29" ht="15.75" customHeight="1" x14ac:dyDescent="0.2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9"/>
      <c r="AA810" s="149"/>
      <c r="AB810" s="149"/>
      <c r="AC810" s="149"/>
    </row>
    <row r="811" spans="1:29" ht="15.75" customHeight="1" x14ac:dyDescent="0.2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9"/>
      <c r="AA811" s="149"/>
      <c r="AB811" s="149"/>
      <c r="AC811" s="149"/>
    </row>
    <row r="812" spans="1:29" ht="15.75" customHeight="1" x14ac:dyDescent="0.2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9"/>
      <c r="AA812" s="149"/>
      <c r="AB812" s="149"/>
      <c r="AC812" s="149"/>
    </row>
    <row r="813" spans="1:29" ht="15.75" customHeight="1" x14ac:dyDescent="0.2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9"/>
      <c r="AA813" s="149"/>
      <c r="AB813" s="149"/>
      <c r="AC813" s="149"/>
    </row>
    <row r="814" spans="1:29" ht="15.75" customHeight="1" x14ac:dyDescent="0.2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9"/>
      <c r="AA814" s="149"/>
      <c r="AB814" s="149"/>
      <c r="AC814" s="149"/>
    </row>
    <row r="815" spans="1:29" ht="15.75" customHeight="1" x14ac:dyDescent="0.2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9"/>
      <c r="AA815" s="149"/>
      <c r="AB815" s="149"/>
      <c r="AC815" s="149"/>
    </row>
    <row r="816" spans="1:29" ht="15.75" customHeight="1" x14ac:dyDescent="0.2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9"/>
      <c r="AA816" s="149"/>
      <c r="AB816" s="149"/>
      <c r="AC816" s="149"/>
    </row>
    <row r="817" spans="1:29" ht="15.75" customHeight="1" x14ac:dyDescent="0.2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9"/>
      <c r="AA817" s="149"/>
      <c r="AB817" s="149"/>
      <c r="AC817" s="149"/>
    </row>
    <row r="818" spans="1:29" ht="15.75" customHeight="1" x14ac:dyDescent="0.2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9"/>
      <c r="AA818" s="149"/>
      <c r="AB818" s="149"/>
      <c r="AC818" s="149"/>
    </row>
    <row r="819" spans="1:29" ht="15.75" customHeight="1" x14ac:dyDescent="0.2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9"/>
      <c r="AA819" s="149"/>
      <c r="AB819" s="149"/>
      <c r="AC819" s="149"/>
    </row>
    <row r="820" spans="1:29" ht="15.75" customHeight="1" x14ac:dyDescent="0.2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9"/>
      <c r="AA820" s="149"/>
      <c r="AB820" s="149"/>
      <c r="AC820" s="149"/>
    </row>
    <row r="821" spans="1:29" ht="15.75" customHeight="1" x14ac:dyDescent="0.2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9"/>
      <c r="AA821" s="149"/>
      <c r="AB821" s="149"/>
      <c r="AC821" s="149"/>
    </row>
    <row r="822" spans="1:29" ht="15.75" customHeight="1" x14ac:dyDescent="0.2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9"/>
      <c r="AA822" s="149"/>
      <c r="AB822" s="149"/>
      <c r="AC822" s="149"/>
    </row>
    <row r="823" spans="1:29" ht="15.75" customHeight="1" x14ac:dyDescent="0.2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9"/>
      <c r="AA823" s="149"/>
      <c r="AB823" s="149"/>
      <c r="AC823" s="149"/>
    </row>
    <row r="824" spans="1:29" ht="15.75" customHeight="1" x14ac:dyDescent="0.2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9"/>
      <c r="AA824" s="149"/>
      <c r="AB824" s="149"/>
      <c r="AC824" s="149"/>
    </row>
    <row r="825" spans="1:29" ht="15.75" customHeight="1" x14ac:dyDescent="0.2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9"/>
      <c r="AA825" s="149"/>
      <c r="AB825" s="149"/>
      <c r="AC825" s="149"/>
    </row>
    <row r="826" spans="1:29" ht="15.75" customHeight="1" x14ac:dyDescent="0.2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9"/>
      <c r="AA826" s="149"/>
      <c r="AB826" s="149"/>
      <c r="AC826" s="149"/>
    </row>
    <row r="827" spans="1:29" ht="15.75" customHeight="1" x14ac:dyDescent="0.2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9"/>
      <c r="AA827" s="149"/>
      <c r="AB827" s="149"/>
      <c r="AC827" s="149"/>
    </row>
    <row r="828" spans="1:29" ht="15.75" customHeight="1" x14ac:dyDescent="0.2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9"/>
      <c r="AA828" s="149"/>
      <c r="AB828" s="149"/>
      <c r="AC828" s="149"/>
    </row>
    <row r="829" spans="1:29" ht="15.75" customHeight="1" x14ac:dyDescent="0.2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9"/>
      <c r="AA829" s="149"/>
      <c r="AB829" s="149"/>
      <c r="AC829" s="149"/>
    </row>
    <row r="830" spans="1:29" ht="15.75" customHeight="1" x14ac:dyDescent="0.2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9"/>
      <c r="AA830" s="149"/>
      <c r="AB830" s="149"/>
      <c r="AC830" s="149"/>
    </row>
    <row r="831" spans="1:29" ht="15.75" customHeight="1" x14ac:dyDescent="0.2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9"/>
      <c r="AA831" s="149"/>
      <c r="AB831" s="149"/>
      <c r="AC831" s="149"/>
    </row>
    <row r="832" spans="1:29" ht="15.75" customHeight="1" x14ac:dyDescent="0.2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9"/>
      <c r="AA832" s="149"/>
      <c r="AB832" s="149"/>
      <c r="AC832" s="149"/>
    </row>
    <row r="833" spans="1:29" ht="15.75" customHeight="1" x14ac:dyDescent="0.2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9"/>
      <c r="AA833" s="149"/>
      <c r="AB833" s="149"/>
      <c r="AC833" s="149"/>
    </row>
    <row r="834" spans="1:29" ht="15.75" customHeight="1" x14ac:dyDescent="0.2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9"/>
      <c r="AA834" s="149"/>
      <c r="AB834" s="149"/>
      <c r="AC834" s="149"/>
    </row>
    <row r="835" spans="1:29" ht="15.75" customHeight="1" x14ac:dyDescent="0.2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9"/>
      <c r="AA835" s="149"/>
      <c r="AB835" s="149"/>
      <c r="AC835" s="149"/>
    </row>
    <row r="836" spans="1:29" ht="15.75" customHeight="1" x14ac:dyDescent="0.2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9"/>
      <c r="AA836" s="149"/>
      <c r="AB836" s="149"/>
      <c r="AC836" s="149"/>
    </row>
    <row r="837" spans="1:29" ht="15.75" customHeight="1" x14ac:dyDescent="0.2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9"/>
      <c r="AA837" s="149"/>
      <c r="AB837" s="149"/>
      <c r="AC837" s="149"/>
    </row>
    <row r="838" spans="1:29" ht="15.75" customHeight="1" x14ac:dyDescent="0.2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9"/>
      <c r="AA838" s="149"/>
      <c r="AB838" s="149"/>
      <c r="AC838" s="149"/>
    </row>
    <row r="839" spans="1:29" ht="15.75" customHeight="1" x14ac:dyDescent="0.2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9"/>
      <c r="AA839" s="149"/>
      <c r="AB839" s="149"/>
      <c r="AC839" s="149"/>
    </row>
    <row r="840" spans="1:29" ht="15.75" customHeight="1" x14ac:dyDescent="0.2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9"/>
      <c r="AA840" s="149"/>
      <c r="AB840" s="149"/>
      <c r="AC840" s="149"/>
    </row>
    <row r="841" spans="1:29" ht="15.75" customHeight="1" x14ac:dyDescent="0.2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9"/>
      <c r="AA841" s="149"/>
      <c r="AB841" s="149"/>
      <c r="AC841" s="149"/>
    </row>
    <row r="842" spans="1:29" ht="15.75" customHeight="1" x14ac:dyDescent="0.2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9"/>
      <c r="AA842" s="149"/>
      <c r="AB842" s="149"/>
      <c r="AC842" s="149"/>
    </row>
    <row r="843" spans="1:29" ht="15.75" customHeight="1" x14ac:dyDescent="0.2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9"/>
      <c r="AA843" s="149"/>
      <c r="AB843" s="149"/>
      <c r="AC843" s="149"/>
    </row>
    <row r="844" spans="1:29" ht="15.75" customHeight="1" x14ac:dyDescent="0.2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9"/>
      <c r="AA844" s="149"/>
      <c r="AB844" s="149"/>
      <c r="AC844" s="149"/>
    </row>
    <row r="845" spans="1:29" ht="15.75" customHeight="1" x14ac:dyDescent="0.2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9"/>
      <c r="AA845" s="149"/>
      <c r="AB845" s="149"/>
      <c r="AC845" s="149"/>
    </row>
    <row r="846" spans="1:29" ht="15.75" customHeight="1" x14ac:dyDescent="0.2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9"/>
      <c r="AA846" s="149"/>
      <c r="AB846" s="149"/>
      <c r="AC846" s="149"/>
    </row>
    <row r="847" spans="1:29" ht="15.75" customHeight="1" x14ac:dyDescent="0.2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9"/>
      <c r="AA847" s="149"/>
      <c r="AB847" s="149"/>
      <c r="AC847" s="149"/>
    </row>
    <row r="848" spans="1:29" ht="15.75" customHeight="1" x14ac:dyDescent="0.2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9"/>
      <c r="AA848" s="149"/>
      <c r="AB848" s="149"/>
      <c r="AC848" s="149"/>
    </row>
    <row r="849" spans="1:29" ht="15.75" customHeight="1" x14ac:dyDescent="0.2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9"/>
      <c r="AA849" s="149"/>
      <c r="AB849" s="149"/>
      <c r="AC849" s="149"/>
    </row>
    <row r="850" spans="1:29" ht="15.75" customHeight="1" x14ac:dyDescent="0.2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9"/>
      <c r="AA850" s="149"/>
      <c r="AB850" s="149"/>
      <c r="AC850" s="149"/>
    </row>
    <row r="851" spans="1:29" ht="15.75" customHeight="1" x14ac:dyDescent="0.2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9"/>
      <c r="AA851" s="149"/>
      <c r="AB851" s="149"/>
      <c r="AC851" s="149"/>
    </row>
    <row r="852" spans="1:29" ht="15.75" customHeight="1" x14ac:dyDescent="0.2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9"/>
      <c r="AA852" s="149"/>
      <c r="AB852" s="149"/>
      <c r="AC852" s="149"/>
    </row>
    <row r="853" spans="1:29" ht="15.75" customHeight="1" x14ac:dyDescent="0.2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9"/>
      <c r="AA853" s="149"/>
      <c r="AB853" s="149"/>
      <c r="AC853" s="149"/>
    </row>
    <row r="854" spans="1:29" ht="15.75" customHeight="1" x14ac:dyDescent="0.2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9"/>
      <c r="AA854" s="149"/>
      <c r="AB854" s="149"/>
      <c r="AC854" s="149"/>
    </row>
    <row r="855" spans="1:29" ht="15.75" customHeight="1" x14ac:dyDescent="0.2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9"/>
      <c r="AA855" s="149"/>
      <c r="AB855" s="149"/>
      <c r="AC855" s="149"/>
    </row>
    <row r="856" spans="1:29" ht="15.75" customHeight="1" x14ac:dyDescent="0.2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9"/>
      <c r="AA856" s="149"/>
      <c r="AB856" s="149"/>
      <c r="AC856" s="149"/>
    </row>
    <row r="857" spans="1:29" ht="15.75" customHeight="1" x14ac:dyDescent="0.2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9"/>
      <c r="AA857" s="149"/>
      <c r="AB857" s="149"/>
      <c r="AC857" s="149"/>
    </row>
    <row r="858" spans="1:29" ht="15.75" customHeight="1" x14ac:dyDescent="0.2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9"/>
      <c r="AA858" s="149"/>
      <c r="AB858" s="149"/>
      <c r="AC858" s="149"/>
    </row>
    <row r="859" spans="1:29" ht="15.75" customHeight="1" x14ac:dyDescent="0.2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9"/>
      <c r="AA859" s="149"/>
      <c r="AB859" s="149"/>
      <c r="AC859" s="149"/>
    </row>
    <row r="860" spans="1:29" ht="15.75" customHeight="1" x14ac:dyDescent="0.2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9"/>
      <c r="AA860" s="149"/>
      <c r="AB860" s="149"/>
      <c r="AC860" s="149"/>
    </row>
    <row r="861" spans="1:29" ht="15.75" customHeight="1" x14ac:dyDescent="0.2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9"/>
      <c r="AA861" s="149"/>
      <c r="AB861" s="149"/>
      <c r="AC861" s="149"/>
    </row>
    <row r="862" spans="1:29" ht="15.75" customHeight="1" x14ac:dyDescent="0.2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9"/>
      <c r="AA862" s="149"/>
      <c r="AB862" s="149"/>
      <c r="AC862" s="149"/>
    </row>
    <row r="863" spans="1:29" ht="15.75" customHeight="1" x14ac:dyDescent="0.2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9"/>
      <c r="AA863" s="149"/>
      <c r="AB863" s="149"/>
      <c r="AC863" s="149"/>
    </row>
    <row r="864" spans="1:29" ht="15.75" customHeight="1" x14ac:dyDescent="0.2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9"/>
      <c r="AA864" s="149"/>
      <c r="AB864" s="149"/>
      <c r="AC864" s="149"/>
    </row>
    <row r="865" spans="1:29" ht="15.75" customHeight="1" x14ac:dyDescent="0.2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9"/>
      <c r="AA865" s="149"/>
      <c r="AB865" s="149"/>
      <c r="AC865" s="149"/>
    </row>
    <row r="866" spans="1:29" ht="15.75" customHeight="1" x14ac:dyDescent="0.2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9"/>
      <c r="AA866" s="149"/>
      <c r="AB866" s="149"/>
      <c r="AC866" s="149"/>
    </row>
    <row r="867" spans="1:29" ht="15.75" customHeight="1" x14ac:dyDescent="0.2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9"/>
      <c r="AA867" s="149"/>
      <c r="AB867" s="149"/>
      <c r="AC867" s="149"/>
    </row>
    <row r="868" spans="1:29" ht="15.75" customHeight="1" x14ac:dyDescent="0.2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9"/>
      <c r="AA868" s="149"/>
      <c r="AB868" s="149"/>
      <c r="AC868" s="149"/>
    </row>
    <row r="869" spans="1:29" ht="15.75" customHeight="1" x14ac:dyDescent="0.2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9"/>
      <c r="AA869" s="149"/>
      <c r="AB869" s="149"/>
      <c r="AC869" s="149"/>
    </row>
    <row r="870" spans="1:29" ht="15.75" customHeight="1" x14ac:dyDescent="0.2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9"/>
      <c r="AA870" s="149"/>
      <c r="AB870" s="149"/>
      <c r="AC870" s="149"/>
    </row>
    <row r="871" spans="1:29" ht="15.75" customHeight="1" x14ac:dyDescent="0.2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9"/>
      <c r="AA871" s="149"/>
      <c r="AB871" s="149"/>
      <c r="AC871" s="149"/>
    </row>
    <row r="872" spans="1:29" ht="15.75" customHeight="1" x14ac:dyDescent="0.2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9"/>
      <c r="AA872" s="149"/>
      <c r="AB872" s="149"/>
      <c r="AC872" s="149"/>
    </row>
    <row r="873" spans="1:29" ht="15.75" customHeight="1" x14ac:dyDescent="0.2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9"/>
      <c r="AA873" s="149"/>
      <c r="AB873" s="149"/>
      <c r="AC873" s="149"/>
    </row>
    <row r="874" spans="1:29" ht="15.75" customHeight="1" x14ac:dyDescent="0.2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9"/>
      <c r="AA874" s="149"/>
      <c r="AB874" s="149"/>
      <c r="AC874" s="149"/>
    </row>
    <row r="875" spans="1:29" ht="15.75" customHeight="1" x14ac:dyDescent="0.2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9"/>
      <c r="AA875" s="149"/>
      <c r="AB875" s="149"/>
      <c r="AC875" s="149"/>
    </row>
    <row r="876" spans="1:29" ht="15.75" customHeight="1" x14ac:dyDescent="0.2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9"/>
      <c r="AA876" s="149"/>
      <c r="AB876" s="149"/>
      <c r="AC876" s="149"/>
    </row>
    <row r="877" spans="1:29" ht="15.75" customHeight="1" x14ac:dyDescent="0.2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9"/>
      <c r="AA877" s="149"/>
      <c r="AB877" s="149"/>
      <c r="AC877" s="149"/>
    </row>
    <row r="878" spans="1:29" ht="15.75" customHeight="1" x14ac:dyDescent="0.2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9"/>
      <c r="AA878" s="149"/>
      <c r="AB878" s="149"/>
      <c r="AC878" s="149"/>
    </row>
    <row r="879" spans="1:29" ht="15.75" customHeight="1" x14ac:dyDescent="0.2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9"/>
      <c r="AA879" s="149"/>
      <c r="AB879" s="149"/>
      <c r="AC879" s="149"/>
    </row>
    <row r="880" spans="1:29" ht="15.75" customHeight="1" x14ac:dyDescent="0.2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9"/>
      <c r="AA880" s="149"/>
      <c r="AB880" s="149"/>
      <c r="AC880" s="149"/>
    </row>
    <row r="881" spans="1:29" ht="15.75" customHeight="1" x14ac:dyDescent="0.2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9"/>
      <c r="AA881" s="149"/>
      <c r="AB881" s="149"/>
      <c r="AC881" s="149"/>
    </row>
    <row r="882" spans="1:29" ht="15.75" customHeight="1" x14ac:dyDescent="0.2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9"/>
      <c r="AA882" s="149"/>
      <c r="AB882" s="149"/>
      <c r="AC882" s="149"/>
    </row>
    <row r="883" spans="1:29" ht="15.75" customHeight="1" x14ac:dyDescent="0.2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9"/>
      <c r="AA883" s="149"/>
      <c r="AB883" s="149"/>
      <c r="AC883" s="149"/>
    </row>
    <row r="884" spans="1:29" ht="15.75" customHeight="1" x14ac:dyDescent="0.2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9"/>
      <c r="AA884" s="149"/>
      <c r="AB884" s="149"/>
      <c r="AC884" s="149"/>
    </row>
    <row r="885" spans="1:29" ht="15.75" customHeight="1" x14ac:dyDescent="0.2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9"/>
      <c r="AA885" s="149"/>
      <c r="AB885" s="149"/>
      <c r="AC885" s="149"/>
    </row>
    <row r="886" spans="1:29" ht="15.75" customHeight="1" x14ac:dyDescent="0.2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9"/>
      <c r="AA886" s="149"/>
      <c r="AB886" s="149"/>
      <c r="AC886" s="149"/>
    </row>
    <row r="887" spans="1:29" ht="15.75" customHeight="1" x14ac:dyDescent="0.2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9"/>
      <c r="AA887" s="149"/>
      <c r="AB887" s="149"/>
      <c r="AC887" s="149"/>
    </row>
    <row r="888" spans="1:29" ht="15.75" customHeight="1" x14ac:dyDescent="0.2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9"/>
      <c r="AA888" s="149"/>
      <c r="AB888" s="149"/>
      <c r="AC888" s="149"/>
    </row>
    <row r="889" spans="1:29" ht="15.75" customHeight="1" x14ac:dyDescent="0.2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9"/>
      <c r="AA889" s="149"/>
      <c r="AB889" s="149"/>
      <c r="AC889" s="149"/>
    </row>
    <row r="890" spans="1:29" ht="15.75" customHeight="1" x14ac:dyDescent="0.2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9"/>
      <c r="AA890" s="149"/>
      <c r="AB890" s="149"/>
      <c r="AC890" s="149"/>
    </row>
    <row r="891" spans="1:29" ht="15.75" customHeight="1" x14ac:dyDescent="0.2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9"/>
      <c r="AA891" s="149"/>
      <c r="AB891" s="149"/>
      <c r="AC891" s="149"/>
    </row>
    <row r="892" spans="1:29" ht="15.75" customHeight="1" x14ac:dyDescent="0.2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9"/>
      <c r="AA892" s="149"/>
      <c r="AB892" s="149"/>
      <c r="AC892" s="149"/>
    </row>
    <row r="893" spans="1:29" ht="15.75" customHeight="1" x14ac:dyDescent="0.2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9"/>
      <c r="AA893" s="149"/>
      <c r="AB893" s="149"/>
      <c r="AC893" s="149"/>
    </row>
    <row r="894" spans="1:29" ht="15.75" customHeight="1" x14ac:dyDescent="0.2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9"/>
      <c r="AA894" s="149"/>
      <c r="AB894" s="149"/>
      <c r="AC894" s="149"/>
    </row>
    <row r="895" spans="1:29" ht="15.75" customHeight="1" x14ac:dyDescent="0.2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9"/>
      <c r="AA895" s="149"/>
      <c r="AB895" s="149"/>
      <c r="AC895" s="149"/>
    </row>
    <row r="896" spans="1:29" ht="15.75" customHeight="1" x14ac:dyDescent="0.2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9"/>
      <c r="AA896" s="149"/>
      <c r="AB896" s="149"/>
      <c r="AC896" s="149"/>
    </row>
    <row r="897" spans="1:29" ht="15.75" customHeight="1" x14ac:dyDescent="0.2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9"/>
      <c r="AA897" s="149"/>
      <c r="AB897" s="149"/>
      <c r="AC897" s="149"/>
    </row>
    <row r="898" spans="1:29" ht="15.75" customHeight="1" x14ac:dyDescent="0.2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9"/>
      <c r="AA898" s="149"/>
      <c r="AB898" s="149"/>
      <c r="AC898" s="149"/>
    </row>
    <row r="899" spans="1:29" ht="15.75" customHeight="1" x14ac:dyDescent="0.2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9"/>
      <c r="AA899" s="149"/>
      <c r="AB899" s="149"/>
      <c r="AC899" s="149"/>
    </row>
    <row r="900" spans="1:29" ht="15.75" customHeight="1" x14ac:dyDescent="0.2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9"/>
      <c r="AA900" s="149"/>
      <c r="AB900" s="149"/>
      <c r="AC900" s="149"/>
    </row>
    <row r="901" spans="1:29" ht="15.75" customHeight="1" x14ac:dyDescent="0.2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9"/>
      <c r="AA901" s="149"/>
      <c r="AB901" s="149"/>
      <c r="AC901" s="149"/>
    </row>
    <row r="902" spans="1:29" ht="15.75" customHeight="1" x14ac:dyDescent="0.2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9"/>
      <c r="AA902" s="149"/>
      <c r="AB902" s="149"/>
      <c r="AC902" s="149"/>
    </row>
    <row r="903" spans="1:29" ht="15.75" customHeight="1" x14ac:dyDescent="0.2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9"/>
      <c r="AA903" s="149"/>
      <c r="AB903" s="149"/>
      <c r="AC903" s="149"/>
    </row>
    <row r="904" spans="1:29" ht="15.75" customHeight="1" x14ac:dyDescent="0.2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9"/>
      <c r="AA904" s="149"/>
      <c r="AB904" s="149"/>
      <c r="AC904" s="149"/>
    </row>
    <row r="905" spans="1:29" ht="15.75" customHeight="1" x14ac:dyDescent="0.2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9"/>
      <c r="AA905" s="149"/>
      <c r="AB905" s="149"/>
      <c r="AC905" s="149"/>
    </row>
    <row r="906" spans="1:29" ht="15.75" customHeight="1" x14ac:dyDescent="0.2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9"/>
      <c r="AA906" s="149"/>
      <c r="AB906" s="149"/>
      <c r="AC906" s="149"/>
    </row>
    <row r="907" spans="1:29" ht="15.75" customHeight="1" x14ac:dyDescent="0.2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9"/>
      <c r="AA907" s="149"/>
      <c r="AB907" s="149"/>
      <c r="AC907" s="149"/>
    </row>
    <row r="908" spans="1:29" ht="15.75" customHeight="1" x14ac:dyDescent="0.2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9"/>
      <c r="AA908" s="149"/>
      <c r="AB908" s="149"/>
      <c r="AC908" s="149"/>
    </row>
    <row r="909" spans="1:29" ht="15.75" customHeight="1" x14ac:dyDescent="0.2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9"/>
      <c r="AA909" s="149"/>
      <c r="AB909" s="149"/>
      <c r="AC909" s="149"/>
    </row>
    <row r="910" spans="1:29" ht="15.75" customHeight="1" x14ac:dyDescent="0.2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9"/>
      <c r="AA910" s="149"/>
      <c r="AB910" s="149"/>
      <c r="AC910" s="149"/>
    </row>
    <row r="911" spans="1:29" ht="15.75" customHeight="1" x14ac:dyDescent="0.2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9"/>
      <c r="AA911" s="149"/>
      <c r="AB911" s="149"/>
      <c r="AC911" s="149"/>
    </row>
    <row r="912" spans="1:29" ht="15.75" customHeight="1" x14ac:dyDescent="0.2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9"/>
      <c r="AA912" s="149"/>
      <c r="AB912" s="149"/>
      <c r="AC912" s="149"/>
    </row>
    <row r="913" spans="1:29" ht="15.75" customHeight="1" x14ac:dyDescent="0.2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9"/>
      <c r="AA913" s="149"/>
      <c r="AB913" s="149"/>
      <c r="AC913" s="149"/>
    </row>
    <row r="914" spans="1:29" ht="15.75" customHeight="1" x14ac:dyDescent="0.2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9"/>
      <c r="AA914" s="149"/>
      <c r="AB914" s="149"/>
      <c r="AC914" s="149"/>
    </row>
    <row r="915" spans="1:29" ht="15.75" customHeight="1" x14ac:dyDescent="0.2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9"/>
      <c r="AA915" s="149"/>
      <c r="AB915" s="149"/>
      <c r="AC915" s="149"/>
    </row>
    <row r="916" spans="1:29" ht="15.75" customHeight="1" x14ac:dyDescent="0.2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9"/>
      <c r="AA916" s="149"/>
      <c r="AB916" s="149"/>
      <c r="AC916" s="149"/>
    </row>
    <row r="917" spans="1:29" ht="15.75" customHeight="1" x14ac:dyDescent="0.2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9"/>
      <c r="AA917" s="149"/>
      <c r="AB917" s="149"/>
      <c r="AC917" s="149"/>
    </row>
    <row r="918" spans="1:29" ht="15.75" customHeight="1" x14ac:dyDescent="0.2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9"/>
      <c r="AA918" s="149"/>
      <c r="AB918" s="149"/>
      <c r="AC918" s="149"/>
    </row>
    <row r="919" spans="1:29" ht="15.75" customHeight="1" x14ac:dyDescent="0.2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9"/>
      <c r="AA919" s="149"/>
      <c r="AB919" s="149"/>
      <c r="AC919" s="149"/>
    </row>
    <row r="920" spans="1:29" ht="15.75" customHeight="1" x14ac:dyDescent="0.2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9"/>
      <c r="AA920" s="149"/>
      <c r="AB920" s="149"/>
      <c r="AC920" s="149"/>
    </row>
    <row r="921" spans="1:29" ht="15.75" customHeight="1" x14ac:dyDescent="0.2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9"/>
      <c r="AA921" s="149"/>
      <c r="AB921" s="149"/>
      <c r="AC921" s="149"/>
    </row>
    <row r="922" spans="1:29" ht="15.75" customHeight="1" x14ac:dyDescent="0.2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9"/>
      <c r="AA922" s="149"/>
      <c r="AB922" s="149"/>
      <c r="AC922" s="149"/>
    </row>
    <row r="923" spans="1:29" ht="15.75" customHeight="1" x14ac:dyDescent="0.2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9"/>
      <c r="AA923" s="149"/>
      <c r="AB923" s="149"/>
      <c r="AC923" s="149"/>
    </row>
    <row r="924" spans="1:29" ht="15.75" customHeight="1" x14ac:dyDescent="0.2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9"/>
      <c r="AA924" s="149"/>
      <c r="AB924" s="149"/>
      <c r="AC924" s="149"/>
    </row>
    <row r="925" spans="1:29" ht="15.75" customHeight="1" x14ac:dyDescent="0.2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9"/>
      <c r="AA925" s="149"/>
      <c r="AB925" s="149"/>
      <c r="AC925" s="149"/>
    </row>
    <row r="926" spans="1:29" ht="15.75" customHeight="1" x14ac:dyDescent="0.2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9"/>
      <c r="AA926" s="149"/>
      <c r="AB926" s="149"/>
      <c r="AC926" s="149"/>
    </row>
    <row r="927" spans="1:29" ht="15.75" customHeight="1" x14ac:dyDescent="0.2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9"/>
      <c r="AA927" s="149"/>
      <c r="AB927" s="149"/>
      <c r="AC927" s="149"/>
    </row>
    <row r="928" spans="1:29" ht="15.75" customHeight="1" x14ac:dyDescent="0.2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9"/>
      <c r="AA928" s="149"/>
      <c r="AB928" s="149"/>
      <c r="AC928" s="149"/>
    </row>
    <row r="929" spans="1:29" ht="15.75" customHeight="1" x14ac:dyDescent="0.2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9"/>
      <c r="AA929" s="149"/>
      <c r="AB929" s="149"/>
      <c r="AC929" s="149"/>
    </row>
    <row r="930" spans="1:29" ht="15.75" customHeight="1" x14ac:dyDescent="0.2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9"/>
      <c r="AA930" s="149"/>
      <c r="AB930" s="149"/>
      <c r="AC930" s="149"/>
    </row>
    <row r="931" spans="1:29" ht="15.75" customHeight="1" x14ac:dyDescent="0.2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9"/>
      <c r="AA931" s="149"/>
      <c r="AB931" s="149"/>
      <c r="AC931" s="149"/>
    </row>
    <row r="932" spans="1:29" ht="15.75" customHeight="1" x14ac:dyDescent="0.2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9"/>
      <c r="AA932" s="149"/>
      <c r="AB932" s="149"/>
      <c r="AC932" s="149"/>
    </row>
    <row r="933" spans="1:29" ht="15.75" customHeight="1" x14ac:dyDescent="0.2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9"/>
      <c r="AA933" s="149"/>
      <c r="AB933" s="149"/>
      <c r="AC933" s="149"/>
    </row>
    <row r="934" spans="1:29" ht="15.75" customHeight="1" x14ac:dyDescent="0.2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9"/>
      <c r="AA934" s="149"/>
      <c r="AB934" s="149"/>
      <c r="AC934" s="149"/>
    </row>
    <row r="935" spans="1:29" ht="15.75" customHeight="1" x14ac:dyDescent="0.2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9"/>
      <c r="AA935" s="149"/>
      <c r="AB935" s="149"/>
      <c r="AC935" s="149"/>
    </row>
    <row r="936" spans="1:29" ht="15.75" customHeight="1" x14ac:dyDescent="0.2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9"/>
      <c r="AA936" s="149"/>
      <c r="AB936" s="149"/>
      <c r="AC936" s="149"/>
    </row>
    <row r="937" spans="1:29" ht="15.75" customHeight="1" x14ac:dyDescent="0.2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9"/>
      <c r="AA937" s="149"/>
      <c r="AB937" s="149"/>
      <c r="AC937" s="149"/>
    </row>
    <row r="938" spans="1:29" ht="15.75" customHeight="1" x14ac:dyDescent="0.2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9"/>
      <c r="AA938" s="149"/>
      <c r="AB938" s="149"/>
      <c r="AC938" s="149"/>
    </row>
    <row r="939" spans="1:29" ht="15.75" customHeight="1" x14ac:dyDescent="0.2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9"/>
      <c r="AA939" s="149"/>
      <c r="AB939" s="149"/>
      <c r="AC939" s="149"/>
    </row>
    <row r="940" spans="1:29" ht="15.75" customHeight="1" x14ac:dyDescent="0.2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9"/>
      <c r="AA940" s="149"/>
      <c r="AB940" s="149"/>
      <c r="AC940" s="149"/>
    </row>
    <row r="941" spans="1:29" ht="15.75" customHeight="1" x14ac:dyDescent="0.2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9"/>
      <c r="AA941" s="149"/>
      <c r="AB941" s="149"/>
      <c r="AC941" s="149"/>
    </row>
    <row r="942" spans="1:29" ht="15.75" customHeight="1" x14ac:dyDescent="0.2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9"/>
      <c r="AA942" s="149"/>
      <c r="AB942" s="149"/>
      <c r="AC942" s="149"/>
    </row>
    <row r="943" spans="1:29" ht="15.75" customHeight="1" x14ac:dyDescent="0.2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9"/>
      <c r="AA943" s="149"/>
      <c r="AB943" s="149"/>
      <c r="AC943" s="149"/>
    </row>
    <row r="944" spans="1:29" ht="15.75" customHeight="1" x14ac:dyDescent="0.2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9"/>
      <c r="AA944" s="149"/>
      <c r="AB944" s="149"/>
      <c r="AC944" s="149"/>
    </row>
    <row r="945" spans="1:29" ht="15.75" customHeight="1" x14ac:dyDescent="0.2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9"/>
      <c r="AA945" s="149"/>
      <c r="AB945" s="149"/>
      <c r="AC945" s="149"/>
    </row>
    <row r="946" spans="1:29" ht="15.75" customHeight="1" x14ac:dyDescent="0.2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9"/>
      <c r="AA946" s="149"/>
      <c r="AB946" s="149"/>
      <c r="AC946" s="149"/>
    </row>
    <row r="947" spans="1:29" ht="15.75" customHeight="1" x14ac:dyDescent="0.2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9"/>
      <c r="AA947" s="149"/>
      <c r="AB947" s="149"/>
      <c r="AC947" s="149"/>
    </row>
    <row r="948" spans="1:29" ht="15.75" customHeight="1" x14ac:dyDescent="0.2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9"/>
      <c r="AA948" s="149"/>
      <c r="AB948" s="149"/>
      <c r="AC948" s="149"/>
    </row>
    <row r="949" spans="1:29" ht="15.75" customHeight="1" x14ac:dyDescent="0.2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9"/>
      <c r="AA949" s="149"/>
      <c r="AB949" s="149"/>
      <c r="AC949" s="149"/>
    </row>
    <row r="950" spans="1:29" ht="15.75" customHeight="1" x14ac:dyDescent="0.2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9"/>
      <c r="AA950" s="149"/>
      <c r="AB950" s="149"/>
      <c r="AC950" s="149"/>
    </row>
    <row r="951" spans="1:29" ht="15.75" customHeight="1" x14ac:dyDescent="0.2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9"/>
      <c r="AA951" s="149"/>
      <c r="AB951" s="149"/>
      <c r="AC951" s="149"/>
    </row>
    <row r="952" spans="1:29" ht="15.75" customHeight="1" x14ac:dyDescent="0.2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9"/>
      <c r="AA952" s="149"/>
      <c r="AB952" s="149"/>
      <c r="AC952" s="149"/>
    </row>
    <row r="953" spans="1:29" ht="15.75" customHeight="1" x14ac:dyDescent="0.2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9"/>
      <c r="AA953" s="149"/>
      <c r="AB953" s="149"/>
      <c r="AC953" s="149"/>
    </row>
    <row r="954" spans="1:29" ht="15.75" customHeight="1" x14ac:dyDescent="0.2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9"/>
      <c r="AA954" s="149"/>
      <c r="AB954" s="149"/>
      <c r="AC954" s="149"/>
    </row>
    <row r="955" spans="1:29" ht="15.75" customHeight="1" x14ac:dyDescent="0.2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9"/>
      <c r="AA955" s="149"/>
      <c r="AB955" s="149"/>
      <c r="AC955" s="149"/>
    </row>
    <row r="956" spans="1:29" ht="15.75" customHeight="1" x14ac:dyDescent="0.2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9"/>
      <c r="AA956" s="149"/>
      <c r="AB956" s="149"/>
      <c r="AC956" s="149"/>
    </row>
    <row r="957" spans="1:29" ht="15.75" customHeight="1" x14ac:dyDescent="0.2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9"/>
      <c r="AA957" s="149"/>
      <c r="AB957" s="149"/>
      <c r="AC957" s="149"/>
    </row>
    <row r="958" spans="1:29" ht="15.75" customHeight="1" x14ac:dyDescent="0.2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9"/>
      <c r="AA958" s="149"/>
      <c r="AB958" s="149"/>
      <c r="AC958" s="149"/>
    </row>
    <row r="959" spans="1:29" ht="15.75" customHeight="1" x14ac:dyDescent="0.2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9"/>
      <c r="AA959" s="149"/>
      <c r="AB959" s="149"/>
      <c r="AC959" s="149"/>
    </row>
    <row r="960" spans="1:29" ht="15.75" customHeight="1" x14ac:dyDescent="0.2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9"/>
      <c r="AA960" s="149"/>
      <c r="AB960" s="149"/>
      <c r="AC960" s="149"/>
    </row>
    <row r="961" spans="1:29" ht="15.75" customHeight="1" x14ac:dyDescent="0.2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9"/>
      <c r="AA961" s="149"/>
      <c r="AB961" s="149"/>
      <c r="AC961" s="149"/>
    </row>
    <row r="962" spans="1:29" ht="15.75" customHeight="1" x14ac:dyDescent="0.2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9"/>
      <c r="AA962" s="149"/>
      <c r="AB962" s="149"/>
      <c r="AC962" s="149"/>
    </row>
    <row r="963" spans="1:29" ht="15.75" customHeight="1" x14ac:dyDescent="0.2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9"/>
      <c r="AA963" s="149"/>
      <c r="AB963" s="149"/>
      <c r="AC963" s="149"/>
    </row>
    <row r="964" spans="1:29" ht="15.75" customHeight="1" x14ac:dyDescent="0.2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9"/>
      <c r="AA964" s="149"/>
      <c r="AB964" s="149"/>
      <c r="AC964" s="149"/>
    </row>
    <row r="965" spans="1:29" ht="15.75" customHeight="1" x14ac:dyDescent="0.2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9"/>
      <c r="AA965" s="149"/>
      <c r="AB965" s="149"/>
      <c r="AC965" s="149"/>
    </row>
    <row r="966" spans="1:29" ht="15.75" customHeight="1" x14ac:dyDescent="0.2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9"/>
      <c r="AA966" s="149"/>
      <c r="AB966" s="149"/>
      <c r="AC966" s="149"/>
    </row>
    <row r="967" spans="1:29" ht="15.75" customHeight="1" x14ac:dyDescent="0.2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9"/>
      <c r="AA967" s="149"/>
      <c r="AB967" s="149"/>
      <c r="AC967" s="149"/>
    </row>
  </sheetData>
  <sheetProtection algorithmName="SHA-512" hashValue="+u9PnxKYvo/KrweM9ZykGclN8LRv3swpgz5nCUWB2RVAIoT/7UhZxgvziCozZlsHG53Im3rKPBjy6JZYxza9yQ==" saltValue="kCMVtsATAh2BA+RqSRjFpg==" spinCount="100000" sheet="1" objects="1" scenarios="1"/>
  <mergeCells count="829">
    <mergeCell ref="C147:E147"/>
    <mergeCell ref="F147:I147"/>
    <mergeCell ref="Q147:S147"/>
    <mergeCell ref="T147:V147"/>
    <mergeCell ref="W147:Y147"/>
    <mergeCell ref="Z147:AC147"/>
    <mergeCell ref="J147:K147"/>
    <mergeCell ref="L147:M147"/>
    <mergeCell ref="N147:P147"/>
    <mergeCell ref="C146:E146"/>
    <mergeCell ref="F146:I146"/>
    <mergeCell ref="Q146:S146"/>
    <mergeCell ref="T146:V146"/>
    <mergeCell ref="W146:Y146"/>
    <mergeCell ref="Z146:AC146"/>
    <mergeCell ref="J146:K146"/>
    <mergeCell ref="L146:M146"/>
    <mergeCell ref="N146:P146"/>
    <mergeCell ref="C145:E145"/>
    <mergeCell ref="F145:I145"/>
    <mergeCell ref="Q145:S145"/>
    <mergeCell ref="T145:V145"/>
    <mergeCell ref="W145:Y145"/>
    <mergeCell ref="Z145:AC145"/>
    <mergeCell ref="J145:K145"/>
    <mergeCell ref="L145:M145"/>
    <mergeCell ref="N145:P145"/>
    <mergeCell ref="Z143:AC143"/>
    <mergeCell ref="J143:K143"/>
    <mergeCell ref="C144:E144"/>
    <mergeCell ref="F144:I144"/>
    <mergeCell ref="Q144:S144"/>
    <mergeCell ref="T144:V144"/>
    <mergeCell ref="W144:Y144"/>
    <mergeCell ref="Z144:AC144"/>
    <mergeCell ref="J144:K144"/>
    <mergeCell ref="L144:M144"/>
    <mergeCell ref="N144:P144"/>
    <mergeCell ref="L143:M143"/>
    <mergeCell ref="N143:P143"/>
    <mergeCell ref="C143:E143"/>
    <mergeCell ref="F143:I143"/>
    <mergeCell ref="Q143:S143"/>
    <mergeCell ref="T143:V143"/>
    <mergeCell ref="W143:Y143"/>
    <mergeCell ref="C142:E142"/>
    <mergeCell ref="F142:I142"/>
    <mergeCell ref="C141:E141"/>
    <mergeCell ref="F141:I141"/>
    <mergeCell ref="Q142:S142"/>
    <mergeCell ref="T142:V142"/>
    <mergeCell ref="W142:Y142"/>
    <mergeCell ref="Z142:AC142"/>
    <mergeCell ref="J142:K142"/>
    <mergeCell ref="L142:M142"/>
    <mergeCell ref="N142:P142"/>
    <mergeCell ref="C140:E140"/>
    <mergeCell ref="F140:I140"/>
    <mergeCell ref="Q141:S141"/>
    <mergeCell ref="B136:M136"/>
    <mergeCell ref="N136:P136"/>
    <mergeCell ref="Q136:S136"/>
    <mergeCell ref="B138:AC138"/>
    <mergeCell ref="C139:E139"/>
    <mergeCell ref="F139:I139"/>
    <mergeCell ref="N141:P141"/>
    <mergeCell ref="B134:D134"/>
    <mergeCell ref="E134:G134"/>
    <mergeCell ref="T134:U134"/>
    <mergeCell ref="H134:J134"/>
    <mergeCell ref="K134:M134"/>
    <mergeCell ref="V135:X135"/>
    <mergeCell ref="Y135:Z135"/>
    <mergeCell ref="AA135:AC135"/>
    <mergeCell ref="B135:D135"/>
    <mergeCell ref="E135:G135"/>
    <mergeCell ref="T135:U135"/>
    <mergeCell ref="H135:J135"/>
    <mergeCell ref="K135:M135"/>
    <mergeCell ref="H132:J132"/>
    <mergeCell ref="K132:M132"/>
    <mergeCell ref="V130:X130"/>
    <mergeCell ref="Y130:Z130"/>
    <mergeCell ref="AA130:AC130"/>
    <mergeCell ref="V133:X133"/>
    <mergeCell ref="Y133:Z133"/>
    <mergeCell ref="AA133:AC133"/>
    <mergeCell ref="B133:D133"/>
    <mergeCell ref="E133:G133"/>
    <mergeCell ref="T133:U133"/>
    <mergeCell ref="H133:J133"/>
    <mergeCell ref="K133:M133"/>
    <mergeCell ref="Q148:S148"/>
    <mergeCell ref="T148:V148"/>
    <mergeCell ref="Q149:S149"/>
    <mergeCell ref="T149:V149"/>
    <mergeCell ref="Y131:Z131"/>
    <mergeCell ref="AA131:AC131"/>
    <mergeCell ref="T130:U130"/>
    <mergeCell ref="T131:U131"/>
    <mergeCell ref="Q131:S131"/>
    <mergeCell ref="Q132:S132"/>
    <mergeCell ref="V132:X132"/>
    <mergeCell ref="Y132:Z132"/>
    <mergeCell ref="AA132:AC132"/>
    <mergeCell ref="T132:U132"/>
    <mergeCell ref="Q134:S134"/>
    <mergeCell ref="V134:X134"/>
    <mergeCell ref="Y134:Z134"/>
    <mergeCell ref="AA134:AC134"/>
    <mergeCell ref="Q139:S139"/>
    <mergeCell ref="T139:V139"/>
    <mergeCell ref="W139:Y139"/>
    <mergeCell ref="Z139:AC139"/>
    <mergeCell ref="V136:AC136"/>
    <mergeCell ref="B137:AC137"/>
    <mergeCell ref="W149:Y149"/>
    <mergeCell ref="W148:Y148"/>
    <mergeCell ref="C148:E148"/>
    <mergeCell ref="F148:I148"/>
    <mergeCell ref="Z149:AC149"/>
    <mergeCell ref="J149:K149"/>
    <mergeCell ref="K131:M131"/>
    <mergeCell ref="N131:P131"/>
    <mergeCell ref="H130:J130"/>
    <mergeCell ref="K130:M130"/>
    <mergeCell ref="V131:X131"/>
    <mergeCell ref="Z148:AC148"/>
    <mergeCell ref="L148:M148"/>
    <mergeCell ref="N148:P148"/>
    <mergeCell ref="T141:V141"/>
    <mergeCell ref="W141:Y141"/>
    <mergeCell ref="Z141:AC141"/>
    <mergeCell ref="J148:K148"/>
    <mergeCell ref="B130:D130"/>
    <mergeCell ref="E130:G130"/>
    <mergeCell ref="L149:M149"/>
    <mergeCell ref="N149:P149"/>
    <mergeCell ref="C149:E149"/>
    <mergeCell ref="F149:I149"/>
    <mergeCell ref="V116:X116"/>
    <mergeCell ref="Y116:Z116"/>
    <mergeCell ref="AA116:AC116"/>
    <mergeCell ref="Y125:Z125"/>
    <mergeCell ref="AA125:AC125"/>
    <mergeCell ref="V125:X125"/>
    <mergeCell ref="V126:X126"/>
    <mergeCell ref="Y126:Z126"/>
    <mergeCell ref="AA126:AC126"/>
    <mergeCell ref="V123:X123"/>
    <mergeCell ref="Y123:Z123"/>
    <mergeCell ref="AA123:AC123"/>
    <mergeCell ref="AA122:AC122"/>
    <mergeCell ref="V121:X121"/>
    <mergeCell ref="Y121:Z121"/>
    <mergeCell ref="AA121:AC121"/>
    <mergeCell ref="AA120:AC120"/>
    <mergeCell ref="V119:X119"/>
    <mergeCell ref="Y119:Z119"/>
    <mergeCell ref="AA119:AC119"/>
    <mergeCell ref="C163:M163"/>
    <mergeCell ref="N163:Q163"/>
    <mergeCell ref="R163:U163"/>
    <mergeCell ref="V163:AC163"/>
    <mergeCell ref="N164:Q164"/>
    <mergeCell ref="R164:U164"/>
    <mergeCell ref="V164:AC164"/>
    <mergeCell ref="C164:M164"/>
    <mergeCell ref="Q125:S125"/>
    <mergeCell ref="B126:D126"/>
    <mergeCell ref="E126:G126"/>
    <mergeCell ref="H126:J126"/>
    <mergeCell ref="K126:M126"/>
    <mergeCell ref="N126:P126"/>
    <mergeCell ref="Q126:S126"/>
    <mergeCell ref="V127:X127"/>
    <mergeCell ref="Y127:Z127"/>
    <mergeCell ref="AA127:AC127"/>
    <mergeCell ref="V128:X128"/>
    <mergeCell ref="Y128:Z128"/>
    <mergeCell ref="AA128:AC128"/>
    <mergeCell ref="B128:D128"/>
    <mergeCell ref="E128:G128"/>
    <mergeCell ref="H128:J128"/>
    <mergeCell ref="B165:AC165"/>
    <mergeCell ref="N161:Q161"/>
    <mergeCell ref="J157:Q157"/>
    <mergeCell ref="J158:Q158"/>
    <mergeCell ref="C161:M161"/>
    <mergeCell ref="V161:AC161"/>
    <mergeCell ref="C162:M162"/>
    <mergeCell ref="N162:Q162"/>
    <mergeCell ref="AA156:AC156"/>
    <mergeCell ref="AA157:AC157"/>
    <mergeCell ref="U158:W158"/>
    <mergeCell ref="B160:AC160"/>
    <mergeCell ref="J156:Q156"/>
    <mergeCell ref="R156:T156"/>
    <mergeCell ref="X156:Z156"/>
    <mergeCell ref="X157:Z157"/>
    <mergeCell ref="R157:T157"/>
    <mergeCell ref="U157:W157"/>
    <mergeCell ref="R161:U161"/>
    <mergeCell ref="R158:T158"/>
    <mergeCell ref="X158:Z158"/>
    <mergeCell ref="AA158:AC158"/>
    <mergeCell ref="C157:I157"/>
    <mergeCell ref="C158:I158"/>
    <mergeCell ref="B150:AC150"/>
    <mergeCell ref="R153:T153"/>
    <mergeCell ref="AA153:AC153"/>
    <mergeCell ref="J155:Q155"/>
    <mergeCell ref="R155:T155"/>
    <mergeCell ref="J159:Q159"/>
    <mergeCell ref="U159:W159"/>
    <mergeCell ref="R159:T159"/>
    <mergeCell ref="X159:Z159"/>
    <mergeCell ref="AA159:AC159"/>
    <mergeCell ref="C159:I159"/>
    <mergeCell ref="U154:W154"/>
    <mergeCell ref="X154:Z154"/>
    <mergeCell ref="C154:I154"/>
    <mergeCell ref="J154:Q154"/>
    <mergeCell ref="R154:T154"/>
    <mergeCell ref="AA154:AC154"/>
    <mergeCell ref="AA155:AC155"/>
    <mergeCell ref="C155:I155"/>
    <mergeCell ref="U156:W156"/>
    <mergeCell ref="C156:I156"/>
    <mergeCell ref="R162:U162"/>
    <mergeCell ref="V162:AC162"/>
    <mergeCell ref="U153:W153"/>
    <mergeCell ref="X153:Z153"/>
    <mergeCell ref="U155:W155"/>
    <mergeCell ref="X155:Z155"/>
    <mergeCell ref="B151:AC151"/>
    <mergeCell ref="B152:AC152"/>
    <mergeCell ref="C153:I153"/>
    <mergeCell ref="J153:Q153"/>
    <mergeCell ref="Q118:S118"/>
    <mergeCell ref="T118:U118"/>
    <mergeCell ref="V118:X118"/>
    <mergeCell ref="Y118:Z118"/>
    <mergeCell ref="AA118:AC118"/>
    <mergeCell ref="B127:D127"/>
    <mergeCell ref="E127:G127"/>
    <mergeCell ref="H127:J127"/>
    <mergeCell ref="K127:M127"/>
    <mergeCell ref="N127:P127"/>
    <mergeCell ref="Q127:S127"/>
    <mergeCell ref="T126:U126"/>
    <mergeCell ref="T127:U127"/>
    <mergeCell ref="V124:X124"/>
    <mergeCell ref="Y124:Z124"/>
    <mergeCell ref="AA124:AC124"/>
    <mergeCell ref="B124:D124"/>
    <mergeCell ref="E124:G124"/>
    <mergeCell ref="H124:J124"/>
    <mergeCell ref="K124:M124"/>
    <mergeCell ref="N124:P124"/>
    <mergeCell ref="Q124:S124"/>
    <mergeCell ref="T124:U124"/>
    <mergeCell ref="B125:D125"/>
    <mergeCell ref="Q111:T111"/>
    <mergeCell ref="U111:AC111"/>
    <mergeCell ref="I112:L112"/>
    <mergeCell ref="B114:AC114"/>
    <mergeCell ref="E115:G115"/>
    <mergeCell ref="H115:J115"/>
    <mergeCell ref="K115:M115"/>
    <mergeCell ref="N115:P115"/>
    <mergeCell ref="AA115:AC115"/>
    <mergeCell ref="V115:X115"/>
    <mergeCell ref="Y115:Z115"/>
    <mergeCell ref="T125:U125"/>
    <mergeCell ref="T128:U128"/>
    <mergeCell ref="T129:U129"/>
    <mergeCell ref="T136:U136"/>
    <mergeCell ref="T140:V140"/>
    <mergeCell ref="W140:Y140"/>
    <mergeCell ref="Z140:AC140"/>
    <mergeCell ref="K128:M128"/>
    <mergeCell ref="N129:P129"/>
    <mergeCell ref="Q129:S129"/>
    <mergeCell ref="N128:P128"/>
    <mergeCell ref="Q128:S128"/>
    <mergeCell ref="V129:X129"/>
    <mergeCell ref="Y129:Z129"/>
    <mergeCell ref="AA129:AC129"/>
    <mergeCell ref="N132:P132"/>
    <mergeCell ref="N134:P134"/>
    <mergeCell ref="J139:K139"/>
    <mergeCell ref="L139:M139"/>
    <mergeCell ref="N139:P139"/>
    <mergeCell ref="N140:P140"/>
    <mergeCell ref="E125:G125"/>
    <mergeCell ref="H125:J125"/>
    <mergeCell ref="B131:D131"/>
    <mergeCell ref="E131:G131"/>
    <mergeCell ref="B132:D132"/>
    <mergeCell ref="E132:G132"/>
    <mergeCell ref="N135:P135"/>
    <mergeCell ref="Q135:S135"/>
    <mergeCell ref="J141:K141"/>
    <mergeCell ref="L141:M141"/>
    <mergeCell ref="Q140:S140"/>
    <mergeCell ref="J140:K140"/>
    <mergeCell ref="L140:M140"/>
    <mergeCell ref="B129:D129"/>
    <mergeCell ref="E129:G129"/>
    <mergeCell ref="N130:P130"/>
    <mergeCell ref="Q130:S130"/>
    <mergeCell ref="H129:J129"/>
    <mergeCell ref="K129:M129"/>
    <mergeCell ref="N133:P133"/>
    <mergeCell ref="Q133:S133"/>
    <mergeCell ref="K125:M125"/>
    <mergeCell ref="N125:P125"/>
    <mergeCell ref="H131:J131"/>
    <mergeCell ref="Q106:T106"/>
    <mergeCell ref="Q108:T108"/>
    <mergeCell ref="U108:AC108"/>
    <mergeCell ref="B106:H106"/>
    <mergeCell ref="B107:H107"/>
    <mergeCell ref="I107:L107"/>
    <mergeCell ref="M107:P107"/>
    <mergeCell ref="Q107:T107"/>
    <mergeCell ref="B108:H108"/>
    <mergeCell ref="I108:L108"/>
    <mergeCell ref="X99:AC99"/>
    <mergeCell ref="B101:AC101"/>
    <mergeCell ref="H102:M102"/>
    <mergeCell ref="N102:P104"/>
    <mergeCell ref="Q104:V104"/>
    <mergeCell ref="B104:G104"/>
    <mergeCell ref="H104:M104"/>
    <mergeCell ref="B105:G105"/>
    <mergeCell ref="H105:M105"/>
    <mergeCell ref="B123:D123"/>
    <mergeCell ref="E123:G123"/>
    <mergeCell ref="H123:J123"/>
    <mergeCell ref="K123:M123"/>
    <mergeCell ref="N123:P123"/>
    <mergeCell ref="Q123:S123"/>
    <mergeCell ref="T123:U123"/>
    <mergeCell ref="V122:X122"/>
    <mergeCell ref="Y122:Z122"/>
    <mergeCell ref="B122:D122"/>
    <mergeCell ref="E122:G122"/>
    <mergeCell ref="H122:J122"/>
    <mergeCell ref="K122:M122"/>
    <mergeCell ref="N122:P122"/>
    <mergeCell ref="Q122:S122"/>
    <mergeCell ref="T122:U122"/>
    <mergeCell ref="B121:D121"/>
    <mergeCell ref="E121:G121"/>
    <mergeCell ref="H121:J121"/>
    <mergeCell ref="K121:M121"/>
    <mergeCell ref="N121:P121"/>
    <mergeCell ref="Q121:S121"/>
    <mergeCell ref="T121:U121"/>
    <mergeCell ref="V120:X120"/>
    <mergeCell ref="Y120:Z120"/>
    <mergeCell ref="B120:D120"/>
    <mergeCell ref="E120:G120"/>
    <mergeCell ref="H120:J120"/>
    <mergeCell ref="K120:M120"/>
    <mergeCell ref="N120:P120"/>
    <mergeCell ref="Q120:S120"/>
    <mergeCell ref="T120:U120"/>
    <mergeCell ref="B119:D119"/>
    <mergeCell ref="E119:G119"/>
    <mergeCell ref="H119:J119"/>
    <mergeCell ref="K119:M119"/>
    <mergeCell ref="N119:P119"/>
    <mergeCell ref="Q119:S119"/>
    <mergeCell ref="T119:U119"/>
    <mergeCell ref="N118:P118"/>
    <mergeCell ref="B112:H112"/>
    <mergeCell ref="U112:AC112"/>
    <mergeCell ref="B113:AC113"/>
    <mergeCell ref="B115:D115"/>
    <mergeCell ref="B116:D116"/>
    <mergeCell ref="E116:G116"/>
    <mergeCell ref="H116:J116"/>
    <mergeCell ref="K116:M116"/>
    <mergeCell ref="N116:P116"/>
    <mergeCell ref="B117:D117"/>
    <mergeCell ref="M112:P112"/>
    <mergeCell ref="Q112:T112"/>
    <mergeCell ref="Q115:S115"/>
    <mergeCell ref="T115:U115"/>
    <mergeCell ref="Q116:S116"/>
    <mergeCell ref="T116:U116"/>
    <mergeCell ref="Q117:S117"/>
    <mergeCell ref="T117:U117"/>
    <mergeCell ref="V117:X117"/>
    <mergeCell ref="Y117:Z117"/>
    <mergeCell ref="AA117:AC117"/>
    <mergeCell ref="B99:G99"/>
    <mergeCell ref="H99:L99"/>
    <mergeCell ref="B102:G102"/>
    <mergeCell ref="B103:G103"/>
    <mergeCell ref="E117:G117"/>
    <mergeCell ref="H117:J117"/>
    <mergeCell ref="Q110:T110"/>
    <mergeCell ref="Q109:T109"/>
    <mergeCell ref="U109:AC109"/>
    <mergeCell ref="U110:AC110"/>
    <mergeCell ref="Q103:V103"/>
    <mergeCell ref="W103:AB103"/>
    <mergeCell ref="AC103:AC104"/>
    <mergeCell ref="W104:AB104"/>
    <mergeCell ref="U106:AC106"/>
    <mergeCell ref="U107:AC107"/>
    <mergeCell ref="M99:P99"/>
    <mergeCell ref="Q99:T99"/>
    <mergeCell ref="U99:W99"/>
    <mergeCell ref="B118:D118"/>
    <mergeCell ref="E118:G118"/>
    <mergeCell ref="H118:J118"/>
    <mergeCell ref="K118:M118"/>
    <mergeCell ref="H103:M103"/>
    <mergeCell ref="M108:P108"/>
    <mergeCell ref="B110:H110"/>
    <mergeCell ref="B111:H111"/>
    <mergeCell ref="I111:L111"/>
    <mergeCell ref="M111:P111"/>
    <mergeCell ref="M110:P110"/>
    <mergeCell ref="B109:H109"/>
    <mergeCell ref="I109:L109"/>
    <mergeCell ref="M109:P109"/>
    <mergeCell ref="I110:L110"/>
    <mergeCell ref="K117:M117"/>
    <mergeCell ref="N117:P117"/>
    <mergeCell ref="I106:L106"/>
    <mergeCell ref="M106:P106"/>
    <mergeCell ref="Q97:T97"/>
    <mergeCell ref="U97:W97"/>
    <mergeCell ref="Q98:T98"/>
    <mergeCell ref="U98:W98"/>
    <mergeCell ref="X98:AC98"/>
    <mergeCell ref="B96:G96"/>
    <mergeCell ref="H96:L96"/>
    <mergeCell ref="M96:P96"/>
    <mergeCell ref="Q96:T96"/>
    <mergeCell ref="U96:W96"/>
    <mergeCell ref="X96:AC96"/>
    <mergeCell ref="B97:G97"/>
    <mergeCell ref="X97:AC97"/>
    <mergeCell ref="H97:L97"/>
    <mergeCell ref="M97:P97"/>
    <mergeCell ref="B98:G98"/>
    <mergeCell ref="H98:L98"/>
    <mergeCell ref="M98:P98"/>
    <mergeCell ref="H94:L94"/>
    <mergeCell ref="M94:P94"/>
    <mergeCell ref="Q94:T94"/>
    <mergeCell ref="U94:W94"/>
    <mergeCell ref="X94:AC94"/>
    <mergeCell ref="B94:G94"/>
    <mergeCell ref="B95:G95"/>
    <mergeCell ref="H95:L95"/>
    <mergeCell ref="M95:P95"/>
    <mergeCell ref="Q95:T95"/>
    <mergeCell ref="U95:W95"/>
    <mergeCell ref="X95:AC95"/>
    <mergeCell ref="I33:O33"/>
    <mergeCell ref="P33:V33"/>
    <mergeCell ref="W33:AC33"/>
    <mergeCell ref="I34:O34"/>
    <mergeCell ref="P37:V37"/>
    <mergeCell ref="W37:AC37"/>
    <mergeCell ref="I35:O35"/>
    <mergeCell ref="P35:V35"/>
    <mergeCell ref="W35:AC35"/>
    <mergeCell ref="I36:O36"/>
    <mergeCell ref="P36:V36"/>
    <mergeCell ref="W36:AC36"/>
    <mergeCell ref="I37:O37"/>
    <mergeCell ref="W75:X75"/>
    <mergeCell ref="Y75:Z75"/>
    <mergeCell ref="AB75:AC75"/>
    <mergeCell ref="C75:E75"/>
    <mergeCell ref="F75:I75"/>
    <mergeCell ref="J75:M75"/>
    <mergeCell ref="N75:P75"/>
    <mergeCell ref="Q75:R75"/>
    <mergeCell ref="S75:T75"/>
    <mergeCell ref="U75:V75"/>
    <mergeCell ref="W74:X74"/>
    <mergeCell ref="Y74:Z74"/>
    <mergeCell ref="AB74:AC74"/>
    <mergeCell ref="C74:E74"/>
    <mergeCell ref="F74:I74"/>
    <mergeCell ref="J74:M74"/>
    <mergeCell ref="N74:P74"/>
    <mergeCell ref="Q74:R74"/>
    <mergeCell ref="S74:T74"/>
    <mergeCell ref="U74:V74"/>
    <mergeCell ref="W73:X73"/>
    <mergeCell ref="Y73:Z73"/>
    <mergeCell ref="AB73:AC73"/>
    <mergeCell ref="C73:E73"/>
    <mergeCell ref="F73:I73"/>
    <mergeCell ref="J73:M73"/>
    <mergeCell ref="N73:P73"/>
    <mergeCell ref="Q73:R73"/>
    <mergeCell ref="S73:T73"/>
    <mergeCell ref="U73:V73"/>
    <mergeCell ref="B39:AC39"/>
    <mergeCell ref="B40:O40"/>
    <mergeCell ref="P40:AC40"/>
    <mergeCell ref="B45:AC45"/>
    <mergeCell ref="B46:AC46"/>
    <mergeCell ref="Q47:T47"/>
    <mergeCell ref="U47:AC49"/>
    <mergeCell ref="Q48:T48"/>
    <mergeCell ref="W72:X72"/>
    <mergeCell ref="Y72:Z72"/>
    <mergeCell ref="AB72:AC72"/>
    <mergeCell ref="C72:E72"/>
    <mergeCell ref="F72:I72"/>
    <mergeCell ref="J72:M72"/>
    <mergeCell ref="N72:P72"/>
    <mergeCell ref="Q72:R72"/>
    <mergeCell ref="S72:T72"/>
    <mergeCell ref="U72:V72"/>
    <mergeCell ref="K50:P50"/>
    <mergeCell ref="Q50:AC50"/>
    <mergeCell ref="Q51:R51"/>
    <mergeCell ref="S51:T51"/>
    <mergeCell ref="U51:V51"/>
    <mergeCell ref="W51:X51"/>
    <mergeCell ref="B86:H86"/>
    <mergeCell ref="I86:O86"/>
    <mergeCell ref="P86:V86"/>
    <mergeCell ref="W86:AC86"/>
    <mergeCell ref="B87:H87"/>
    <mergeCell ref="I87:O87"/>
    <mergeCell ref="P87:V87"/>
    <mergeCell ref="Q93:T93"/>
    <mergeCell ref="U93:W93"/>
    <mergeCell ref="X93:AC93"/>
    <mergeCell ref="B92:G92"/>
    <mergeCell ref="H92:L92"/>
    <mergeCell ref="M92:P92"/>
    <mergeCell ref="Q92:T92"/>
    <mergeCell ref="U92:W92"/>
    <mergeCell ref="X92:AC92"/>
    <mergeCell ref="B93:G93"/>
    <mergeCell ref="H93:L93"/>
    <mergeCell ref="M93:P93"/>
    <mergeCell ref="W87:AC87"/>
    <mergeCell ref="B89:AC89"/>
    <mergeCell ref="H90:L90"/>
    <mergeCell ref="M90:P90"/>
    <mergeCell ref="Q90:T90"/>
    <mergeCell ref="P85:V85"/>
    <mergeCell ref="W85:AC85"/>
    <mergeCell ref="B83:AC83"/>
    <mergeCell ref="B84:H84"/>
    <mergeCell ref="I84:O84"/>
    <mergeCell ref="P84:V84"/>
    <mergeCell ref="W84:AC84"/>
    <mergeCell ref="B85:H85"/>
    <mergeCell ref="I85:O85"/>
    <mergeCell ref="B81:G81"/>
    <mergeCell ref="H81:V81"/>
    <mergeCell ref="B82:G82"/>
    <mergeCell ref="H82:V82"/>
    <mergeCell ref="B77:AC77"/>
    <mergeCell ref="B78:AC78"/>
    <mergeCell ref="B79:G79"/>
    <mergeCell ref="H79:V79"/>
    <mergeCell ref="B80:G80"/>
    <mergeCell ref="H80:V80"/>
    <mergeCell ref="W79:AC82"/>
    <mergeCell ref="U90:W90"/>
    <mergeCell ref="X90:AC90"/>
    <mergeCell ref="B90:G90"/>
    <mergeCell ref="B91:G91"/>
    <mergeCell ref="H91:L91"/>
    <mergeCell ref="M91:P91"/>
    <mergeCell ref="Q91:T91"/>
    <mergeCell ref="U91:W91"/>
    <mergeCell ref="X91:AC91"/>
    <mergeCell ref="W71:X71"/>
    <mergeCell ref="Y71:Z71"/>
    <mergeCell ref="AB71:AC71"/>
    <mergeCell ref="C71:E71"/>
    <mergeCell ref="F71:I71"/>
    <mergeCell ref="J71:M71"/>
    <mergeCell ref="N71:P71"/>
    <mergeCell ref="Q71:R71"/>
    <mergeCell ref="S71:T71"/>
    <mergeCell ref="U71:V71"/>
    <mergeCell ref="W70:X70"/>
    <mergeCell ref="Y70:Z70"/>
    <mergeCell ref="AB70:AC70"/>
    <mergeCell ref="C70:E70"/>
    <mergeCell ref="F70:I70"/>
    <mergeCell ref="J70:M70"/>
    <mergeCell ref="N70:P70"/>
    <mergeCell ref="Q70:R70"/>
    <mergeCell ref="S70:T70"/>
    <mergeCell ref="U70:V70"/>
    <mergeCell ref="W69:X69"/>
    <mergeCell ref="Y69:Z69"/>
    <mergeCell ref="AB69:AC69"/>
    <mergeCell ref="C69:E69"/>
    <mergeCell ref="F69:I69"/>
    <mergeCell ref="J69:M69"/>
    <mergeCell ref="N69:P69"/>
    <mergeCell ref="Q69:R69"/>
    <mergeCell ref="S69:T69"/>
    <mergeCell ref="U69:V69"/>
    <mergeCell ref="W68:X68"/>
    <mergeCell ref="Y68:Z68"/>
    <mergeCell ref="AB68:AC68"/>
    <mergeCell ref="C68:E68"/>
    <mergeCell ref="F68:I68"/>
    <mergeCell ref="J68:M68"/>
    <mergeCell ref="N68:P68"/>
    <mergeCell ref="Q68:R68"/>
    <mergeCell ref="S68:T68"/>
    <mergeCell ref="U68:V68"/>
    <mergeCell ref="W67:X67"/>
    <mergeCell ref="Y67:Z67"/>
    <mergeCell ref="AB67:AC67"/>
    <mergeCell ref="C67:E67"/>
    <mergeCell ref="F67:I67"/>
    <mergeCell ref="J67:M67"/>
    <mergeCell ref="N67:P67"/>
    <mergeCell ref="Q67:R67"/>
    <mergeCell ref="S67:T67"/>
    <mergeCell ref="U67:V67"/>
    <mergeCell ref="S66:T66"/>
    <mergeCell ref="U66:V66"/>
    <mergeCell ref="W66:X66"/>
    <mergeCell ref="Y66:Z66"/>
    <mergeCell ref="AB66:AC66"/>
    <mergeCell ref="S65:T65"/>
    <mergeCell ref="U65:V65"/>
    <mergeCell ref="C66:E66"/>
    <mergeCell ref="F66:I66"/>
    <mergeCell ref="J66:M66"/>
    <mergeCell ref="N66:P66"/>
    <mergeCell ref="Q66:R66"/>
    <mergeCell ref="B62:H62"/>
    <mergeCell ref="I62:J62"/>
    <mergeCell ref="K62:R62"/>
    <mergeCell ref="S62:T62"/>
    <mergeCell ref="U62:AC62"/>
    <mergeCell ref="B63:AC63"/>
    <mergeCell ref="N65:P65"/>
    <mergeCell ref="Q65:R65"/>
    <mergeCell ref="W65:X65"/>
    <mergeCell ref="Y65:Z65"/>
    <mergeCell ref="B64:B65"/>
    <mergeCell ref="C64:E65"/>
    <mergeCell ref="F64:P64"/>
    <mergeCell ref="Q64:V64"/>
    <mergeCell ref="W64:AC64"/>
    <mergeCell ref="F65:I65"/>
    <mergeCell ref="J65:M65"/>
    <mergeCell ref="AB65:AC65"/>
    <mergeCell ref="Y61:AC61"/>
    <mergeCell ref="C61:H61"/>
    <mergeCell ref="I61:J61"/>
    <mergeCell ref="K61:M61"/>
    <mergeCell ref="N61:P61"/>
    <mergeCell ref="Q61:R61"/>
    <mergeCell ref="S61:T61"/>
    <mergeCell ref="U61:V61"/>
    <mergeCell ref="Y60:AC60"/>
    <mergeCell ref="C60:H60"/>
    <mergeCell ref="I60:J60"/>
    <mergeCell ref="K60:M60"/>
    <mergeCell ref="N60:P60"/>
    <mergeCell ref="Q60:R60"/>
    <mergeCell ref="S60:T60"/>
    <mergeCell ref="U60:V60"/>
    <mergeCell ref="Y59:AC59"/>
    <mergeCell ref="C59:H59"/>
    <mergeCell ref="I59:J59"/>
    <mergeCell ref="K59:M59"/>
    <mergeCell ref="N59:P59"/>
    <mergeCell ref="Q59:R59"/>
    <mergeCell ref="S59:T59"/>
    <mergeCell ref="U59:V59"/>
    <mergeCell ref="Y58:AC58"/>
    <mergeCell ref="C58:H58"/>
    <mergeCell ref="I58:J58"/>
    <mergeCell ref="K58:M58"/>
    <mergeCell ref="N58:P58"/>
    <mergeCell ref="Q58:R58"/>
    <mergeCell ref="S58:T58"/>
    <mergeCell ref="U58:V58"/>
    <mergeCell ref="Y57:AC57"/>
    <mergeCell ref="C57:H57"/>
    <mergeCell ref="I57:J57"/>
    <mergeCell ref="K57:M57"/>
    <mergeCell ref="N57:P57"/>
    <mergeCell ref="Q57:R57"/>
    <mergeCell ref="S57:T57"/>
    <mergeCell ref="U57:V57"/>
    <mergeCell ref="Y56:AC56"/>
    <mergeCell ref="C56:H56"/>
    <mergeCell ref="I56:J56"/>
    <mergeCell ref="K56:M56"/>
    <mergeCell ref="N56:P56"/>
    <mergeCell ref="Q56:R56"/>
    <mergeCell ref="S56:T56"/>
    <mergeCell ref="U56:V56"/>
    <mergeCell ref="Y55:AC55"/>
    <mergeCell ref="C55:H55"/>
    <mergeCell ref="I55:J55"/>
    <mergeCell ref="K55:M55"/>
    <mergeCell ref="N55:P55"/>
    <mergeCell ref="Q55:R55"/>
    <mergeCell ref="S55:T55"/>
    <mergeCell ref="U55:V55"/>
    <mergeCell ref="Y54:AC54"/>
    <mergeCell ref="C54:H54"/>
    <mergeCell ref="I54:J54"/>
    <mergeCell ref="K54:M54"/>
    <mergeCell ref="N54:P54"/>
    <mergeCell ref="Q54:R54"/>
    <mergeCell ref="S54:T54"/>
    <mergeCell ref="U54:V54"/>
    <mergeCell ref="Y53:AC53"/>
    <mergeCell ref="C53:H53"/>
    <mergeCell ref="I53:J53"/>
    <mergeCell ref="K53:M53"/>
    <mergeCell ref="N53:P53"/>
    <mergeCell ref="Q53:R53"/>
    <mergeCell ref="S53:T53"/>
    <mergeCell ref="U53:V53"/>
    <mergeCell ref="Y52:AC52"/>
    <mergeCell ref="C52:H52"/>
    <mergeCell ref="I52:J52"/>
    <mergeCell ref="K52:M52"/>
    <mergeCell ref="N52:P52"/>
    <mergeCell ref="Q52:R52"/>
    <mergeCell ref="S52:T52"/>
    <mergeCell ref="U52:V52"/>
    <mergeCell ref="B41:AC41"/>
    <mergeCell ref="B42:AC42"/>
    <mergeCell ref="B43:AC43"/>
    <mergeCell ref="B44:AC44"/>
    <mergeCell ref="B47:P47"/>
    <mergeCell ref="B48:P48"/>
    <mergeCell ref="B49:T49"/>
    <mergeCell ref="B50:B51"/>
    <mergeCell ref="C50:H51"/>
    <mergeCell ref="I50:J51"/>
    <mergeCell ref="K51:M51"/>
    <mergeCell ref="N51:P51"/>
    <mergeCell ref="Y51:AC51"/>
    <mergeCell ref="B19:AC19"/>
    <mergeCell ref="B20:AC20"/>
    <mergeCell ref="B21:AC21"/>
    <mergeCell ref="B22:G22"/>
    <mergeCell ref="H22:AC22"/>
    <mergeCell ref="H23:AC23"/>
    <mergeCell ref="B18:AC18"/>
    <mergeCell ref="H24:AB24"/>
    <mergeCell ref="H25:AB25"/>
    <mergeCell ref="B23:G23"/>
    <mergeCell ref="B24:G24"/>
    <mergeCell ref="B25:G25"/>
    <mergeCell ref="B14:N14"/>
    <mergeCell ref="O14:AC14"/>
    <mergeCell ref="B15:C15"/>
    <mergeCell ref="R15:AC15"/>
    <mergeCell ref="D17:N17"/>
    <mergeCell ref="O17:Q17"/>
    <mergeCell ref="D15:N15"/>
    <mergeCell ref="O15:Q15"/>
    <mergeCell ref="B16:C16"/>
    <mergeCell ref="D16:N16"/>
    <mergeCell ref="O16:Q16"/>
    <mergeCell ref="R16:AC16"/>
    <mergeCell ref="B17:C17"/>
    <mergeCell ref="R17:AC17"/>
    <mergeCell ref="B10:E10"/>
    <mergeCell ref="F10:I10"/>
    <mergeCell ref="J10:P10"/>
    <mergeCell ref="T10:Z10"/>
    <mergeCell ref="B11:J11"/>
    <mergeCell ref="K11:AC11"/>
    <mergeCell ref="B12:AC12"/>
    <mergeCell ref="B13:N13"/>
    <mergeCell ref="O13:AC13"/>
    <mergeCell ref="AA10:AB10"/>
    <mergeCell ref="B2:G5"/>
    <mergeCell ref="H2:U5"/>
    <mergeCell ref="V2:AC2"/>
    <mergeCell ref="V3:AC3"/>
    <mergeCell ref="V4:AC4"/>
    <mergeCell ref="V5:AC5"/>
    <mergeCell ref="B7:AC7"/>
    <mergeCell ref="B8:AC8"/>
    <mergeCell ref="B9:AC9"/>
    <mergeCell ref="B26:G26"/>
    <mergeCell ref="B27:G27"/>
    <mergeCell ref="B28:G28"/>
    <mergeCell ref="B29:G29"/>
    <mergeCell ref="B37:H37"/>
    <mergeCell ref="B38:H38"/>
    <mergeCell ref="B30:G30"/>
    <mergeCell ref="B32:G32"/>
    <mergeCell ref="B33:H33"/>
    <mergeCell ref="B34:H34"/>
    <mergeCell ref="B35:H35"/>
    <mergeCell ref="B36:H36"/>
    <mergeCell ref="H26:AC26"/>
    <mergeCell ref="H27:AC27"/>
    <mergeCell ref="H28:AC28"/>
    <mergeCell ref="H29:AC29"/>
    <mergeCell ref="H30:AC30"/>
    <mergeCell ref="I38:O38"/>
    <mergeCell ref="P38:V38"/>
    <mergeCell ref="W38:AC38"/>
    <mergeCell ref="P34:V34"/>
    <mergeCell ref="W34:AC34"/>
    <mergeCell ref="B31:AC31"/>
    <mergeCell ref="H32:AC32"/>
  </mergeCells>
  <dataValidations count="4">
    <dataValidation type="list" allowBlank="1" showErrorMessage="1" sqref="Q66:Q75" xr:uid="{00000000-0002-0000-0000-000000000000}">
      <formula1>"SI,NO,Por definir"</formula1>
    </dataValidation>
    <dataValidation type="list" allowBlank="1" showErrorMessage="1" sqref="J66:M75" xr:uid="{00000000-0002-0000-0000-000001000000}">
      <formula1>INDIRECT(AE66)</formula1>
    </dataValidation>
    <dataValidation type="list" allowBlank="1" showInputMessage="1" showErrorMessage="1" sqref="F66:I75" xr:uid="{00000000-0002-0000-0000-000002000000}">
      <formula1>LOV_Tipologia</formula1>
    </dataValidation>
    <dataValidation type="list" allowBlank="1" showInputMessage="1" showErrorMessage="1" sqref="N66:P75" xr:uid="{00000000-0002-0000-0000-000003000000}">
      <formula1>INDIRECT(AF66)</formula1>
    </dataValidation>
  </dataValidations>
  <pageMargins left="0.7" right="0.7" top="0.75" bottom="0.75" header="0" footer="0"/>
  <pageSetup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4000000}">
          <x14:formula1>
            <xm:f>Parámetros!$A$3:$A$13</xm:f>
          </x14:formula1>
          <xm:sqref>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967"/>
  <sheetViews>
    <sheetView showGridLines="0" workbookViewId="0">
      <selection activeCell="V4" sqref="V4:AC4"/>
    </sheetView>
  </sheetViews>
  <sheetFormatPr baseColWidth="10" defaultColWidth="12.7109375" defaultRowHeight="15" customHeight="1" x14ac:dyDescent="0.2"/>
  <cols>
    <col min="1" max="1" width="3.7109375" style="137" customWidth="1"/>
    <col min="2" max="2" width="4.7109375" style="137" customWidth="1"/>
    <col min="3" max="3" width="7.7109375" style="137" customWidth="1"/>
    <col min="4" max="11" width="4.7109375" style="137" customWidth="1"/>
    <col min="12" max="12" width="3.140625" style="137" customWidth="1"/>
    <col min="13" max="13" width="5.140625" style="137" customWidth="1"/>
    <col min="14" max="21" width="4.7109375" style="137" customWidth="1"/>
    <col min="22" max="22" width="3.140625" style="137" customWidth="1"/>
    <col min="23" max="28" width="4.7109375" style="137" customWidth="1"/>
    <col min="29" max="29" width="6.7109375" style="137" customWidth="1"/>
    <col min="30" max="31" width="12.7109375" style="137" customWidth="1"/>
    <col min="32" max="16384" width="12.7109375" style="137"/>
  </cols>
  <sheetData>
    <row r="1" spans="1:31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20.25" customHeight="1" x14ac:dyDescent="0.2">
      <c r="A2" s="1"/>
      <c r="B2" s="386"/>
      <c r="C2" s="349"/>
      <c r="D2" s="349"/>
      <c r="E2" s="349"/>
      <c r="F2" s="349"/>
      <c r="G2" s="358"/>
      <c r="H2" s="391" t="s">
        <v>0</v>
      </c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58"/>
      <c r="V2" s="392" t="s">
        <v>1</v>
      </c>
      <c r="W2" s="315"/>
      <c r="X2" s="315"/>
      <c r="Y2" s="315"/>
      <c r="Z2" s="315"/>
      <c r="AA2" s="315"/>
      <c r="AB2" s="315"/>
      <c r="AC2" s="316"/>
    </row>
    <row r="3" spans="1:31" ht="20.25" customHeight="1" x14ac:dyDescent="0.2">
      <c r="A3" s="1"/>
      <c r="B3" s="359"/>
      <c r="C3" s="339"/>
      <c r="D3" s="339"/>
      <c r="E3" s="339"/>
      <c r="F3" s="339"/>
      <c r="G3" s="338"/>
      <c r="H3" s="35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8"/>
      <c r="V3" s="392" t="s">
        <v>2</v>
      </c>
      <c r="W3" s="315"/>
      <c r="X3" s="315"/>
      <c r="Y3" s="315"/>
      <c r="Z3" s="315"/>
      <c r="AA3" s="315"/>
      <c r="AB3" s="315"/>
      <c r="AC3" s="316"/>
    </row>
    <row r="4" spans="1:31" ht="20.25" customHeight="1" x14ac:dyDescent="0.2">
      <c r="A4" s="1"/>
      <c r="B4" s="359"/>
      <c r="C4" s="339"/>
      <c r="D4" s="339"/>
      <c r="E4" s="339"/>
      <c r="F4" s="339"/>
      <c r="G4" s="338"/>
      <c r="H4" s="359"/>
      <c r="I4" s="339"/>
      <c r="J4" s="339"/>
      <c r="K4" s="339"/>
      <c r="L4" s="339"/>
      <c r="M4" s="339"/>
      <c r="N4" s="339"/>
      <c r="O4" s="339"/>
      <c r="P4" s="339"/>
      <c r="Q4" s="339"/>
      <c r="R4" s="339"/>
      <c r="S4" s="339"/>
      <c r="T4" s="339"/>
      <c r="U4" s="338"/>
      <c r="V4" s="392" t="s">
        <v>3</v>
      </c>
      <c r="W4" s="315"/>
      <c r="X4" s="315"/>
      <c r="Y4" s="315"/>
      <c r="Z4" s="315"/>
      <c r="AA4" s="315"/>
      <c r="AB4" s="315"/>
      <c r="AC4" s="316"/>
    </row>
    <row r="5" spans="1:31" ht="20.25" customHeight="1" x14ac:dyDescent="0.2">
      <c r="A5" s="1"/>
      <c r="B5" s="360"/>
      <c r="C5" s="328"/>
      <c r="D5" s="328"/>
      <c r="E5" s="328"/>
      <c r="F5" s="328"/>
      <c r="G5" s="329"/>
      <c r="H5" s="360"/>
      <c r="I5" s="328"/>
      <c r="J5" s="328"/>
      <c r="K5" s="328"/>
      <c r="L5" s="328"/>
      <c r="M5" s="328"/>
      <c r="N5" s="328"/>
      <c r="O5" s="328"/>
      <c r="P5" s="328"/>
      <c r="Q5" s="328"/>
      <c r="R5" s="328"/>
      <c r="S5" s="328"/>
      <c r="T5" s="328"/>
      <c r="U5" s="329"/>
      <c r="V5" s="392" t="s">
        <v>4</v>
      </c>
      <c r="W5" s="315"/>
      <c r="X5" s="315"/>
      <c r="Y5" s="315"/>
      <c r="Z5" s="315"/>
      <c r="AA5" s="315"/>
      <c r="AB5" s="315"/>
      <c r="AC5" s="316"/>
    </row>
    <row r="6" spans="1:31" ht="6.75" customHeight="1" x14ac:dyDescent="0.2">
      <c r="A6" s="1"/>
      <c r="B6" s="2"/>
      <c r="C6" s="1"/>
      <c r="D6" s="1"/>
      <c r="E6" s="1"/>
      <c r="F6" s="1"/>
      <c r="G6" s="1"/>
      <c r="H6" s="3"/>
      <c r="I6" s="3"/>
      <c r="J6" s="3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5"/>
    </row>
    <row r="7" spans="1:31" ht="15.75" customHeight="1" x14ac:dyDescent="0.2">
      <c r="A7" s="1"/>
      <c r="B7" s="385" t="s">
        <v>5</v>
      </c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6"/>
    </row>
    <row r="8" spans="1:31" ht="75" customHeight="1" x14ac:dyDescent="0.2">
      <c r="A8" s="1"/>
      <c r="B8" s="387" t="s">
        <v>6</v>
      </c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388"/>
      <c r="Q8" s="388"/>
      <c r="R8" s="388"/>
      <c r="S8" s="388"/>
      <c r="T8" s="388"/>
      <c r="U8" s="388"/>
      <c r="V8" s="388"/>
      <c r="W8" s="388"/>
      <c r="X8" s="388"/>
      <c r="Y8" s="388"/>
      <c r="Z8" s="388"/>
      <c r="AA8" s="388"/>
      <c r="AB8" s="388"/>
      <c r="AC8" s="389"/>
    </row>
    <row r="9" spans="1:31" ht="15.75" customHeight="1" x14ac:dyDescent="0.2">
      <c r="A9" s="1"/>
      <c r="B9" s="385" t="s">
        <v>7</v>
      </c>
      <c r="C9" s="315"/>
      <c r="D9" s="315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6"/>
    </row>
    <row r="10" spans="1:31" ht="15.75" customHeight="1" x14ac:dyDescent="0.2">
      <c r="A10" s="1"/>
      <c r="B10" s="390" t="s">
        <v>8</v>
      </c>
      <c r="C10" s="315"/>
      <c r="D10" s="315"/>
      <c r="E10" s="316"/>
      <c r="F10" s="223">
        <v>45719</v>
      </c>
      <c r="G10" s="193"/>
      <c r="H10" s="193"/>
      <c r="I10" s="194"/>
      <c r="J10" s="384" t="s">
        <v>9</v>
      </c>
      <c r="K10" s="315"/>
      <c r="L10" s="315"/>
      <c r="M10" s="315"/>
      <c r="N10" s="315"/>
      <c r="O10" s="315"/>
      <c r="P10" s="316"/>
      <c r="Q10" s="142" t="s">
        <v>10</v>
      </c>
      <c r="R10" s="6" t="s">
        <v>11</v>
      </c>
      <c r="S10" s="142" t="s">
        <v>10</v>
      </c>
      <c r="T10" s="384" t="s">
        <v>12</v>
      </c>
      <c r="U10" s="315"/>
      <c r="V10" s="315"/>
      <c r="W10" s="315"/>
      <c r="X10" s="315"/>
      <c r="Y10" s="315"/>
      <c r="Z10" s="316"/>
      <c r="AA10" s="227" t="s">
        <v>13</v>
      </c>
      <c r="AB10" s="228"/>
      <c r="AC10" s="6"/>
      <c r="AD10" s="7"/>
      <c r="AE10" s="143"/>
    </row>
    <row r="11" spans="1:31" ht="15.75" customHeight="1" x14ac:dyDescent="0.2">
      <c r="A11" s="1"/>
      <c r="B11" s="384" t="s">
        <v>14</v>
      </c>
      <c r="C11" s="315"/>
      <c r="D11" s="315"/>
      <c r="E11" s="315"/>
      <c r="F11" s="315"/>
      <c r="G11" s="315"/>
      <c r="H11" s="315"/>
      <c r="I11" s="315"/>
      <c r="J11" s="316"/>
      <c r="K11" s="314"/>
      <c r="L11" s="315"/>
      <c r="M11" s="315"/>
      <c r="N11" s="315"/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5"/>
      <c r="Z11" s="315"/>
      <c r="AA11" s="315"/>
      <c r="AB11" s="315"/>
      <c r="AC11" s="316"/>
      <c r="AD11" s="7"/>
    </row>
    <row r="12" spans="1:31" ht="15.75" customHeight="1" x14ac:dyDescent="0.2">
      <c r="A12" s="1"/>
      <c r="B12" s="385" t="s">
        <v>15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  <c r="T12" s="315"/>
      <c r="U12" s="315"/>
      <c r="V12" s="315"/>
      <c r="W12" s="315"/>
      <c r="X12" s="315"/>
      <c r="Y12" s="315"/>
      <c r="Z12" s="315"/>
      <c r="AA12" s="315"/>
      <c r="AB12" s="315"/>
      <c r="AC12" s="316"/>
    </row>
    <row r="13" spans="1:31" ht="12.75" x14ac:dyDescent="0.2">
      <c r="A13" s="1"/>
      <c r="B13" s="314" t="s">
        <v>16</v>
      </c>
      <c r="C13" s="315"/>
      <c r="D13" s="315"/>
      <c r="E13" s="315"/>
      <c r="F13" s="315"/>
      <c r="G13" s="315"/>
      <c r="H13" s="315"/>
      <c r="I13" s="315"/>
      <c r="J13" s="315"/>
      <c r="K13" s="315"/>
      <c r="L13" s="315"/>
      <c r="M13" s="315"/>
      <c r="N13" s="316"/>
      <c r="O13" s="314" t="s">
        <v>17</v>
      </c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6"/>
    </row>
    <row r="14" spans="1:31" ht="34.5" customHeight="1" x14ac:dyDescent="0.2">
      <c r="A14" s="1"/>
      <c r="B14" s="386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58"/>
      <c r="O14" s="314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6"/>
    </row>
    <row r="15" spans="1:31" ht="15.75" customHeight="1" x14ac:dyDescent="0.2">
      <c r="A15" s="1"/>
      <c r="B15" s="382" t="s">
        <v>18</v>
      </c>
      <c r="C15" s="316"/>
      <c r="D15" s="225"/>
      <c r="E15" s="193"/>
      <c r="F15" s="193"/>
      <c r="G15" s="193"/>
      <c r="H15" s="193"/>
      <c r="I15" s="193"/>
      <c r="J15" s="193"/>
      <c r="K15" s="193"/>
      <c r="L15" s="193"/>
      <c r="M15" s="193"/>
      <c r="N15" s="194"/>
      <c r="O15" s="382" t="s">
        <v>18</v>
      </c>
      <c r="P15" s="315"/>
      <c r="Q15" s="316"/>
      <c r="R15" s="225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4"/>
    </row>
    <row r="16" spans="1:31" ht="15.75" customHeight="1" x14ac:dyDescent="0.2">
      <c r="A16" s="1"/>
      <c r="B16" s="382" t="s">
        <v>19</v>
      </c>
      <c r="C16" s="316"/>
      <c r="D16" s="233"/>
      <c r="E16" s="193"/>
      <c r="F16" s="193"/>
      <c r="G16" s="193"/>
      <c r="H16" s="193"/>
      <c r="I16" s="193"/>
      <c r="J16" s="193"/>
      <c r="K16" s="193"/>
      <c r="L16" s="193"/>
      <c r="M16" s="193"/>
      <c r="N16" s="194"/>
      <c r="O16" s="382" t="s">
        <v>19</v>
      </c>
      <c r="P16" s="315"/>
      <c r="Q16" s="316"/>
      <c r="R16" s="225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4"/>
    </row>
    <row r="17" spans="1:37" ht="15.75" customHeight="1" x14ac:dyDescent="0.2">
      <c r="A17" s="1"/>
      <c r="B17" s="382" t="s">
        <v>20</v>
      </c>
      <c r="C17" s="316"/>
      <c r="D17" s="233"/>
      <c r="E17" s="193"/>
      <c r="F17" s="193"/>
      <c r="G17" s="193"/>
      <c r="H17" s="193"/>
      <c r="I17" s="193"/>
      <c r="J17" s="193"/>
      <c r="K17" s="193"/>
      <c r="L17" s="193"/>
      <c r="M17" s="193"/>
      <c r="N17" s="194"/>
      <c r="O17" s="382" t="s">
        <v>20</v>
      </c>
      <c r="P17" s="315"/>
      <c r="Q17" s="316"/>
      <c r="R17" s="225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4"/>
    </row>
    <row r="18" spans="1:37" ht="15.75" customHeight="1" x14ac:dyDescent="0.2">
      <c r="A18" s="1"/>
      <c r="B18" s="382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5"/>
      <c r="AA18" s="315"/>
      <c r="AB18" s="315"/>
      <c r="AC18" s="316"/>
    </row>
    <row r="19" spans="1:37" ht="15.75" customHeight="1" x14ac:dyDescent="0.2">
      <c r="A19" s="1"/>
      <c r="B19" s="383" t="s">
        <v>21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6"/>
    </row>
    <row r="20" spans="1:37" ht="15.75" customHeight="1" x14ac:dyDescent="0.2">
      <c r="A20" s="1"/>
      <c r="B20" s="325" t="s">
        <v>22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5"/>
      <c r="V20" s="315"/>
      <c r="W20" s="315"/>
      <c r="X20" s="315"/>
      <c r="Y20" s="315"/>
      <c r="Z20" s="315"/>
      <c r="AA20" s="315"/>
      <c r="AB20" s="315"/>
      <c r="AC20" s="316"/>
    </row>
    <row r="21" spans="1:37" ht="15.75" customHeight="1" x14ac:dyDescent="0.2">
      <c r="A21" s="1"/>
      <c r="B21" s="321" t="s">
        <v>23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  <c r="T21" s="315"/>
      <c r="U21" s="315"/>
      <c r="V21" s="315"/>
      <c r="W21" s="315"/>
      <c r="X21" s="315"/>
      <c r="Y21" s="315"/>
      <c r="Z21" s="315"/>
      <c r="AA21" s="315"/>
      <c r="AB21" s="315"/>
      <c r="AC21" s="316"/>
    </row>
    <row r="22" spans="1:37" ht="15.75" customHeight="1" x14ac:dyDescent="0.2">
      <c r="A22" s="1"/>
      <c r="B22" s="320" t="s">
        <v>24</v>
      </c>
      <c r="C22" s="315"/>
      <c r="D22" s="315"/>
      <c r="E22" s="315"/>
      <c r="F22" s="315"/>
      <c r="G22" s="316"/>
      <c r="H22" s="364" t="s">
        <v>135</v>
      </c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  <c r="T22" s="379"/>
      <c r="U22" s="379"/>
      <c r="V22" s="379"/>
      <c r="W22" s="379"/>
      <c r="X22" s="379"/>
      <c r="Y22" s="379"/>
      <c r="Z22" s="379"/>
      <c r="AA22" s="379"/>
      <c r="AB22" s="379"/>
      <c r="AC22" s="380"/>
    </row>
    <row r="23" spans="1:37" ht="15.75" customHeight="1" x14ac:dyDescent="0.2">
      <c r="A23" s="1"/>
      <c r="B23" s="320" t="s">
        <v>25</v>
      </c>
      <c r="C23" s="315"/>
      <c r="D23" s="315"/>
      <c r="E23" s="315"/>
      <c r="F23" s="315"/>
      <c r="G23" s="316"/>
      <c r="H23" s="317" t="s">
        <v>409</v>
      </c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9"/>
    </row>
    <row r="24" spans="1:37" ht="24.75" customHeight="1" x14ac:dyDescent="0.2">
      <c r="A24" s="1"/>
      <c r="B24" s="320" t="s">
        <v>27</v>
      </c>
      <c r="C24" s="315"/>
      <c r="D24" s="315"/>
      <c r="E24" s="315"/>
      <c r="F24" s="315"/>
      <c r="G24" s="316"/>
      <c r="H24" s="364" t="s">
        <v>136</v>
      </c>
      <c r="I24" s="379"/>
      <c r="J24" s="379"/>
      <c r="K24" s="379"/>
      <c r="L24" s="379"/>
      <c r="M24" s="379"/>
      <c r="N24" s="379"/>
      <c r="O24" s="379"/>
      <c r="P24" s="379"/>
      <c r="Q24" s="379"/>
      <c r="R24" s="379"/>
      <c r="S24" s="379"/>
      <c r="T24" s="379"/>
      <c r="U24" s="379"/>
      <c r="V24" s="379"/>
      <c r="W24" s="379"/>
      <c r="X24" s="379"/>
      <c r="Y24" s="379"/>
      <c r="Z24" s="379"/>
      <c r="AA24" s="379"/>
      <c r="AB24" s="380"/>
      <c r="AC24" s="148"/>
    </row>
    <row r="25" spans="1:37" ht="27" customHeight="1" x14ac:dyDescent="0.2">
      <c r="A25" s="1"/>
      <c r="B25" s="320" t="s">
        <v>28</v>
      </c>
      <c r="C25" s="315"/>
      <c r="D25" s="315"/>
      <c r="E25" s="315"/>
      <c r="F25" s="315"/>
      <c r="G25" s="316"/>
      <c r="H25" s="364" t="s">
        <v>137</v>
      </c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80"/>
      <c r="AC25" s="148"/>
    </row>
    <row r="26" spans="1:37" ht="24.75" customHeight="1" x14ac:dyDescent="0.2">
      <c r="A26" s="1"/>
      <c r="B26" s="320" t="s">
        <v>29</v>
      </c>
      <c r="C26" s="315"/>
      <c r="D26" s="315"/>
      <c r="E26" s="315"/>
      <c r="F26" s="315"/>
      <c r="G26" s="316"/>
      <c r="H26" s="364" t="s">
        <v>138</v>
      </c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80"/>
    </row>
    <row r="27" spans="1:37" ht="24.75" customHeight="1" x14ac:dyDescent="0.2">
      <c r="A27" s="1"/>
      <c r="B27" s="320" t="s">
        <v>30</v>
      </c>
      <c r="C27" s="315"/>
      <c r="D27" s="315"/>
      <c r="E27" s="315"/>
      <c r="F27" s="315"/>
      <c r="G27" s="316"/>
      <c r="H27" s="364" t="s">
        <v>410</v>
      </c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79"/>
      <c r="AC27" s="380"/>
    </row>
    <row r="28" spans="1:37" ht="22.5" customHeight="1" x14ac:dyDescent="0.2">
      <c r="A28" s="1"/>
      <c r="B28" s="320" t="s">
        <v>31</v>
      </c>
      <c r="C28" s="315"/>
      <c r="D28" s="315"/>
      <c r="E28" s="315"/>
      <c r="F28" s="315"/>
      <c r="G28" s="316"/>
      <c r="H28" s="381" t="s">
        <v>411</v>
      </c>
      <c r="I28" s="379"/>
      <c r="J28" s="379"/>
      <c r="K28" s="379"/>
      <c r="L28" s="379"/>
      <c r="M28" s="379"/>
      <c r="N28" s="379"/>
      <c r="O28" s="379"/>
      <c r="P28" s="379"/>
      <c r="Q28" s="379"/>
      <c r="R28" s="379"/>
      <c r="S28" s="379"/>
      <c r="T28" s="379"/>
      <c r="U28" s="379"/>
      <c r="V28" s="379"/>
      <c r="W28" s="379"/>
      <c r="X28" s="379"/>
      <c r="Y28" s="379"/>
      <c r="Z28" s="379"/>
      <c r="AA28" s="379"/>
      <c r="AB28" s="379"/>
      <c r="AC28" s="380"/>
    </row>
    <row r="29" spans="1:37" ht="15.75" customHeight="1" x14ac:dyDescent="0.2">
      <c r="A29" s="1"/>
      <c r="B29" s="320" t="s">
        <v>32</v>
      </c>
      <c r="C29" s="315"/>
      <c r="D29" s="315"/>
      <c r="E29" s="315"/>
      <c r="F29" s="315"/>
      <c r="G29" s="316"/>
      <c r="H29" s="378" t="s">
        <v>412</v>
      </c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80"/>
    </row>
    <row r="30" spans="1:37" ht="15.75" customHeight="1" x14ac:dyDescent="0.2">
      <c r="A30" s="1"/>
      <c r="B30" s="320" t="s">
        <v>33</v>
      </c>
      <c r="C30" s="315"/>
      <c r="D30" s="315"/>
      <c r="E30" s="315"/>
      <c r="F30" s="315"/>
      <c r="G30" s="316"/>
      <c r="H30" s="378" t="s">
        <v>413</v>
      </c>
      <c r="I30" s="379"/>
      <c r="J30" s="379"/>
      <c r="K30" s="379"/>
      <c r="L30" s="379"/>
      <c r="M30" s="379"/>
      <c r="N30" s="379"/>
      <c r="O30" s="379"/>
      <c r="P30" s="379"/>
      <c r="Q30" s="379"/>
      <c r="R30" s="379"/>
      <c r="S30" s="379"/>
      <c r="T30" s="379"/>
      <c r="U30" s="379"/>
      <c r="V30" s="379"/>
      <c r="W30" s="379"/>
      <c r="X30" s="379"/>
      <c r="Y30" s="379"/>
      <c r="Z30" s="379"/>
      <c r="AA30" s="379"/>
      <c r="AB30" s="379"/>
      <c r="AC30" s="380"/>
      <c r="AE30" s="144"/>
      <c r="AF30" s="144"/>
      <c r="AG30" s="144"/>
      <c r="AH30" s="144"/>
      <c r="AI30" s="145"/>
      <c r="AJ30" s="145"/>
      <c r="AK30" s="145"/>
    </row>
    <row r="31" spans="1:37" ht="15.75" customHeight="1" x14ac:dyDescent="0.2">
      <c r="A31" s="1"/>
      <c r="B31" s="321" t="s">
        <v>34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  <c r="T31" s="315"/>
      <c r="U31" s="315"/>
      <c r="V31" s="315"/>
      <c r="W31" s="315"/>
      <c r="X31" s="315"/>
      <c r="Y31" s="315"/>
      <c r="Z31" s="315"/>
      <c r="AA31" s="315"/>
      <c r="AB31" s="315"/>
      <c r="AC31" s="316"/>
      <c r="AE31" s="146"/>
      <c r="AF31" s="146"/>
      <c r="AG31" s="146"/>
      <c r="AH31" s="146"/>
      <c r="AI31" s="146"/>
      <c r="AJ31" s="146"/>
      <c r="AK31" s="145"/>
    </row>
    <row r="32" spans="1:37" ht="27.75" customHeight="1" x14ac:dyDescent="0.2">
      <c r="A32" s="1"/>
      <c r="B32" s="376" t="s">
        <v>35</v>
      </c>
      <c r="C32" s="315"/>
      <c r="D32" s="315"/>
      <c r="E32" s="315"/>
      <c r="F32" s="315"/>
      <c r="G32" s="316"/>
      <c r="H32" s="364" t="s">
        <v>415</v>
      </c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6"/>
      <c r="AD32" s="7"/>
      <c r="AE32" s="8"/>
    </row>
    <row r="33" spans="1:31" ht="15.75" customHeight="1" x14ac:dyDescent="0.2">
      <c r="A33" s="1"/>
      <c r="B33" s="322" t="s">
        <v>36</v>
      </c>
      <c r="C33" s="315"/>
      <c r="D33" s="315"/>
      <c r="E33" s="315"/>
      <c r="F33" s="315"/>
      <c r="G33" s="315"/>
      <c r="H33" s="316"/>
      <c r="I33" s="322" t="s">
        <v>37</v>
      </c>
      <c r="J33" s="315"/>
      <c r="K33" s="315"/>
      <c r="L33" s="315"/>
      <c r="M33" s="315"/>
      <c r="N33" s="315"/>
      <c r="O33" s="316"/>
      <c r="P33" s="322" t="s">
        <v>38</v>
      </c>
      <c r="Q33" s="315"/>
      <c r="R33" s="315"/>
      <c r="S33" s="315"/>
      <c r="T33" s="315"/>
      <c r="U33" s="315"/>
      <c r="V33" s="316"/>
      <c r="W33" s="322" t="s">
        <v>39</v>
      </c>
      <c r="X33" s="315"/>
      <c r="Y33" s="315"/>
      <c r="Z33" s="315"/>
      <c r="AA33" s="315"/>
      <c r="AB33" s="315"/>
      <c r="AC33" s="316"/>
    </row>
    <row r="34" spans="1:31" ht="53.25" customHeight="1" x14ac:dyDescent="0.2">
      <c r="A34" s="1"/>
      <c r="B34" s="197" t="s">
        <v>139</v>
      </c>
      <c r="C34" s="198"/>
      <c r="D34" s="198"/>
      <c r="E34" s="198"/>
      <c r="F34" s="198"/>
      <c r="G34" s="198"/>
      <c r="H34" s="199"/>
      <c r="I34" s="197" t="s">
        <v>140</v>
      </c>
      <c r="J34" s="198"/>
      <c r="K34" s="198"/>
      <c r="L34" s="198"/>
      <c r="M34" s="198"/>
      <c r="N34" s="198"/>
      <c r="O34" s="199"/>
      <c r="P34" s="197" t="s">
        <v>141</v>
      </c>
      <c r="Q34" s="198"/>
      <c r="R34" s="198"/>
      <c r="S34" s="198"/>
      <c r="T34" s="198"/>
      <c r="U34" s="198"/>
      <c r="V34" s="199"/>
      <c r="W34" s="197" t="s">
        <v>414</v>
      </c>
      <c r="X34" s="198"/>
      <c r="Y34" s="198"/>
      <c r="Z34" s="198"/>
      <c r="AA34" s="198"/>
      <c r="AB34" s="198"/>
      <c r="AC34" s="199"/>
    </row>
    <row r="35" spans="1:31" ht="15.75" customHeight="1" x14ac:dyDescent="0.2">
      <c r="A35" s="1"/>
      <c r="B35" s="192"/>
      <c r="C35" s="193"/>
      <c r="D35" s="193"/>
      <c r="E35" s="193"/>
      <c r="F35" s="193"/>
      <c r="G35" s="193"/>
      <c r="H35" s="194"/>
      <c r="I35" s="192"/>
      <c r="J35" s="193"/>
      <c r="K35" s="193"/>
      <c r="L35" s="193"/>
      <c r="M35" s="193"/>
      <c r="N35" s="193"/>
      <c r="O35" s="194"/>
      <c r="P35" s="203"/>
      <c r="Q35" s="193"/>
      <c r="R35" s="193"/>
      <c r="S35" s="193"/>
      <c r="T35" s="193"/>
      <c r="U35" s="193"/>
      <c r="V35" s="194"/>
      <c r="W35" s="203"/>
      <c r="X35" s="193"/>
      <c r="Y35" s="193"/>
      <c r="Z35" s="193"/>
      <c r="AA35" s="193"/>
      <c r="AB35" s="193"/>
      <c r="AC35" s="194"/>
    </row>
    <row r="36" spans="1:31" ht="15.75" customHeight="1" x14ac:dyDescent="0.2">
      <c r="A36" s="1"/>
      <c r="B36" s="192"/>
      <c r="C36" s="193"/>
      <c r="D36" s="193"/>
      <c r="E36" s="193"/>
      <c r="F36" s="193"/>
      <c r="G36" s="193"/>
      <c r="H36" s="194"/>
      <c r="I36" s="192"/>
      <c r="J36" s="193"/>
      <c r="K36" s="193"/>
      <c r="L36" s="193"/>
      <c r="M36" s="193"/>
      <c r="N36" s="193"/>
      <c r="O36" s="194"/>
      <c r="P36" s="203"/>
      <c r="Q36" s="193"/>
      <c r="R36" s="193"/>
      <c r="S36" s="193"/>
      <c r="T36" s="193"/>
      <c r="U36" s="193"/>
      <c r="V36" s="194"/>
      <c r="W36" s="203"/>
      <c r="X36" s="193"/>
      <c r="Y36" s="193"/>
      <c r="Z36" s="193"/>
      <c r="AA36" s="193"/>
      <c r="AB36" s="193"/>
      <c r="AC36" s="194"/>
    </row>
    <row r="37" spans="1:31" ht="15.75" customHeight="1" x14ac:dyDescent="0.2">
      <c r="A37" s="1"/>
      <c r="B37" s="192"/>
      <c r="C37" s="193"/>
      <c r="D37" s="193"/>
      <c r="E37" s="193"/>
      <c r="F37" s="193"/>
      <c r="G37" s="193"/>
      <c r="H37" s="194"/>
      <c r="I37" s="192"/>
      <c r="J37" s="193"/>
      <c r="K37" s="193"/>
      <c r="L37" s="193"/>
      <c r="M37" s="193"/>
      <c r="N37" s="193"/>
      <c r="O37" s="194"/>
      <c r="P37" s="203"/>
      <c r="Q37" s="193"/>
      <c r="R37" s="193"/>
      <c r="S37" s="193"/>
      <c r="T37" s="193"/>
      <c r="U37" s="193"/>
      <c r="V37" s="194"/>
      <c r="W37" s="203"/>
      <c r="X37" s="193"/>
      <c r="Y37" s="193"/>
      <c r="Z37" s="193"/>
      <c r="AA37" s="193"/>
      <c r="AB37" s="193"/>
      <c r="AC37" s="194"/>
    </row>
    <row r="38" spans="1:31" ht="15.75" customHeight="1" x14ac:dyDescent="0.2">
      <c r="A38" s="1"/>
      <c r="B38" s="192"/>
      <c r="C38" s="193"/>
      <c r="D38" s="193"/>
      <c r="E38" s="193"/>
      <c r="F38" s="193"/>
      <c r="G38" s="193"/>
      <c r="H38" s="194"/>
      <c r="I38" s="192"/>
      <c r="J38" s="193"/>
      <c r="K38" s="193"/>
      <c r="L38" s="193"/>
      <c r="M38" s="193"/>
      <c r="N38" s="193"/>
      <c r="O38" s="194"/>
      <c r="P38" s="203"/>
      <c r="Q38" s="193"/>
      <c r="R38" s="193"/>
      <c r="S38" s="193"/>
      <c r="T38" s="193"/>
      <c r="U38" s="193"/>
      <c r="V38" s="194"/>
      <c r="W38" s="203"/>
      <c r="X38" s="193"/>
      <c r="Y38" s="193"/>
      <c r="Z38" s="193"/>
      <c r="AA38" s="193"/>
      <c r="AB38" s="193"/>
      <c r="AC38" s="194"/>
    </row>
    <row r="39" spans="1:31" ht="15.75" customHeight="1" x14ac:dyDescent="0.2">
      <c r="A39" s="1"/>
      <c r="B39" s="321" t="s">
        <v>40</v>
      </c>
      <c r="C39" s="315"/>
      <c r="D39" s="315"/>
      <c r="E39" s="315"/>
      <c r="F39" s="315"/>
      <c r="G39" s="315"/>
      <c r="H39" s="315"/>
      <c r="I39" s="315"/>
      <c r="J39" s="315"/>
      <c r="K39" s="315"/>
      <c r="L39" s="315"/>
      <c r="M39" s="315"/>
      <c r="N39" s="315"/>
      <c r="O39" s="315"/>
      <c r="P39" s="315"/>
      <c r="Q39" s="315"/>
      <c r="R39" s="315"/>
      <c r="S39" s="315"/>
      <c r="T39" s="315"/>
      <c r="U39" s="315"/>
      <c r="V39" s="315"/>
      <c r="W39" s="315"/>
      <c r="X39" s="315"/>
      <c r="Y39" s="315"/>
      <c r="Z39" s="315"/>
      <c r="AA39" s="315"/>
      <c r="AB39" s="315"/>
      <c r="AC39" s="316"/>
    </row>
    <row r="40" spans="1:31" ht="28.5" customHeight="1" x14ac:dyDescent="0.2">
      <c r="A40" s="1"/>
      <c r="B40" s="376" t="s">
        <v>41</v>
      </c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6"/>
      <c r="P40" s="197" t="s">
        <v>142</v>
      </c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6"/>
    </row>
    <row r="41" spans="1:31" ht="15.75" customHeight="1" x14ac:dyDescent="0.2">
      <c r="A41" s="1"/>
      <c r="B41" s="376"/>
      <c r="C41" s="315"/>
      <c r="D41" s="315"/>
      <c r="E41" s="315"/>
      <c r="F41" s="315"/>
      <c r="G41" s="315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6"/>
    </row>
    <row r="42" spans="1:31" ht="15.75" customHeight="1" x14ac:dyDescent="0.2">
      <c r="A42" s="1"/>
      <c r="B42" s="325" t="s">
        <v>42</v>
      </c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6"/>
      <c r="AE42" s="8"/>
    </row>
    <row r="43" spans="1:31" ht="15.75" customHeight="1" x14ac:dyDescent="0.2">
      <c r="A43" s="1"/>
      <c r="B43" s="377" t="s">
        <v>43</v>
      </c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6"/>
      <c r="AE43" s="9"/>
    </row>
    <row r="44" spans="1:31" ht="15.75" customHeight="1" x14ac:dyDescent="0.2">
      <c r="A44" s="1"/>
      <c r="B44" s="377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6"/>
      <c r="AE44" s="9"/>
    </row>
    <row r="45" spans="1:31" ht="15.75" customHeight="1" x14ac:dyDescent="0.2">
      <c r="A45" s="1"/>
      <c r="B45" s="325" t="s">
        <v>44</v>
      </c>
      <c r="C45" s="315"/>
      <c r="D45" s="315"/>
      <c r="E45" s="315"/>
      <c r="F45" s="315"/>
      <c r="G45" s="315"/>
      <c r="H45" s="315"/>
      <c r="I45" s="315"/>
      <c r="J45" s="315"/>
      <c r="K45" s="315"/>
      <c r="L45" s="315"/>
      <c r="M45" s="315"/>
      <c r="N45" s="315"/>
      <c r="O45" s="315"/>
      <c r="P45" s="315"/>
      <c r="Q45" s="315"/>
      <c r="R45" s="315"/>
      <c r="S45" s="315"/>
      <c r="T45" s="315"/>
      <c r="U45" s="315"/>
      <c r="V45" s="315"/>
      <c r="W45" s="315"/>
      <c r="X45" s="315"/>
      <c r="Y45" s="315"/>
      <c r="Z45" s="315"/>
      <c r="AA45" s="315"/>
      <c r="AB45" s="315"/>
      <c r="AC45" s="316"/>
      <c r="AE45" s="8"/>
    </row>
    <row r="46" spans="1:31" ht="15.75" customHeight="1" x14ac:dyDescent="0.2">
      <c r="A46" s="1"/>
      <c r="B46" s="321" t="s">
        <v>45</v>
      </c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5"/>
      <c r="P46" s="315"/>
      <c r="Q46" s="315"/>
      <c r="R46" s="315"/>
      <c r="S46" s="315"/>
      <c r="T46" s="315"/>
      <c r="U46" s="315"/>
      <c r="V46" s="315"/>
      <c r="W46" s="315"/>
      <c r="X46" s="315"/>
      <c r="Y46" s="315"/>
      <c r="Z46" s="315"/>
      <c r="AA46" s="315"/>
      <c r="AB46" s="315"/>
      <c r="AC46" s="316"/>
    </row>
    <row r="47" spans="1:31" ht="15.75" customHeight="1" x14ac:dyDescent="0.2">
      <c r="A47" s="1"/>
      <c r="B47" s="373" t="s">
        <v>46</v>
      </c>
      <c r="C47" s="315"/>
      <c r="D47" s="315"/>
      <c r="E47" s="315"/>
      <c r="F47" s="315"/>
      <c r="G47" s="315"/>
      <c r="H47" s="315"/>
      <c r="I47" s="315"/>
      <c r="J47" s="315"/>
      <c r="K47" s="315"/>
      <c r="L47" s="315"/>
      <c r="M47" s="315"/>
      <c r="N47" s="315"/>
      <c r="O47" s="315"/>
      <c r="P47" s="316"/>
      <c r="Q47" s="374" t="e">
        <f>(FechaCorte-FechaInicio)/(FechaFin-FechaInicio)</f>
        <v>#VALUE!</v>
      </c>
      <c r="R47" s="315"/>
      <c r="S47" s="315"/>
      <c r="T47" s="316"/>
      <c r="U47" s="363"/>
      <c r="V47" s="349"/>
      <c r="W47" s="349"/>
      <c r="X47" s="349"/>
      <c r="Y47" s="349"/>
      <c r="Z47" s="349"/>
      <c r="AA47" s="349"/>
      <c r="AB47" s="349"/>
      <c r="AC47" s="358"/>
      <c r="AE47" s="8"/>
    </row>
    <row r="48" spans="1:31" ht="15.75" customHeight="1" x14ac:dyDescent="0.2">
      <c r="A48" s="1"/>
      <c r="B48" s="373" t="s">
        <v>47</v>
      </c>
      <c r="C48" s="315"/>
      <c r="D48" s="315"/>
      <c r="E48" s="315"/>
      <c r="F48" s="315"/>
      <c r="G48" s="315"/>
      <c r="H48" s="315"/>
      <c r="I48" s="315"/>
      <c r="J48" s="315"/>
      <c r="K48" s="315"/>
      <c r="L48" s="315"/>
      <c r="M48" s="315"/>
      <c r="N48" s="315"/>
      <c r="O48" s="315"/>
      <c r="P48" s="316"/>
      <c r="Q48" s="374">
        <f>S62</f>
        <v>0.16000000000000003</v>
      </c>
      <c r="R48" s="315"/>
      <c r="S48" s="315"/>
      <c r="T48" s="316"/>
      <c r="U48" s="359"/>
      <c r="V48" s="339"/>
      <c r="W48" s="339"/>
      <c r="X48" s="339"/>
      <c r="Y48" s="339"/>
      <c r="Z48" s="339"/>
      <c r="AA48" s="339"/>
      <c r="AB48" s="339"/>
      <c r="AC48" s="338"/>
      <c r="AE48" s="8"/>
    </row>
    <row r="49" spans="1:31" ht="15.75" customHeight="1" x14ac:dyDescent="0.2">
      <c r="A49" s="1"/>
      <c r="B49" s="375"/>
      <c r="C49" s="315"/>
      <c r="D49" s="315"/>
      <c r="E49" s="315"/>
      <c r="F49" s="315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6"/>
      <c r="U49" s="360"/>
      <c r="V49" s="328"/>
      <c r="W49" s="328"/>
      <c r="X49" s="328"/>
      <c r="Y49" s="328"/>
      <c r="Z49" s="328"/>
      <c r="AA49" s="328"/>
      <c r="AB49" s="328"/>
      <c r="AC49" s="329"/>
      <c r="AE49" s="8"/>
    </row>
    <row r="50" spans="1:31" ht="15.75" customHeight="1" x14ac:dyDescent="0.2">
      <c r="A50" s="1"/>
      <c r="B50" s="362" t="s">
        <v>48</v>
      </c>
      <c r="C50" s="363" t="s">
        <v>49</v>
      </c>
      <c r="D50" s="349"/>
      <c r="E50" s="349"/>
      <c r="F50" s="349"/>
      <c r="G50" s="349"/>
      <c r="H50" s="358"/>
      <c r="I50" s="371" t="s">
        <v>50</v>
      </c>
      <c r="J50" s="358"/>
      <c r="K50" s="322" t="s">
        <v>51</v>
      </c>
      <c r="L50" s="315"/>
      <c r="M50" s="315"/>
      <c r="N50" s="315"/>
      <c r="O50" s="315"/>
      <c r="P50" s="316"/>
      <c r="Q50" s="322" t="s">
        <v>52</v>
      </c>
      <c r="R50" s="315"/>
      <c r="S50" s="315"/>
      <c r="T50" s="315"/>
      <c r="U50" s="315"/>
      <c r="V50" s="315"/>
      <c r="W50" s="315"/>
      <c r="X50" s="315"/>
      <c r="Y50" s="315"/>
      <c r="Z50" s="315"/>
      <c r="AA50" s="315"/>
      <c r="AB50" s="315"/>
      <c r="AC50" s="316"/>
    </row>
    <row r="51" spans="1:31" ht="72.75" customHeight="1" x14ac:dyDescent="0.2">
      <c r="A51" s="1"/>
      <c r="B51" s="352"/>
      <c r="C51" s="360"/>
      <c r="D51" s="328"/>
      <c r="E51" s="328"/>
      <c r="F51" s="328"/>
      <c r="G51" s="328"/>
      <c r="H51" s="329"/>
      <c r="I51" s="360"/>
      <c r="J51" s="329"/>
      <c r="K51" s="361" t="s">
        <v>53</v>
      </c>
      <c r="L51" s="315"/>
      <c r="M51" s="316"/>
      <c r="N51" s="361" t="s">
        <v>54</v>
      </c>
      <c r="O51" s="315"/>
      <c r="P51" s="316"/>
      <c r="Q51" s="361" t="s">
        <v>55</v>
      </c>
      <c r="R51" s="316"/>
      <c r="S51" s="372" t="s">
        <v>56</v>
      </c>
      <c r="T51" s="316"/>
      <c r="U51" s="361" t="s">
        <v>57</v>
      </c>
      <c r="V51" s="316"/>
      <c r="W51" s="361" t="s">
        <v>58</v>
      </c>
      <c r="X51" s="316"/>
      <c r="Y51" s="361" t="s">
        <v>39</v>
      </c>
      <c r="Z51" s="315"/>
      <c r="AA51" s="315"/>
      <c r="AB51" s="315"/>
      <c r="AC51" s="316"/>
      <c r="AD51" s="10"/>
    </row>
    <row r="52" spans="1:31" ht="53.25" customHeight="1" x14ac:dyDescent="0.2">
      <c r="A52" s="1"/>
      <c r="B52" s="11">
        <v>1</v>
      </c>
      <c r="C52" s="197" t="s">
        <v>144</v>
      </c>
      <c r="D52" s="198"/>
      <c r="E52" s="198"/>
      <c r="F52" s="198"/>
      <c r="G52" s="198"/>
      <c r="H52" s="199"/>
      <c r="I52" s="247">
        <v>0.2</v>
      </c>
      <c r="J52" s="194"/>
      <c r="K52" s="197" t="s">
        <v>134</v>
      </c>
      <c r="L52" s="198"/>
      <c r="M52" s="199"/>
      <c r="N52" s="197" t="s">
        <v>134</v>
      </c>
      <c r="O52" s="198"/>
      <c r="P52" s="199"/>
      <c r="Q52" s="247">
        <v>0.8</v>
      </c>
      <c r="R52" s="194"/>
      <c r="S52" s="370">
        <f t="shared" ref="S52:S61" si="0">I52*Q52</f>
        <v>0.16000000000000003</v>
      </c>
      <c r="T52" s="332"/>
      <c r="U52" s="244"/>
      <c r="V52" s="194"/>
      <c r="W52" s="140" t="str">
        <f t="shared" ref="W52:W61" si="1">IF(U52-FechaCorte&lt;0,"SI","NO")</f>
        <v>SI</v>
      </c>
      <c r="X52" s="141"/>
      <c r="Y52" s="244"/>
      <c r="Z52" s="193"/>
      <c r="AA52" s="193"/>
      <c r="AB52" s="193"/>
      <c r="AC52" s="194"/>
      <c r="AE52" s="143"/>
    </row>
    <row r="53" spans="1:31" ht="15.75" customHeight="1" x14ac:dyDescent="0.2">
      <c r="A53" s="1"/>
      <c r="B53" s="11">
        <v>2</v>
      </c>
      <c r="C53" s="203"/>
      <c r="D53" s="245"/>
      <c r="E53" s="245"/>
      <c r="F53" s="245"/>
      <c r="G53" s="245"/>
      <c r="H53" s="246"/>
      <c r="I53" s="247">
        <v>0.5</v>
      </c>
      <c r="J53" s="194"/>
      <c r="K53" s="244"/>
      <c r="L53" s="193"/>
      <c r="M53" s="194"/>
      <c r="N53" s="244"/>
      <c r="O53" s="193"/>
      <c r="P53" s="194"/>
      <c r="Q53" s="247">
        <v>0</v>
      </c>
      <c r="R53" s="194"/>
      <c r="S53" s="370">
        <f t="shared" si="0"/>
        <v>0</v>
      </c>
      <c r="T53" s="332"/>
      <c r="U53" s="244"/>
      <c r="V53" s="194"/>
      <c r="W53" s="140" t="str">
        <f t="shared" si="1"/>
        <v>SI</v>
      </c>
      <c r="X53" s="141"/>
      <c r="Y53" s="244"/>
      <c r="Z53" s="193"/>
      <c r="AA53" s="193"/>
      <c r="AB53" s="193"/>
      <c r="AC53" s="194"/>
    </row>
    <row r="54" spans="1:31" ht="15.75" customHeight="1" x14ac:dyDescent="0.2">
      <c r="A54" s="1"/>
      <c r="B54" s="11">
        <v>3</v>
      </c>
      <c r="C54" s="203"/>
      <c r="D54" s="245"/>
      <c r="E54" s="245"/>
      <c r="F54" s="245"/>
      <c r="G54" s="245"/>
      <c r="H54" s="246"/>
      <c r="I54" s="247">
        <v>0.3</v>
      </c>
      <c r="J54" s="194"/>
      <c r="K54" s="244"/>
      <c r="L54" s="193"/>
      <c r="M54" s="194"/>
      <c r="N54" s="244"/>
      <c r="O54" s="193"/>
      <c r="P54" s="194"/>
      <c r="Q54" s="247">
        <v>0</v>
      </c>
      <c r="R54" s="194"/>
      <c r="S54" s="370">
        <f t="shared" si="0"/>
        <v>0</v>
      </c>
      <c r="T54" s="332"/>
      <c r="U54" s="244"/>
      <c r="V54" s="194"/>
      <c r="W54" s="140" t="str">
        <f t="shared" si="1"/>
        <v>SI</v>
      </c>
      <c r="X54" s="141"/>
      <c r="Y54" s="244"/>
      <c r="Z54" s="193"/>
      <c r="AA54" s="193"/>
      <c r="AB54" s="193"/>
      <c r="AC54" s="194"/>
    </row>
    <row r="55" spans="1:31" ht="15.75" customHeight="1" x14ac:dyDescent="0.2">
      <c r="A55" s="1"/>
      <c r="B55" s="11">
        <v>4</v>
      </c>
      <c r="C55" s="203"/>
      <c r="D55" s="245"/>
      <c r="E55" s="245"/>
      <c r="F55" s="245"/>
      <c r="G55" s="245"/>
      <c r="H55" s="246"/>
      <c r="I55" s="247"/>
      <c r="J55" s="194"/>
      <c r="K55" s="244"/>
      <c r="L55" s="193"/>
      <c r="M55" s="194"/>
      <c r="N55" s="244"/>
      <c r="O55" s="193"/>
      <c r="P55" s="194"/>
      <c r="Q55" s="247"/>
      <c r="R55" s="194"/>
      <c r="S55" s="370">
        <f t="shared" si="0"/>
        <v>0</v>
      </c>
      <c r="T55" s="332"/>
      <c r="U55" s="244"/>
      <c r="V55" s="194"/>
      <c r="W55" s="140" t="str">
        <f t="shared" si="1"/>
        <v>SI</v>
      </c>
      <c r="X55" s="141"/>
      <c r="Y55" s="244"/>
      <c r="Z55" s="193"/>
      <c r="AA55" s="193"/>
      <c r="AB55" s="193"/>
      <c r="AC55" s="194"/>
    </row>
    <row r="56" spans="1:31" ht="15.75" customHeight="1" x14ac:dyDescent="0.2">
      <c r="A56" s="1"/>
      <c r="B56" s="11">
        <v>5</v>
      </c>
      <c r="C56" s="203"/>
      <c r="D56" s="245"/>
      <c r="E56" s="245"/>
      <c r="F56" s="245"/>
      <c r="G56" s="245"/>
      <c r="H56" s="246"/>
      <c r="I56" s="247"/>
      <c r="J56" s="194"/>
      <c r="K56" s="244"/>
      <c r="L56" s="193"/>
      <c r="M56" s="194"/>
      <c r="N56" s="244"/>
      <c r="O56" s="193"/>
      <c r="P56" s="194"/>
      <c r="Q56" s="247"/>
      <c r="R56" s="194"/>
      <c r="S56" s="370">
        <f t="shared" si="0"/>
        <v>0</v>
      </c>
      <c r="T56" s="332"/>
      <c r="U56" s="244"/>
      <c r="V56" s="194"/>
      <c r="W56" s="140" t="str">
        <f t="shared" si="1"/>
        <v>SI</v>
      </c>
      <c r="X56" s="141"/>
      <c r="Y56" s="244"/>
      <c r="Z56" s="193"/>
      <c r="AA56" s="193"/>
      <c r="AB56" s="193"/>
      <c r="AC56" s="194"/>
    </row>
    <row r="57" spans="1:31" ht="15.75" customHeight="1" x14ac:dyDescent="0.2">
      <c r="A57" s="1"/>
      <c r="B57" s="11">
        <v>6</v>
      </c>
      <c r="C57" s="203"/>
      <c r="D57" s="245"/>
      <c r="E57" s="245"/>
      <c r="F57" s="245"/>
      <c r="G57" s="245"/>
      <c r="H57" s="246"/>
      <c r="I57" s="247"/>
      <c r="J57" s="194"/>
      <c r="K57" s="244"/>
      <c r="L57" s="193"/>
      <c r="M57" s="194"/>
      <c r="N57" s="244"/>
      <c r="O57" s="193"/>
      <c r="P57" s="194"/>
      <c r="Q57" s="247"/>
      <c r="R57" s="194"/>
      <c r="S57" s="370">
        <f t="shared" si="0"/>
        <v>0</v>
      </c>
      <c r="T57" s="332"/>
      <c r="U57" s="244"/>
      <c r="V57" s="194"/>
      <c r="W57" s="140" t="str">
        <f t="shared" si="1"/>
        <v>SI</v>
      </c>
      <c r="X57" s="141"/>
      <c r="Y57" s="244"/>
      <c r="Z57" s="193"/>
      <c r="AA57" s="193"/>
      <c r="AB57" s="193"/>
      <c r="AC57" s="194"/>
    </row>
    <row r="58" spans="1:31" ht="15.75" customHeight="1" x14ac:dyDescent="0.2">
      <c r="A58" s="1"/>
      <c r="B58" s="11">
        <v>7</v>
      </c>
      <c r="C58" s="203"/>
      <c r="D58" s="245"/>
      <c r="E58" s="245"/>
      <c r="F58" s="245"/>
      <c r="G58" s="245"/>
      <c r="H58" s="246"/>
      <c r="I58" s="247"/>
      <c r="J58" s="194"/>
      <c r="K58" s="244"/>
      <c r="L58" s="193"/>
      <c r="M58" s="194"/>
      <c r="N58" s="244"/>
      <c r="O58" s="193"/>
      <c r="P58" s="194"/>
      <c r="Q58" s="247"/>
      <c r="R58" s="194"/>
      <c r="S58" s="370">
        <f t="shared" si="0"/>
        <v>0</v>
      </c>
      <c r="T58" s="332"/>
      <c r="U58" s="244"/>
      <c r="V58" s="194"/>
      <c r="W58" s="140" t="str">
        <f t="shared" si="1"/>
        <v>SI</v>
      </c>
      <c r="X58" s="141"/>
      <c r="Y58" s="244"/>
      <c r="Z58" s="193"/>
      <c r="AA58" s="193"/>
      <c r="AB58" s="193"/>
      <c r="AC58" s="194"/>
    </row>
    <row r="59" spans="1:31" ht="15.75" customHeight="1" x14ac:dyDescent="0.2">
      <c r="A59" s="1"/>
      <c r="B59" s="11">
        <v>8</v>
      </c>
      <c r="C59" s="203"/>
      <c r="D59" s="245"/>
      <c r="E59" s="245"/>
      <c r="F59" s="245"/>
      <c r="G59" s="245"/>
      <c r="H59" s="246"/>
      <c r="I59" s="247"/>
      <c r="J59" s="194"/>
      <c r="K59" s="244"/>
      <c r="L59" s="193"/>
      <c r="M59" s="194"/>
      <c r="N59" s="244"/>
      <c r="O59" s="193"/>
      <c r="P59" s="194"/>
      <c r="Q59" s="247"/>
      <c r="R59" s="194"/>
      <c r="S59" s="370">
        <f t="shared" si="0"/>
        <v>0</v>
      </c>
      <c r="T59" s="332"/>
      <c r="U59" s="244"/>
      <c r="V59" s="194"/>
      <c r="W59" s="140" t="str">
        <f t="shared" si="1"/>
        <v>SI</v>
      </c>
      <c r="X59" s="141"/>
      <c r="Y59" s="244"/>
      <c r="Z59" s="193"/>
      <c r="AA59" s="193"/>
      <c r="AB59" s="193"/>
      <c r="AC59" s="194"/>
    </row>
    <row r="60" spans="1:31" ht="15.75" customHeight="1" x14ac:dyDescent="0.2">
      <c r="A60" s="1"/>
      <c r="B60" s="11">
        <v>9</v>
      </c>
      <c r="C60" s="203"/>
      <c r="D60" s="245"/>
      <c r="E60" s="245"/>
      <c r="F60" s="245"/>
      <c r="G60" s="245"/>
      <c r="H60" s="246"/>
      <c r="I60" s="247"/>
      <c r="J60" s="194"/>
      <c r="K60" s="244"/>
      <c r="L60" s="193"/>
      <c r="M60" s="194"/>
      <c r="N60" s="244"/>
      <c r="O60" s="193"/>
      <c r="P60" s="194"/>
      <c r="Q60" s="247"/>
      <c r="R60" s="194"/>
      <c r="S60" s="370">
        <f t="shared" si="0"/>
        <v>0</v>
      </c>
      <c r="T60" s="332"/>
      <c r="U60" s="244"/>
      <c r="V60" s="194"/>
      <c r="W60" s="140" t="str">
        <f t="shared" si="1"/>
        <v>SI</v>
      </c>
      <c r="X60" s="141"/>
      <c r="Y60" s="244"/>
      <c r="Z60" s="193"/>
      <c r="AA60" s="193"/>
      <c r="AB60" s="193"/>
      <c r="AC60" s="194"/>
    </row>
    <row r="61" spans="1:31" ht="15.75" customHeight="1" x14ac:dyDescent="0.2">
      <c r="A61" s="1"/>
      <c r="B61" s="11">
        <v>10</v>
      </c>
      <c r="C61" s="203"/>
      <c r="D61" s="245"/>
      <c r="E61" s="245"/>
      <c r="F61" s="245"/>
      <c r="G61" s="245"/>
      <c r="H61" s="246"/>
      <c r="I61" s="247"/>
      <c r="J61" s="194"/>
      <c r="K61" s="244"/>
      <c r="L61" s="193"/>
      <c r="M61" s="194"/>
      <c r="N61" s="244"/>
      <c r="O61" s="193"/>
      <c r="P61" s="194"/>
      <c r="Q61" s="247"/>
      <c r="R61" s="194"/>
      <c r="S61" s="370">
        <f t="shared" si="0"/>
        <v>0</v>
      </c>
      <c r="T61" s="332"/>
      <c r="U61" s="244"/>
      <c r="V61" s="194"/>
      <c r="W61" s="140" t="str">
        <f t="shared" si="1"/>
        <v>SI</v>
      </c>
      <c r="X61" s="141"/>
      <c r="Y61" s="244"/>
      <c r="Z61" s="193"/>
      <c r="AA61" s="193"/>
      <c r="AB61" s="193"/>
      <c r="AC61" s="194"/>
    </row>
    <row r="62" spans="1:31" ht="15.75" customHeight="1" x14ac:dyDescent="0.2">
      <c r="A62" s="1"/>
      <c r="B62" s="364" t="s">
        <v>416</v>
      </c>
      <c r="C62" s="365"/>
      <c r="D62" s="365"/>
      <c r="E62" s="365"/>
      <c r="F62" s="365"/>
      <c r="G62" s="365"/>
      <c r="H62" s="366"/>
      <c r="I62" s="367">
        <f>SUM(I52:J61)</f>
        <v>1</v>
      </c>
      <c r="J62" s="316"/>
      <c r="K62" s="368" t="str">
        <f>IF(I62&lt;&gt;1,"Validación --&gt; Revisar ponderados","Validación --&gt; OK")</f>
        <v>Validación --&gt; OK</v>
      </c>
      <c r="L62" s="339"/>
      <c r="M62" s="339"/>
      <c r="N62" s="339"/>
      <c r="O62" s="339"/>
      <c r="P62" s="339"/>
      <c r="Q62" s="339"/>
      <c r="R62" s="339"/>
      <c r="S62" s="367">
        <f>SUM(S52:T61)</f>
        <v>0.16000000000000003</v>
      </c>
      <c r="T62" s="316"/>
      <c r="U62" s="369"/>
      <c r="V62" s="315"/>
      <c r="W62" s="315"/>
      <c r="X62" s="315"/>
      <c r="Y62" s="315"/>
      <c r="Z62" s="315"/>
      <c r="AA62" s="315"/>
      <c r="AB62" s="315"/>
      <c r="AC62" s="316"/>
    </row>
    <row r="63" spans="1:31" ht="15.75" customHeight="1" x14ac:dyDescent="0.2">
      <c r="A63" s="1"/>
      <c r="B63" s="321" t="s">
        <v>59</v>
      </c>
      <c r="C63" s="315"/>
      <c r="D63" s="315"/>
      <c r="E63" s="315"/>
      <c r="F63" s="315"/>
      <c r="G63" s="315"/>
      <c r="H63" s="315"/>
      <c r="I63" s="315"/>
      <c r="J63" s="315"/>
      <c r="K63" s="315"/>
      <c r="L63" s="315"/>
      <c r="M63" s="315"/>
      <c r="N63" s="315"/>
      <c r="O63" s="315"/>
      <c r="P63" s="315"/>
      <c r="Q63" s="315"/>
      <c r="R63" s="315"/>
      <c r="S63" s="315"/>
      <c r="T63" s="315"/>
      <c r="U63" s="315"/>
      <c r="V63" s="315"/>
      <c r="W63" s="315"/>
      <c r="X63" s="315"/>
      <c r="Y63" s="315"/>
      <c r="Z63" s="315"/>
      <c r="AA63" s="315"/>
      <c r="AB63" s="315"/>
      <c r="AC63" s="316"/>
    </row>
    <row r="64" spans="1:31" ht="15.75" customHeight="1" x14ac:dyDescent="0.2">
      <c r="A64" s="1"/>
      <c r="B64" s="362" t="s">
        <v>48</v>
      </c>
      <c r="C64" s="363" t="s">
        <v>60</v>
      </c>
      <c r="D64" s="349"/>
      <c r="E64" s="358"/>
      <c r="F64" s="322" t="s">
        <v>61</v>
      </c>
      <c r="G64" s="315"/>
      <c r="H64" s="315"/>
      <c r="I64" s="315"/>
      <c r="J64" s="315"/>
      <c r="K64" s="315"/>
      <c r="L64" s="315"/>
      <c r="M64" s="315"/>
      <c r="N64" s="315"/>
      <c r="O64" s="315"/>
      <c r="P64" s="316"/>
      <c r="Q64" s="322" t="s">
        <v>51</v>
      </c>
      <c r="R64" s="315"/>
      <c r="S64" s="315"/>
      <c r="T64" s="315"/>
      <c r="U64" s="315"/>
      <c r="V64" s="316"/>
      <c r="W64" s="322" t="s">
        <v>62</v>
      </c>
      <c r="X64" s="315"/>
      <c r="Y64" s="315"/>
      <c r="Z64" s="315"/>
      <c r="AA64" s="315"/>
      <c r="AB64" s="315"/>
      <c r="AC64" s="316"/>
    </row>
    <row r="65" spans="1:32" ht="22.5" x14ac:dyDescent="0.2">
      <c r="A65" s="1"/>
      <c r="B65" s="352"/>
      <c r="C65" s="360"/>
      <c r="D65" s="328"/>
      <c r="E65" s="329"/>
      <c r="F65" s="361" t="s">
        <v>63</v>
      </c>
      <c r="G65" s="315"/>
      <c r="H65" s="315"/>
      <c r="I65" s="316"/>
      <c r="J65" s="361" t="s">
        <v>64</v>
      </c>
      <c r="K65" s="315"/>
      <c r="L65" s="315"/>
      <c r="M65" s="316"/>
      <c r="N65" s="361" t="s">
        <v>65</v>
      </c>
      <c r="O65" s="315"/>
      <c r="P65" s="316"/>
      <c r="Q65" s="361" t="s">
        <v>66</v>
      </c>
      <c r="R65" s="316"/>
      <c r="S65" s="361" t="s">
        <v>53</v>
      </c>
      <c r="T65" s="316"/>
      <c r="U65" s="361" t="s">
        <v>54</v>
      </c>
      <c r="V65" s="316"/>
      <c r="W65" s="361" t="s">
        <v>55</v>
      </c>
      <c r="X65" s="316"/>
      <c r="Y65" s="361" t="s">
        <v>57</v>
      </c>
      <c r="Z65" s="316"/>
      <c r="AA65" s="12" t="s">
        <v>58</v>
      </c>
      <c r="AB65" s="361" t="s">
        <v>39</v>
      </c>
      <c r="AC65" s="316"/>
      <c r="AE65" s="143"/>
      <c r="AF65" s="145"/>
    </row>
    <row r="66" spans="1:32" ht="66" customHeight="1" x14ac:dyDescent="0.2">
      <c r="A66" s="1"/>
      <c r="B66" s="12">
        <v>1</v>
      </c>
      <c r="C66" s="257" t="s">
        <v>145</v>
      </c>
      <c r="D66" s="205"/>
      <c r="E66" s="206"/>
      <c r="F66" s="259" t="s">
        <v>239</v>
      </c>
      <c r="G66" s="193"/>
      <c r="H66" s="193"/>
      <c r="I66" s="194"/>
      <c r="J66" s="259" t="s">
        <v>68</v>
      </c>
      <c r="K66" s="193"/>
      <c r="L66" s="193"/>
      <c r="M66" s="194"/>
      <c r="N66" s="259" t="s">
        <v>232</v>
      </c>
      <c r="O66" s="193"/>
      <c r="P66" s="194"/>
      <c r="Q66" s="258"/>
      <c r="R66" s="194"/>
      <c r="S66" s="257" t="s">
        <v>134</v>
      </c>
      <c r="T66" s="206"/>
      <c r="U66" s="257" t="s">
        <v>134</v>
      </c>
      <c r="V66" s="206"/>
      <c r="W66" s="258"/>
      <c r="X66" s="194"/>
      <c r="Y66" s="258"/>
      <c r="Z66" s="194"/>
      <c r="AA66" s="139"/>
      <c r="AB66" s="258"/>
      <c r="AC66" s="194"/>
      <c r="AE66" s="133" t="str">
        <f t="shared" ref="AE66:AE75" ca="1" si="2">VLOOKUP(F66,COD_TIPOLOGIA,2,FALSE)</f>
        <v>TIP_DIVULGACION</v>
      </c>
      <c r="AF66" s="134" t="str">
        <f t="shared" ref="AF66:AF75" si="3">VLOOKUP(J66,COD_SUBTIPO,2,FALSE)</f>
        <v>SUB_APROP_SOCIAL</v>
      </c>
    </row>
    <row r="67" spans="1:32" ht="25.9" customHeight="1" x14ac:dyDescent="0.2">
      <c r="A67" s="1"/>
      <c r="B67" s="12">
        <v>2</v>
      </c>
      <c r="C67" s="258"/>
      <c r="D67" s="193"/>
      <c r="E67" s="194"/>
      <c r="F67" s="259" t="s">
        <v>407</v>
      </c>
      <c r="G67" s="193"/>
      <c r="H67" s="193"/>
      <c r="I67" s="194"/>
      <c r="J67" s="259" t="s">
        <v>404</v>
      </c>
      <c r="K67" s="193"/>
      <c r="L67" s="193"/>
      <c r="M67" s="194"/>
      <c r="N67" s="259" t="s">
        <v>406</v>
      </c>
      <c r="O67" s="193"/>
      <c r="P67" s="194"/>
      <c r="Q67" s="258"/>
      <c r="R67" s="194"/>
      <c r="S67" s="258"/>
      <c r="T67" s="194"/>
      <c r="U67" s="258"/>
      <c r="V67" s="194"/>
      <c r="W67" s="258"/>
      <c r="X67" s="194"/>
      <c r="Y67" s="258"/>
      <c r="Z67" s="194"/>
      <c r="AA67" s="139"/>
      <c r="AB67" s="258"/>
      <c r="AC67" s="194"/>
      <c r="AE67" s="133" t="str">
        <f t="shared" ca="1" si="2"/>
        <v>TIP_OTRO</v>
      </c>
      <c r="AF67" s="134" t="str">
        <f t="shared" si="3"/>
        <v>SUB_OTRO</v>
      </c>
    </row>
    <row r="68" spans="1:32" ht="25.9" customHeight="1" x14ac:dyDescent="0.2">
      <c r="A68" s="1"/>
      <c r="B68" s="12">
        <v>3</v>
      </c>
      <c r="C68" s="258"/>
      <c r="D68" s="193"/>
      <c r="E68" s="194"/>
      <c r="F68" s="259" t="s">
        <v>239</v>
      </c>
      <c r="G68" s="193"/>
      <c r="H68" s="193"/>
      <c r="I68" s="194"/>
      <c r="J68" s="259" t="s">
        <v>177</v>
      </c>
      <c r="K68" s="193"/>
      <c r="L68" s="193"/>
      <c r="M68" s="194"/>
      <c r="N68" s="259" t="s">
        <v>224</v>
      </c>
      <c r="O68" s="193"/>
      <c r="P68" s="194"/>
      <c r="Q68" s="258"/>
      <c r="R68" s="194"/>
      <c r="S68" s="258"/>
      <c r="T68" s="194"/>
      <c r="U68" s="258"/>
      <c r="V68" s="194"/>
      <c r="W68" s="258"/>
      <c r="X68" s="194"/>
      <c r="Y68" s="258"/>
      <c r="Z68" s="194"/>
      <c r="AA68" s="139"/>
      <c r="AB68" s="258"/>
      <c r="AC68" s="194"/>
      <c r="AE68" s="133" t="str">
        <f t="shared" ca="1" si="2"/>
        <v>TIP_DIVULGACION</v>
      </c>
      <c r="AF68" s="134" t="str">
        <f t="shared" si="3"/>
        <v>SUB_LIBROS_Q1</v>
      </c>
    </row>
    <row r="69" spans="1:32" ht="25.9" customHeight="1" x14ac:dyDescent="0.2">
      <c r="A69" s="1"/>
      <c r="B69" s="12">
        <v>4</v>
      </c>
      <c r="C69" s="258"/>
      <c r="D69" s="193"/>
      <c r="E69" s="194"/>
      <c r="F69" s="259" t="s">
        <v>156</v>
      </c>
      <c r="G69" s="193"/>
      <c r="H69" s="193"/>
      <c r="I69" s="194"/>
      <c r="J69" s="259" t="s">
        <v>167</v>
      </c>
      <c r="K69" s="193"/>
      <c r="L69" s="193"/>
      <c r="M69" s="194"/>
      <c r="N69" s="259"/>
      <c r="O69" s="193"/>
      <c r="P69" s="194"/>
      <c r="Q69" s="258"/>
      <c r="R69" s="194"/>
      <c r="S69" s="258"/>
      <c r="T69" s="194"/>
      <c r="U69" s="258"/>
      <c r="V69" s="194"/>
      <c r="W69" s="258"/>
      <c r="X69" s="194"/>
      <c r="Y69" s="258"/>
      <c r="Z69" s="194"/>
      <c r="AA69" s="139"/>
      <c r="AB69" s="258"/>
      <c r="AC69" s="194"/>
      <c r="AE69" s="133" t="str">
        <f t="shared" ca="1" si="2"/>
        <v>TIP_NVO_CMIENTO</v>
      </c>
      <c r="AF69" s="134" t="str">
        <f t="shared" si="3"/>
        <v>SUB_NOTAS_CFICAS</v>
      </c>
    </row>
    <row r="70" spans="1:32" ht="25.9" customHeight="1" x14ac:dyDescent="0.2">
      <c r="A70" s="1"/>
      <c r="B70" s="12">
        <v>5</v>
      </c>
      <c r="C70" s="258"/>
      <c r="D70" s="193"/>
      <c r="E70" s="194"/>
      <c r="F70" s="259" t="s">
        <v>264</v>
      </c>
      <c r="G70" s="193"/>
      <c r="H70" s="193"/>
      <c r="I70" s="194"/>
      <c r="J70" s="259" t="s">
        <v>200</v>
      </c>
      <c r="K70" s="193"/>
      <c r="L70" s="193"/>
      <c r="M70" s="194"/>
      <c r="N70" s="259"/>
      <c r="O70" s="193"/>
      <c r="P70" s="194"/>
      <c r="Q70" s="258"/>
      <c r="R70" s="194"/>
      <c r="S70" s="258"/>
      <c r="T70" s="194"/>
      <c r="U70" s="258"/>
      <c r="V70" s="194"/>
      <c r="W70" s="258"/>
      <c r="X70" s="194"/>
      <c r="Y70" s="258"/>
      <c r="Z70" s="194"/>
      <c r="AA70" s="139"/>
      <c r="AB70" s="258"/>
      <c r="AC70" s="194"/>
      <c r="AE70" s="133" t="str">
        <f t="shared" ca="1" si="2"/>
        <v>TIP_DES_TECNOLOGICO</v>
      </c>
      <c r="AF70" s="134" t="str">
        <f t="shared" si="3"/>
        <v>SUB_REGULACION</v>
      </c>
    </row>
    <row r="71" spans="1:32" ht="37.9" customHeight="1" x14ac:dyDescent="0.2">
      <c r="A71" s="1"/>
      <c r="B71" s="12">
        <v>6</v>
      </c>
      <c r="C71" s="258"/>
      <c r="D71" s="193"/>
      <c r="E71" s="194"/>
      <c r="F71" s="259" t="s">
        <v>230</v>
      </c>
      <c r="G71" s="193"/>
      <c r="H71" s="193"/>
      <c r="I71" s="194"/>
      <c r="J71" s="259" t="s">
        <v>68</v>
      </c>
      <c r="K71" s="193"/>
      <c r="L71" s="193"/>
      <c r="M71" s="194"/>
      <c r="N71" s="259" t="s">
        <v>234</v>
      </c>
      <c r="O71" s="193"/>
      <c r="P71" s="194"/>
      <c r="Q71" s="258"/>
      <c r="R71" s="194"/>
      <c r="S71" s="258"/>
      <c r="T71" s="194"/>
      <c r="U71" s="258"/>
      <c r="V71" s="194"/>
      <c r="W71" s="258"/>
      <c r="X71" s="194"/>
      <c r="Y71" s="258"/>
      <c r="Z71" s="194"/>
      <c r="AA71" s="139"/>
      <c r="AB71" s="258"/>
      <c r="AC71" s="194"/>
      <c r="AE71" s="133" t="str">
        <f t="shared" ca="1" si="2"/>
        <v>TIP_APROP_SOCIAL</v>
      </c>
      <c r="AF71" s="134" t="str">
        <f t="shared" si="3"/>
        <v>SUB_APROP_SOCIAL</v>
      </c>
    </row>
    <row r="72" spans="1:32" ht="25.9" customHeight="1" x14ac:dyDescent="0.2">
      <c r="A72" s="1"/>
      <c r="B72" s="12">
        <v>7</v>
      </c>
      <c r="C72" s="258"/>
      <c r="D72" s="193"/>
      <c r="E72" s="194"/>
      <c r="F72" s="259" t="s">
        <v>67</v>
      </c>
      <c r="G72" s="193"/>
      <c r="H72" s="193"/>
      <c r="I72" s="194"/>
      <c r="J72" s="259" t="s">
        <v>212</v>
      </c>
      <c r="K72" s="193"/>
      <c r="L72" s="193"/>
      <c r="M72" s="194"/>
      <c r="N72" s="259" t="s">
        <v>273</v>
      </c>
      <c r="O72" s="193"/>
      <c r="P72" s="194"/>
      <c r="Q72" s="258"/>
      <c r="R72" s="194"/>
      <c r="S72" s="258"/>
      <c r="T72" s="194"/>
      <c r="U72" s="258"/>
      <c r="V72" s="194"/>
      <c r="W72" s="258"/>
      <c r="X72" s="194"/>
      <c r="Y72" s="258"/>
      <c r="Z72" s="194"/>
      <c r="AA72" s="139"/>
      <c r="AB72" s="258"/>
      <c r="AC72" s="194"/>
      <c r="AE72" s="133" t="str">
        <f t="shared" ca="1" si="2"/>
        <v>TIP_FORMACION</v>
      </c>
      <c r="AF72" s="134" t="str">
        <f t="shared" si="3"/>
        <v>SUB_DOCTORADO</v>
      </c>
    </row>
    <row r="73" spans="1:32" ht="25.9" customHeight="1" x14ac:dyDescent="0.2">
      <c r="A73" s="1"/>
      <c r="B73" s="12">
        <v>8</v>
      </c>
      <c r="C73" s="258"/>
      <c r="D73" s="193"/>
      <c r="E73" s="194"/>
      <c r="F73" s="259" t="s">
        <v>407</v>
      </c>
      <c r="G73" s="193"/>
      <c r="H73" s="193"/>
      <c r="I73" s="194"/>
      <c r="J73" s="259" t="s">
        <v>404</v>
      </c>
      <c r="K73" s="193"/>
      <c r="L73" s="193"/>
      <c r="M73" s="194"/>
      <c r="N73" s="259" t="s">
        <v>406</v>
      </c>
      <c r="O73" s="193"/>
      <c r="P73" s="194"/>
      <c r="Q73" s="258"/>
      <c r="R73" s="194"/>
      <c r="S73" s="258"/>
      <c r="T73" s="194"/>
      <c r="U73" s="258"/>
      <c r="V73" s="194"/>
      <c r="W73" s="258"/>
      <c r="X73" s="194"/>
      <c r="Y73" s="258"/>
      <c r="Z73" s="194"/>
      <c r="AA73" s="139"/>
      <c r="AB73" s="258"/>
      <c r="AC73" s="194"/>
      <c r="AE73" s="133" t="str">
        <f t="shared" ca="1" si="2"/>
        <v>TIP_OTRO</v>
      </c>
      <c r="AF73" s="134" t="str">
        <f t="shared" si="3"/>
        <v>SUB_OTRO</v>
      </c>
    </row>
    <row r="74" spans="1:32" ht="25.9" customHeight="1" x14ac:dyDescent="0.2">
      <c r="A74" s="1"/>
      <c r="B74" s="12">
        <v>9</v>
      </c>
      <c r="C74" s="258"/>
      <c r="D74" s="193"/>
      <c r="E74" s="194"/>
      <c r="F74" s="259" t="s">
        <v>264</v>
      </c>
      <c r="G74" s="193"/>
      <c r="H74" s="193"/>
      <c r="I74" s="194"/>
      <c r="J74" s="259" t="s">
        <v>200</v>
      </c>
      <c r="K74" s="193"/>
      <c r="L74" s="193"/>
      <c r="M74" s="194"/>
      <c r="N74" s="259" t="s">
        <v>269</v>
      </c>
      <c r="O74" s="193"/>
      <c r="P74" s="194"/>
      <c r="Q74" s="258"/>
      <c r="R74" s="194"/>
      <c r="S74" s="258"/>
      <c r="T74" s="194"/>
      <c r="U74" s="258"/>
      <c r="V74" s="194"/>
      <c r="W74" s="258"/>
      <c r="X74" s="194"/>
      <c r="Y74" s="258"/>
      <c r="Z74" s="194"/>
      <c r="AA74" s="139"/>
      <c r="AB74" s="258"/>
      <c r="AC74" s="194"/>
      <c r="AE74" s="133" t="str">
        <f t="shared" ca="1" si="2"/>
        <v>TIP_DES_TECNOLOGICO</v>
      </c>
      <c r="AF74" s="134" t="str">
        <f t="shared" si="3"/>
        <v>SUB_REGULACION</v>
      </c>
    </row>
    <row r="75" spans="1:32" ht="25.9" customHeight="1" x14ac:dyDescent="0.2">
      <c r="A75" s="1"/>
      <c r="B75" s="12">
        <v>10</v>
      </c>
      <c r="C75" s="258"/>
      <c r="D75" s="193"/>
      <c r="E75" s="194"/>
      <c r="F75" s="259" t="s">
        <v>156</v>
      </c>
      <c r="G75" s="193"/>
      <c r="H75" s="193"/>
      <c r="I75" s="194"/>
      <c r="J75" s="259" t="s">
        <v>167</v>
      </c>
      <c r="K75" s="193"/>
      <c r="L75" s="193"/>
      <c r="M75" s="194"/>
      <c r="N75" s="259" t="s">
        <v>196</v>
      </c>
      <c r="O75" s="193"/>
      <c r="P75" s="194"/>
      <c r="Q75" s="258"/>
      <c r="R75" s="194"/>
      <c r="S75" s="258"/>
      <c r="T75" s="194"/>
      <c r="U75" s="258"/>
      <c r="V75" s="194"/>
      <c r="W75" s="258"/>
      <c r="X75" s="194"/>
      <c r="Y75" s="258"/>
      <c r="Z75" s="194"/>
      <c r="AA75" s="139"/>
      <c r="AB75" s="258"/>
      <c r="AC75" s="194"/>
      <c r="AE75" s="133" t="str">
        <f t="shared" ca="1" si="2"/>
        <v>TIP_NVO_CMIENTO</v>
      </c>
      <c r="AF75" s="134" t="str">
        <f t="shared" si="3"/>
        <v>SUB_NOTAS_CFICAS</v>
      </c>
    </row>
    <row r="76" spans="1:32" ht="15.75" customHeight="1" x14ac:dyDescent="0.2">
      <c r="A76" s="1"/>
      <c r="B76" s="138"/>
      <c r="C76" s="13"/>
      <c r="D76" s="14"/>
      <c r="E76" s="14"/>
      <c r="F76" s="13"/>
      <c r="G76" s="14"/>
      <c r="H76" s="14"/>
      <c r="I76" s="14"/>
      <c r="J76" s="13"/>
      <c r="K76" s="14"/>
      <c r="L76" s="14"/>
      <c r="M76" s="14"/>
      <c r="N76" s="13"/>
      <c r="O76" s="14"/>
      <c r="P76" s="14"/>
      <c r="Q76" s="13"/>
      <c r="R76" s="14"/>
      <c r="S76" s="13"/>
      <c r="T76" s="14"/>
      <c r="U76" s="13"/>
      <c r="V76" s="14"/>
      <c r="W76" s="13"/>
      <c r="X76" s="14"/>
      <c r="Y76" s="13"/>
      <c r="Z76" s="14"/>
      <c r="AA76" s="13"/>
      <c r="AB76" s="13"/>
      <c r="AC76" s="15"/>
    </row>
    <row r="77" spans="1:32" ht="15.75" customHeight="1" x14ac:dyDescent="0.2">
      <c r="A77" s="1"/>
      <c r="B77" s="325" t="s">
        <v>69</v>
      </c>
      <c r="C77" s="315"/>
      <c r="D77" s="315"/>
      <c r="E77" s="315"/>
      <c r="F77" s="315"/>
      <c r="G77" s="315"/>
      <c r="H77" s="315"/>
      <c r="I77" s="315"/>
      <c r="J77" s="315"/>
      <c r="K77" s="315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6"/>
    </row>
    <row r="78" spans="1:32" ht="15.75" customHeight="1" x14ac:dyDescent="0.2">
      <c r="A78" s="1"/>
      <c r="B78" s="321" t="s">
        <v>70</v>
      </c>
      <c r="C78" s="315"/>
      <c r="D78" s="315"/>
      <c r="E78" s="315"/>
      <c r="F78" s="315"/>
      <c r="G78" s="315"/>
      <c r="H78" s="315"/>
      <c r="I78" s="315"/>
      <c r="J78" s="315"/>
      <c r="K78" s="315"/>
      <c r="L78" s="315"/>
      <c r="M78" s="315"/>
      <c r="N78" s="315"/>
      <c r="O78" s="315"/>
      <c r="P78" s="315"/>
      <c r="Q78" s="315"/>
      <c r="R78" s="315"/>
      <c r="S78" s="315"/>
      <c r="T78" s="315"/>
      <c r="U78" s="315"/>
      <c r="V78" s="315"/>
      <c r="W78" s="315"/>
      <c r="X78" s="315"/>
      <c r="Y78" s="315"/>
      <c r="Z78" s="315"/>
      <c r="AA78" s="315"/>
      <c r="AB78" s="315"/>
      <c r="AC78" s="316"/>
    </row>
    <row r="79" spans="1:32" ht="15.75" customHeight="1" x14ac:dyDescent="0.2">
      <c r="A79" s="1"/>
      <c r="B79" s="320" t="s">
        <v>71</v>
      </c>
      <c r="C79" s="315"/>
      <c r="D79" s="315"/>
      <c r="E79" s="315"/>
      <c r="F79" s="315"/>
      <c r="G79" s="316"/>
      <c r="H79" s="356" t="e">
        <f>VLOOKUP(NomProyecto,BD_Proyectos,7,FALSE)</f>
        <v>#REF!</v>
      </c>
      <c r="I79" s="315"/>
      <c r="J79" s="315"/>
      <c r="K79" s="315"/>
      <c r="L79" s="315"/>
      <c r="M79" s="315"/>
      <c r="N79" s="315"/>
      <c r="O79" s="315"/>
      <c r="P79" s="315"/>
      <c r="Q79" s="315"/>
      <c r="R79" s="315"/>
      <c r="S79" s="315"/>
      <c r="T79" s="315"/>
      <c r="U79" s="315"/>
      <c r="V79" s="316"/>
      <c r="W79" s="357"/>
      <c r="X79" s="349"/>
      <c r="Y79" s="349"/>
      <c r="Z79" s="349"/>
      <c r="AA79" s="349"/>
      <c r="AB79" s="349"/>
      <c r="AC79" s="358"/>
    </row>
    <row r="80" spans="1:32" ht="15.75" customHeight="1" x14ac:dyDescent="0.2">
      <c r="A80" s="1"/>
      <c r="B80" s="320" t="s">
        <v>19</v>
      </c>
      <c r="C80" s="315"/>
      <c r="D80" s="315"/>
      <c r="E80" s="315"/>
      <c r="F80" s="315"/>
      <c r="G80" s="316"/>
      <c r="H80" s="356" t="e">
        <f>VLOOKUP(NomProyecto,BD_Proyectos,8,FALSE)</f>
        <v>#REF!</v>
      </c>
      <c r="I80" s="315"/>
      <c r="J80" s="315"/>
      <c r="K80" s="315"/>
      <c r="L80" s="315"/>
      <c r="M80" s="315"/>
      <c r="N80" s="315"/>
      <c r="O80" s="315"/>
      <c r="P80" s="315"/>
      <c r="Q80" s="315"/>
      <c r="R80" s="315"/>
      <c r="S80" s="315"/>
      <c r="T80" s="315"/>
      <c r="U80" s="315"/>
      <c r="V80" s="316"/>
      <c r="W80" s="359"/>
      <c r="X80" s="339"/>
      <c r="Y80" s="339"/>
      <c r="Z80" s="339"/>
      <c r="AA80" s="339"/>
      <c r="AB80" s="339"/>
      <c r="AC80" s="338"/>
    </row>
    <row r="81" spans="1:30" ht="15.75" customHeight="1" x14ac:dyDescent="0.2">
      <c r="A81" s="1"/>
      <c r="B81" s="320" t="s">
        <v>72</v>
      </c>
      <c r="C81" s="315"/>
      <c r="D81" s="315"/>
      <c r="E81" s="315"/>
      <c r="F81" s="315"/>
      <c r="G81" s="316"/>
      <c r="H81" s="20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4"/>
      <c r="W81" s="359"/>
      <c r="X81" s="339"/>
      <c r="Y81" s="339"/>
      <c r="Z81" s="339"/>
      <c r="AA81" s="339"/>
      <c r="AB81" s="339"/>
      <c r="AC81" s="338"/>
    </row>
    <row r="82" spans="1:30" ht="15.75" customHeight="1" x14ac:dyDescent="0.2">
      <c r="A82" s="1"/>
      <c r="B82" s="320" t="s">
        <v>73</v>
      </c>
      <c r="C82" s="315"/>
      <c r="D82" s="315"/>
      <c r="E82" s="315"/>
      <c r="F82" s="315"/>
      <c r="G82" s="316"/>
      <c r="H82" s="20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4"/>
      <c r="W82" s="360"/>
      <c r="X82" s="328"/>
      <c r="Y82" s="328"/>
      <c r="Z82" s="328"/>
      <c r="AA82" s="328"/>
      <c r="AB82" s="328"/>
      <c r="AC82" s="329"/>
    </row>
    <row r="83" spans="1:30" ht="15.75" customHeight="1" x14ac:dyDescent="0.2">
      <c r="A83" s="1"/>
      <c r="B83" s="321" t="s">
        <v>74</v>
      </c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5"/>
      <c r="U83" s="315"/>
      <c r="V83" s="315"/>
      <c r="W83" s="315"/>
      <c r="X83" s="315"/>
      <c r="Y83" s="315"/>
      <c r="Z83" s="315"/>
      <c r="AA83" s="315"/>
      <c r="AB83" s="315"/>
      <c r="AC83" s="316"/>
    </row>
    <row r="84" spans="1:30" ht="15.75" customHeight="1" x14ac:dyDescent="0.2">
      <c r="A84" s="1"/>
      <c r="B84" s="322" t="s">
        <v>75</v>
      </c>
      <c r="C84" s="315"/>
      <c r="D84" s="315"/>
      <c r="E84" s="315"/>
      <c r="F84" s="315"/>
      <c r="G84" s="315"/>
      <c r="H84" s="316"/>
      <c r="I84" s="322" t="s">
        <v>76</v>
      </c>
      <c r="J84" s="315"/>
      <c r="K84" s="315"/>
      <c r="L84" s="315"/>
      <c r="M84" s="315"/>
      <c r="N84" s="315"/>
      <c r="O84" s="316"/>
      <c r="P84" s="322" t="s">
        <v>77</v>
      </c>
      <c r="Q84" s="315"/>
      <c r="R84" s="315"/>
      <c r="S84" s="315"/>
      <c r="T84" s="315"/>
      <c r="U84" s="315"/>
      <c r="V84" s="316"/>
      <c r="W84" s="322" t="s">
        <v>78</v>
      </c>
      <c r="X84" s="315"/>
      <c r="Y84" s="315"/>
      <c r="Z84" s="315"/>
      <c r="AA84" s="315"/>
      <c r="AB84" s="315"/>
      <c r="AC84" s="316"/>
    </row>
    <row r="85" spans="1:30" ht="27" customHeight="1" x14ac:dyDescent="0.2">
      <c r="A85" s="1"/>
      <c r="B85" s="203"/>
      <c r="C85" s="193"/>
      <c r="D85" s="193"/>
      <c r="E85" s="193"/>
      <c r="F85" s="193"/>
      <c r="G85" s="193"/>
      <c r="H85" s="194"/>
      <c r="I85" s="197" t="s">
        <v>417</v>
      </c>
      <c r="J85" s="198"/>
      <c r="K85" s="198"/>
      <c r="L85" s="198"/>
      <c r="M85" s="198"/>
      <c r="N85" s="198"/>
      <c r="O85" s="199"/>
      <c r="P85" s="203"/>
      <c r="Q85" s="193"/>
      <c r="R85" s="193"/>
      <c r="S85" s="193"/>
      <c r="T85" s="193"/>
      <c r="U85" s="193"/>
      <c r="V85" s="194"/>
      <c r="W85" s="203"/>
      <c r="X85" s="193"/>
      <c r="Y85" s="193"/>
      <c r="Z85" s="193"/>
      <c r="AA85" s="193"/>
      <c r="AB85" s="193"/>
      <c r="AC85" s="194"/>
    </row>
    <row r="86" spans="1:30" ht="15.75" customHeight="1" x14ac:dyDescent="0.2">
      <c r="A86" s="1"/>
      <c r="B86" s="203"/>
      <c r="C86" s="193"/>
      <c r="D86" s="193"/>
      <c r="E86" s="193"/>
      <c r="F86" s="193"/>
      <c r="G86" s="193"/>
      <c r="H86" s="194"/>
      <c r="I86" s="203"/>
      <c r="J86" s="193"/>
      <c r="K86" s="193"/>
      <c r="L86" s="193"/>
      <c r="M86" s="193"/>
      <c r="N86" s="193"/>
      <c r="O86" s="194"/>
      <c r="P86" s="203"/>
      <c r="Q86" s="193"/>
      <c r="R86" s="193"/>
      <c r="S86" s="193"/>
      <c r="T86" s="193"/>
      <c r="U86" s="193"/>
      <c r="V86" s="194"/>
      <c r="W86" s="203"/>
      <c r="X86" s="193"/>
      <c r="Y86" s="193"/>
      <c r="Z86" s="193"/>
      <c r="AA86" s="193"/>
      <c r="AB86" s="193"/>
      <c r="AC86" s="194"/>
    </row>
    <row r="87" spans="1:30" ht="15.75" customHeight="1" x14ac:dyDescent="0.2">
      <c r="A87" s="1"/>
      <c r="B87" s="203"/>
      <c r="C87" s="193"/>
      <c r="D87" s="193"/>
      <c r="E87" s="193"/>
      <c r="F87" s="193"/>
      <c r="G87" s="193"/>
      <c r="H87" s="194"/>
      <c r="I87" s="203"/>
      <c r="J87" s="193"/>
      <c r="K87" s="193"/>
      <c r="L87" s="193"/>
      <c r="M87" s="193"/>
      <c r="N87" s="193"/>
      <c r="O87" s="194"/>
      <c r="P87" s="203"/>
      <c r="Q87" s="193"/>
      <c r="R87" s="193"/>
      <c r="S87" s="193"/>
      <c r="T87" s="193"/>
      <c r="U87" s="193"/>
      <c r="V87" s="194"/>
      <c r="W87" s="203"/>
      <c r="X87" s="193"/>
      <c r="Y87" s="193"/>
      <c r="Z87" s="193"/>
      <c r="AA87" s="193"/>
      <c r="AB87" s="193"/>
      <c r="AC87" s="194"/>
    </row>
    <row r="88" spans="1:30" ht="15.75" customHeight="1" x14ac:dyDescent="0.2">
      <c r="A88" s="1"/>
      <c r="B88" s="136"/>
      <c r="C88" s="16"/>
      <c r="D88" s="16"/>
      <c r="E88" s="16"/>
      <c r="F88" s="16"/>
      <c r="G88" s="16"/>
      <c r="H88" s="16"/>
      <c r="I88" s="17"/>
      <c r="J88" s="16"/>
      <c r="K88" s="16"/>
      <c r="L88" s="16"/>
      <c r="M88" s="16"/>
      <c r="N88" s="16"/>
      <c r="O88" s="16"/>
      <c r="P88" s="17"/>
      <c r="Q88" s="16"/>
      <c r="R88" s="16"/>
      <c r="S88" s="16"/>
      <c r="T88" s="16"/>
      <c r="U88" s="16"/>
      <c r="V88" s="16"/>
      <c r="W88" s="17"/>
      <c r="X88" s="16"/>
      <c r="Y88" s="16"/>
      <c r="Z88" s="16"/>
      <c r="AA88" s="16"/>
      <c r="AB88" s="16"/>
      <c r="AC88" s="18"/>
    </row>
    <row r="89" spans="1:30" ht="15.75" customHeight="1" x14ac:dyDescent="0.2">
      <c r="A89" s="1"/>
      <c r="B89" s="325" t="s">
        <v>79</v>
      </c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6"/>
    </row>
    <row r="90" spans="1:30" ht="71.25" customHeight="1" x14ac:dyDescent="0.2">
      <c r="A90" s="1"/>
      <c r="B90" s="322" t="s">
        <v>80</v>
      </c>
      <c r="C90" s="315"/>
      <c r="D90" s="315"/>
      <c r="E90" s="315"/>
      <c r="F90" s="315"/>
      <c r="G90" s="316"/>
      <c r="H90" s="322" t="s">
        <v>81</v>
      </c>
      <c r="I90" s="315"/>
      <c r="J90" s="315"/>
      <c r="K90" s="315"/>
      <c r="L90" s="316"/>
      <c r="M90" s="322" t="s">
        <v>82</v>
      </c>
      <c r="N90" s="315"/>
      <c r="O90" s="315"/>
      <c r="P90" s="316"/>
      <c r="Q90" s="322" t="s">
        <v>83</v>
      </c>
      <c r="R90" s="315"/>
      <c r="S90" s="315"/>
      <c r="T90" s="316"/>
      <c r="U90" s="322" t="s">
        <v>84</v>
      </c>
      <c r="V90" s="315"/>
      <c r="W90" s="316"/>
      <c r="X90" s="322" t="s">
        <v>39</v>
      </c>
      <c r="Y90" s="315"/>
      <c r="Z90" s="315"/>
      <c r="AA90" s="315"/>
      <c r="AB90" s="315"/>
      <c r="AC90" s="316"/>
      <c r="AD90" s="10"/>
    </row>
    <row r="91" spans="1:30" ht="47.25" customHeight="1" x14ac:dyDescent="0.2">
      <c r="A91" s="1"/>
      <c r="B91" s="197" t="s">
        <v>146</v>
      </c>
      <c r="C91" s="205"/>
      <c r="D91" s="205"/>
      <c r="E91" s="205"/>
      <c r="F91" s="205"/>
      <c r="G91" s="206"/>
      <c r="H91" s="244">
        <v>100</v>
      </c>
      <c r="I91" s="193"/>
      <c r="J91" s="193"/>
      <c r="K91" s="193"/>
      <c r="L91" s="194"/>
      <c r="M91" s="244">
        <v>100</v>
      </c>
      <c r="N91" s="193"/>
      <c r="O91" s="193"/>
      <c r="P91" s="194"/>
      <c r="Q91" s="244">
        <v>80</v>
      </c>
      <c r="R91" s="193"/>
      <c r="S91" s="193"/>
      <c r="T91" s="194"/>
      <c r="U91" s="353">
        <f t="shared" ref="U91:U99" si="4">Q91/M91</f>
        <v>0.8</v>
      </c>
      <c r="V91" s="354"/>
      <c r="W91" s="355"/>
      <c r="X91" s="244"/>
      <c r="Y91" s="193"/>
      <c r="Z91" s="193"/>
      <c r="AA91" s="193"/>
      <c r="AB91" s="193"/>
      <c r="AC91" s="194"/>
    </row>
    <row r="92" spans="1:30" ht="15.75" customHeight="1" x14ac:dyDescent="0.2">
      <c r="A92" s="1"/>
      <c r="B92" s="244"/>
      <c r="C92" s="193"/>
      <c r="D92" s="193"/>
      <c r="E92" s="193"/>
      <c r="F92" s="193"/>
      <c r="G92" s="194"/>
      <c r="H92" s="244"/>
      <c r="I92" s="193"/>
      <c r="J92" s="193"/>
      <c r="K92" s="193"/>
      <c r="L92" s="194"/>
      <c r="M92" s="244"/>
      <c r="N92" s="193"/>
      <c r="O92" s="193"/>
      <c r="P92" s="194"/>
      <c r="Q92" s="244"/>
      <c r="R92" s="193"/>
      <c r="S92" s="193"/>
      <c r="T92" s="194"/>
      <c r="U92" s="353" t="e">
        <f t="shared" si="4"/>
        <v>#DIV/0!</v>
      </c>
      <c r="V92" s="354"/>
      <c r="W92" s="355"/>
      <c r="X92" s="244"/>
      <c r="Y92" s="193"/>
      <c r="Z92" s="193"/>
      <c r="AA92" s="193"/>
      <c r="AB92" s="193"/>
      <c r="AC92" s="194"/>
    </row>
    <row r="93" spans="1:30" ht="15.75" customHeight="1" x14ac:dyDescent="0.2">
      <c r="A93" s="1"/>
      <c r="B93" s="244"/>
      <c r="C93" s="193"/>
      <c r="D93" s="193"/>
      <c r="E93" s="193"/>
      <c r="F93" s="193"/>
      <c r="G93" s="194"/>
      <c r="H93" s="244"/>
      <c r="I93" s="193"/>
      <c r="J93" s="193"/>
      <c r="K93" s="193"/>
      <c r="L93" s="194"/>
      <c r="M93" s="244"/>
      <c r="N93" s="193"/>
      <c r="O93" s="193"/>
      <c r="P93" s="194"/>
      <c r="Q93" s="244"/>
      <c r="R93" s="193"/>
      <c r="S93" s="193"/>
      <c r="T93" s="194"/>
      <c r="U93" s="353" t="e">
        <f t="shared" si="4"/>
        <v>#DIV/0!</v>
      </c>
      <c r="V93" s="354"/>
      <c r="W93" s="355"/>
      <c r="X93" s="244"/>
      <c r="Y93" s="193"/>
      <c r="Z93" s="193"/>
      <c r="AA93" s="193"/>
      <c r="AB93" s="193"/>
      <c r="AC93" s="194"/>
    </row>
    <row r="94" spans="1:30" ht="15.75" customHeight="1" x14ac:dyDescent="0.2">
      <c r="A94" s="1"/>
      <c r="B94" s="244"/>
      <c r="C94" s="193"/>
      <c r="D94" s="193"/>
      <c r="E94" s="193"/>
      <c r="F94" s="193"/>
      <c r="G94" s="194"/>
      <c r="H94" s="244"/>
      <c r="I94" s="193"/>
      <c r="J94" s="193"/>
      <c r="K94" s="193"/>
      <c r="L94" s="194"/>
      <c r="M94" s="244"/>
      <c r="N94" s="193"/>
      <c r="O94" s="193"/>
      <c r="P94" s="194"/>
      <c r="Q94" s="244"/>
      <c r="R94" s="193"/>
      <c r="S94" s="193"/>
      <c r="T94" s="194"/>
      <c r="U94" s="353" t="e">
        <f t="shared" si="4"/>
        <v>#DIV/0!</v>
      </c>
      <c r="V94" s="354"/>
      <c r="W94" s="355"/>
      <c r="X94" s="244"/>
      <c r="Y94" s="193"/>
      <c r="Z94" s="193"/>
      <c r="AA94" s="193"/>
      <c r="AB94" s="193"/>
      <c r="AC94" s="194"/>
    </row>
    <row r="95" spans="1:30" ht="15.75" customHeight="1" x14ac:dyDescent="0.2">
      <c r="A95" s="1"/>
      <c r="B95" s="244"/>
      <c r="C95" s="193"/>
      <c r="D95" s="193"/>
      <c r="E95" s="193"/>
      <c r="F95" s="193"/>
      <c r="G95" s="194"/>
      <c r="H95" s="244"/>
      <c r="I95" s="193"/>
      <c r="J95" s="193"/>
      <c r="K95" s="193"/>
      <c r="L95" s="194"/>
      <c r="M95" s="244"/>
      <c r="N95" s="193"/>
      <c r="O95" s="193"/>
      <c r="P95" s="194"/>
      <c r="Q95" s="244"/>
      <c r="R95" s="193"/>
      <c r="S95" s="193"/>
      <c r="T95" s="194"/>
      <c r="U95" s="353" t="e">
        <f t="shared" si="4"/>
        <v>#DIV/0!</v>
      </c>
      <c r="V95" s="354"/>
      <c r="W95" s="355"/>
      <c r="X95" s="244"/>
      <c r="Y95" s="193"/>
      <c r="Z95" s="193"/>
      <c r="AA95" s="193"/>
      <c r="AB95" s="193"/>
      <c r="AC95" s="194"/>
    </row>
    <row r="96" spans="1:30" ht="15.75" customHeight="1" x14ac:dyDescent="0.2">
      <c r="A96" s="1"/>
      <c r="B96" s="244"/>
      <c r="C96" s="193"/>
      <c r="D96" s="193"/>
      <c r="E96" s="193"/>
      <c r="F96" s="193"/>
      <c r="G96" s="194"/>
      <c r="H96" s="244"/>
      <c r="I96" s="193"/>
      <c r="J96" s="193"/>
      <c r="K96" s="193"/>
      <c r="L96" s="194"/>
      <c r="M96" s="244"/>
      <c r="N96" s="193"/>
      <c r="O96" s="193"/>
      <c r="P96" s="194"/>
      <c r="Q96" s="244"/>
      <c r="R96" s="193"/>
      <c r="S96" s="193"/>
      <c r="T96" s="194"/>
      <c r="U96" s="353" t="e">
        <f t="shared" si="4"/>
        <v>#DIV/0!</v>
      </c>
      <c r="V96" s="354"/>
      <c r="W96" s="355"/>
      <c r="X96" s="244"/>
      <c r="Y96" s="193"/>
      <c r="Z96" s="193"/>
      <c r="AA96" s="193"/>
      <c r="AB96" s="193"/>
      <c r="AC96" s="194"/>
    </row>
    <row r="97" spans="1:31" ht="15.75" customHeight="1" x14ac:dyDescent="0.2">
      <c r="A97" s="1"/>
      <c r="B97" s="244"/>
      <c r="C97" s="193"/>
      <c r="D97" s="193"/>
      <c r="E97" s="193"/>
      <c r="F97" s="193"/>
      <c r="G97" s="194"/>
      <c r="H97" s="244"/>
      <c r="I97" s="193"/>
      <c r="J97" s="193"/>
      <c r="K97" s="193"/>
      <c r="L97" s="194"/>
      <c r="M97" s="244"/>
      <c r="N97" s="193"/>
      <c r="O97" s="193"/>
      <c r="P97" s="194"/>
      <c r="Q97" s="244"/>
      <c r="R97" s="193"/>
      <c r="S97" s="193"/>
      <c r="T97" s="194"/>
      <c r="U97" s="353" t="e">
        <f t="shared" si="4"/>
        <v>#DIV/0!</v>
      </c>
      <c r="V97" s="354"/>
      <c r="W97" s="355"/>
      <c r="X97" s="244"/>
      <c r="Y97" s="193"/>
      <c r="Z97" s="193"/>
      <c r="AA97" s="193"/>
      <c r="AB97" s="193"/>
      <c r="AC97" s="194"/>
    </row>
    <row r="98" spans="1:31" ht="15.75" customHeight="1" x14ac:dyDescent="0.2">
      <c r="A98" s="1"/>
      <c r="B98" s="244"/>
      <c r="C98" s="193"/>
      <c r="D98" s="193"/>
      <c r="E98" s="193"/>
      <c r="F98" s="193"/>
      <c r="G98" s="194"/>
      <c r="H98" s="244"/>
      <c r="I98" s="193"/>
      <c r="J98" s="193"/>
      <c r="K98" s="193"/>
      <c r="L98" s="194"/>
      <c r="M98" s="244"/>
      <c r="N98" s="193"/>
      <c r="O98" s="193"/>
      <c r="P98" s="194"/>
      <c r="Q98" s="244"/>
      <c r="R98" s="193"/>
      <c r="S98" s="193"/>
      <c r="T98" s="194"/>
      <c r="U98" s="353" t="e">
        <f t="shared" si="4"/>
        <v>#DIV/0!</v>
      </c>
      <c r="V98" s="354"/>
      <c r="W98" s="355"/>
      <c r="X98" s="244"/>
      <c r="Y98" s="193"/>
      <c r="Z98" s="193"/>
      <c r="AA98" s="193"/>
      <c r="AB98" s="193"/>
      <c r="AC98" s="194"/>
    </row>
    <row r="99" spans="1:31" ht="15.75" customHeight="1" x14ac:dyDescent="0.2">
      <c r="A99" s="1"/>
      <c r="B99" s="244"/>
      <c r="C99" s="193"/>
      <c r="D99" s="193"/>
      <c r="E99" s="193"/>
      <c r="F99" s="193"/>
      <c r="G99" s="194"/>
      <c r="H99" s="244"/>
      <c r="I99" s="193"/>
      <c r="J99" s="193"/>
      <c r="K99" s="193"/>
      <c r="L99" s="194"/>
      <c r="M99" s="244"/>
      <c r="N99" s="193"/>
      <c r="O99" s="193"/>
      <c r="P99" s="194"/>
      <c r="Q99" s="244"/>
      <c r="R99" s="193"/>
      <c r="S99" s="193"/>
      <c r="T99" s="194"/>
      <c r="U99" s="353" t="e">
        <f t="shared" si="4"/>
        <v>#DIV/0!</v>
      </c>
      <c r="V99" s="354"/>
      <c r="W99" s="355"/>
      <c r="X99" s="244"/>
      <c r="Y99" s="193"/>
      <c r="Z99" s="193"/>
      <c r="AA99" s="193"/>
      <c r="AB99" s="193"/>
      <c r="AC99" s="194"/>
      <c r="AE99" s="8"/>
    </row>
    <row r="100" spans="1:31" ht="15.75" customHeight="1" x14ac:dyDescent="0.2">
      <c r="A100" s="1"/>
      <c r="B100" s="135"/>
      <c r="C100" s="14"/>
      <c r="D100" s="14"/>
      <c r="E100" s="14"/>
      <c r="F100" s="14"/>
      <c r="G100" s="14"/>
      <c r="H100" s="19"/>
      <c r="I100" s="14"/>
      <c r="J100" s="14"/>
      <c r="K100" s="14"/>
      <c r="L100" s="14"/>
      <c r="M100" s="19"/>
      <c r="N100" s="14"/>
      <c r="O100" s="14"/>
      <c r="P100" s="14"/>
      <c r="Q100" s="19"/>
      <c r="R100" s="14"/>
      <c r="S100" s="14"/>
      <c r="T100" s="14"/>
      <c r="U100" s="20"/>
      <c r="V100" s="21"/>
      <c r="W100" s="21"/>
      <c r="X100" s="19"/>
      <c r="Y100" s="14"/>
      <c r="Z100" s="14"/>
      <c r="AA100" s="14"/>
      <c r="AB100" s="14"/>
      <c r="AC100" s="15"/>
      <c r="AE100" s="8"/>
    </row>
    <row r="101" spans="1:31" ht="15.75" customHeight="1" x14ac:dyDescent="0.2">
      <c r="A101" s="1"/>
      <c r="B101" s="325" t="s">
        <v>85</v>
      </c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5"/>
      <c r="P101" s="315"/>
      <c r="Q101" s="315"/>
      <c r="R101" s="315"/>
      <c r="S101" s="315"/>
      <c r="T101" s="315"/>
      <c r="U101" s="315"/>
      <c r="V101" s="315"/>
      <c r="W101" s="315"/>
      <c r="X101" s="315"/>
      <c r="Y101" s="315"/>
      <c r="Z101" s="315"/>
      <c r="AA101" s="315"/>
      <c r="AB101" s="315"/>
      <c r="AC101" s="316"/>
    </row>
    <row r="102" spans="1:31" ht="15.75" customHeight="1" x14ac:dyDescent="0.2">
      <c r="A102" s="1"/>
      <c r="B102" s="320" t="s">
        <v>86</v>
      </c>
      <c r="C102" s="315"/>
      <c r="D102" s="315"/>
      <c r="E102" s="315"/>
      <c r="F102" s="315"/>
      <c r="G102" s="316"/>
      <c r="H102" s="346" t="str">
        <f>PresupuestoAsignado</f>
        <v>Cifra del presupuesto asignado en el PAA de la vigencia del proyecto formato $00.000.000 debe coincidir con el Plan Anual de Adquisiciones del período correspondiente</v>
      </c>
      <c r="I102" s="315"/>
      <c r="J102" s="315"/>
      <c r="K102" s="315"/>
      <c r="L102" s="315"/>
      <c r="M102" s="316"/>
      <c r="N102" s="348"/>
      <c r="O102" s="349"/>
      <c r="P102" s="349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3"/>
      <c r="AE102" s="8"/>
    </row>
    <row r="103" spans="1:31" ht="15.75" customHeight="1" x14ac:dyDescent="0.2">
      <c r="A103" s="1"/>
      <c r="B103" s="320" t="s">
        <v>87</v>
      </c>
      <c r="C103" s="315"/>
      <c r="D103" s="315"/>
      <c r="E103" s="315"/>
      <c r="F103" s="315"/>
      <c r="G103" s="316"/>
      <c r="H103" s="346">
        <f>I112</f>
        <v>0</v>
      </c>
      <c r="I103" s="315"/>
      <c r="J103" s="315"/>
      <c r="K103" s="315"/>
      <c r="L103" s="315"/>
      <c r="M103" s="316"/>
      <c r="N103" s="339"/>
      <c r="O103" s="339"/>
      <c r="P103" s="339"/>
      <c r="Q103" s="320" t="s">
        <v>88</v>
      </c>
      <c r="R103" s="315"/>
      <c r="S103" s="315"/>
      <c r="T103" s="315"/>
      <c r="U103" s="315"/>
      <c r="V103" s="316"/>
      <c r="W103" s="350">
        <v>0</v>
      </c>
      <c r="X103" s="315"/>
      <c r="Y103" s="315"/>
      <c r="Z103" s="315"/>
      <c r="AA103" s="315"/>
      <c r="AB103" s="316"/>
      <c r="AC103" s="351"/>
    </row>
    <row r="104" spans="1:31" ht="15.75" customHeight="1" x14ac:dyDescent="0.2">
      <c r="A104" s="1"/>
      <c r="B104" s="320" t="s">
        <v>89</v>
      </c>
      <c r="C104" s="315"/>
      <c r="D104" s="315"/>
      <c r="E104" s="315"/>
      <c r="F104" s="315"/>
      <c r="G104" s="316"/>
      <c r="H104" s="346">
        <f>M112</f>
        <v>0</v>
      </c>
      <c r="I104" s="315"/>
      <c r="J104" s="315"/>
      <c r="K104" s="315"/>
      <c r="L104" s="315"/>
      <c r="M104" s="316"/>
      <c r="N104" s="339"/>
      <c r="O104" s="339"/>
      <c r="P104" s="339"/>
      <c r="Q104" s="320" t="s">
        <v>90</v>
      </c>
      <c r="R104" s="315"/>
      <c r="S104" s="315"/>
      <c r="T104" s="315"/>
      <c r="U104" s="315"/>
      <c r="V104" s="316"/>
      <c r="W104" s="347" t="e">
        <f>W103/H102</f>
        <v>#VALUE!</v>
      </c>
      <c r="X104" s="315"/>
      <c r="Y104" s="315"/>
      <c r="Z104" s="315"/>
      <c r="AA104" s="315"/>
      <c r="AB104" s="316"/>
      <c r="AC104" s="352"/>
      <c r="AE104" s="8"/>
    </row>
    <row r="105" spans="1:31" ht="15.75" customHeight="1" x14ac:dyDescent="0.2">
      <c r="A105" s="1"/>
      <c r="B105" s="320" t="s">
        <v>91</v>
      </c>
      <c r="C105" s="315"/>
      <c r="D105" s="315"/>
      <c r="E105" s="315"/>
      <c r="F105" s="315"/>
      <c r="G105" s="316"/>
      <c r="H105" s="346">
        <f>Q112</f>
        <v>0</v>
      </c>
      <c r="I105" s="315"/>
      <c r="J105" s="315"/>
      <c r="K105" s="315"/>
      <c r="L105" s="315"/>
      <c r="M105" s="316"/>
      <c r="N105" s="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31" ht="15.75" customHeight="1" x14ac:dyDescent="0.2">
      <c r="A106" s="1"/>
      <c r="B106" s="324" t="s">
        <v>36</v>
      </c>
      <c r="C106" s="315"/>
      <c r="D106" s="315"/>
      <c r="E106" s="315"/>
      <c r="F106" s="315"/>
      <c r="G106" s="315"/>
      <c r="H106" s="316"/>
      <c r="I106" s="324" t="s">
        <v>92</v>
      </c>
      <c r="J106" s="315"/>
      <c r="K106" s="315"/>
      <c r="L106" s="316"/>
      <c r="M106" s="324" t="s">
        <v>93</v>
      </c>
      <c r="N106" s="315"/>
      <c r="O106" s="315"/>
      <c r="P106" s="316"/>
      <c r="Q106" s="324" t="s">
        <v>94</v>
      </c>
      <c r="R106" s="315"/>
      <c r="S106" s="315"/>
      <c r="T106" s="316"/>
      <c r="U106" s="324" t="s">
        <v>39</v>
      </c>
      <c r="V106" s="315"/>
      <c r="W106" s="315"/>
      <c r="X106" s="315"/>
      <c r="Y106" s="315"/>
      <c r="Z106" s="315"/>
      <c r="AA106" s="315"/>
      <c r="AB106" s="315"/>
      <c r="AC106" s="316"/>
    </row>
    <row r="107" spans="1:31" ht="15.75" customHeight="1" x14ac:dyDescent="0.2">
      <c r="A107" s="1"/>
      <c r="B107" s="272"/>
      <c r="C107" s="193"/>
      <c r="D107" s="193"/>
      <c r="E107" s="193"/>
      <c r="F107" s="193"/>
      <c r="G107" s="193"/>
      <c r="H107" s="194"/>
      <c r="I107" s="269">
        <v>0</v>
      </c>
      <c r="J107" s="270"/>
      <c r="K107" s="270"/>
      <c r="L107" s="271"/>
      <c r="M107" s="269">
        <v>0</v>
      </c>
      <c r="N107" s="270"/>
      <c r="O107" s="270"/>
      <c r="P107" s="271"/>
      <c r="Q107" s="269">
        <v>0</v>
      </c>
      <c r="R107" s="270"/>
      <c r="S107" s="270"/>
      <c r="T107" s="271"/>
      <c r="U107" s="272"/>
      <c r="V107" s="193"/>
      <c r="W107" s="193"/>
      <c r="X107" s="193"/>
      <c r="Y107" s="193"/>
      <c r="Z107" s="193"/>
      <c r="AA107" s="193"/>
      <c r="AB107" s="193"/>
      <c r="AC107" s="194"/>
    </row>
    <row r="108" spans="1:31" ht="15.75" customHeight="1" x14ac:dyDescent="0.2">
      <c r="A108" s="1"/>
      <c r="B108" s="272"/>
      <c r="C108" s="193"/>
      <c r="D108" s="193"/>
      <c r="E108" s="193"/>
      <c r="F108" s="193"/>
      <c r="G108" s="193"/>
      <c r="H108" s="194"/>
      <c r="I108" s="269">
        <v>0</v>
      </c>
      <c r="J108" s="270"/>
      <c r="K108" s="270"/>
      <c r="L108" s="271"/>
      <c r="M108" s="269">
        <v>0</v>
      </c>
      <c r="N108" s="270"/>
      <c r="O108" s="270"/>
      <c r="P108" s="271"/>
      <c r="Q108" s="269">
        <v>0</v>
      </c>
      <c r="R108" s="270"/>
      <c r="S108" s="270"/>
      <c r="T108" s="271"/>
      <c r="U108" s="272"/>
      <c r="V108" s="193"/>
      <c r="W108" s="193"/>
      <c r="X108" s="193"/>
      <c r="Y108" s="193"/>
      <c r="Z108" s="193"/>
      <c r="AA108" s="193"/>
      <c r="AB108" s="193"/>
      <c r="AC108" s="194"/>
    </row>
    <row r="109" spans="1:31" ht="15.75" customHeight="1" x14ac:dyDescent="0.2">
      <c r="A109" s="1"/>
      <c r="B109" s="272"/>
      <c r="C109" s="193"/>
      <c r="D109" s="193"/>
      <c r="E109" s="193"/>
      <c r="F109" s="193"/>
      <c r="G109" s="193"/>
      <c r="H109" s="273"/>
      <c r="I109" s="269">
        <v>0</v>
      </c>
      <c r="J109" s="270"/>
      <c r="K109" s="270"/>
      <c r="L109" s="271"/>
      <c r="M109" s="269">
        <v>0</v>
      </c>
      <c r="N109" s="270"/>
      <c r="O109" s="270"/>
      <c r="P109" s="271"/>
      <c r="Q109" s="269">
        <v>0</v>
      </c>
      <c r="R109" s="270"/>
      <c r="S109" s="270"/>
      <c r="T109" s="271"/>
      <c r="U109" s="272"/>
      <c r="V109" s="193"/>
      <c r="W109" s="193"/>
      <c r="X109" s="193"/>
      <c r="Y109" s="193"/>
      <c r="Z109" s="193"/>
      <c r="AA109" s="193"/>
      <c r="AB109" s="193"/>
      <c r="AC109" s="194"/>
    </row>
    <row r="110" spans="1:31" ht="15.75" customHeight="1" x14ac:dyDescent="0.2">
      <c r="A110" s="1"/>
      <c r="B110" s="272"/>
      <c r="C110" s="193"/>
      <c r="D110" s="193"/>
      <c r="E110" s="193"/>
      <c r="F110" s="193"/>
      <c r="G110" s="193"/>
      <c r="H110" s="273"/>
      <c r="I110" s="269">
        <v>0</v>
      </c>
      <c r="J110" s="270"/>
      <c r="K110" s="270"/>
      <c r="L110" s="271"/>
      <c r="M110" s="269">
        <v>0</v>
      </c>
      <c r="N110" s="270"/>
      <c r="O110" s="270"/>
      <c r="P110" s="271"/>
      <c r="Q110" s="269">
        <v>0</v>
      </c>
      <c r="R110" s="270"/>
      <c r="S110" s="270"/>
      <c r="T110" s="271"/>
      <c r="U110" s="272"/>
      <c r="V110" s="193"/>
      <c r="W110" s="193"/>
      <c r="X110" s="193"/>
      <c r="Y110" s="193"/>
      <c r="Z110" s="193"/>
      <c r="AA110" s="193"/>
      <c r="AB110" s="193"/>
      <c r="AC110" s="194"/>
    </row>
    <row r="111" spans="1:31" ht="15.75" customHeight="1" x14ac:dyDescent="0.2">
      <c r="A111" s="1"/>
      <c r="B111" s="272"/>
      <c r="C111" s="193"/>
      <c r="D111" s="193"/>
      <c r="E111" s="193"/>
      <c r="F111" s="193"/>
      <c r="G111" s="193"/>
      <c r="H111" s="273"/>
      <c r="I111" s="269">
        <v>0</v>
      </c>
      <c r="J111" s="270"/>
      <c r="K111" s="270"/>
      <c r="L111" s="271"/>
      <c r="M111" s="269">
        <v>0</v>
      </c>
      <c r="N111" s="270"/>
      <c r="O111" s="270"/>
      <c r="P111" s="271"/>
      <c r="Q111" s="269">
        <v>0</v>
      </c>
      <c r="R111" s="270"/>
      <c r="S111" s="270"/>
      <c r="T111" s="271"/>
      <c r="U111" s="272"/>
      <c r="V111" s="193"/>
      <c r="W111" s="193"/>
      <c r="X111" s="193"/>
      <c r="Y111" s="193"/>
      <c r="Z111" s="193"/>
      <c r="AA111" s="193"/>
      <c r="AB111" s="193"/>
      <c r="AC111" s="194"/>
    </row>
    <row r="112" spans="1:31" ht="15.75" customHeight="1" x14ac:dyDescent="0.2">
      <c r="A112" s="1"/>
      <c r="B112" s="341" t="s">
        <v>95</v>
      </c>
      <c r="C112" s="315"/>
      <c r="D112" s="315"/>
      <c r="E112" s="315"/>
      <c r="F112" s="315"/>
      <c r="G112" s="315"/>
      <c r="H112" s="316"/>
      <c r="I112" s="342">
        <f>SUM(I107:L111)</f>
        <v>0</v>
      </c>
      <c r="J112" s="343"/>
      <c r="K112" s="343"/>
      <c r="L112" s="344"/>
      <c r="M112" s="342">
        <f>SUM(M107:P111)</f>
        <v>0</v>
      </c>
      <c r="N112" s="343"/>
      <c r="O112" s="343"/>
      <c r="P112" s="344"/>
      <c r="Q112" s="342">
        <f>SUM(Q107:T111)</f>
        <v>0</v>
      </c>
      <c r="R112" s="343"/>
      <c r="S112" s="343"/>
      <c r="T112" s="344"/>
      <c r="U112" s="345"/>
      <c r="V112" s="315"/>
      <c r="W112" s="315"/>
      <c r="X112" s="315"/>
      <c r="Y112" s="315"/>
      <c r="Z112" s="315"/>
      <c r="AA112" s="315"/>
      <c r="AB112" s="315"/>
      <c r="AC112" s="316"/>
    </row>
    <row r="113" spans="1:31" ht="15.75" customHeight="1" x14ac:dyDescent="0.2">
      <c r="A113" s="1"/>
      <c r="B113" s="326"/>
      <c r="C113" s="315"/>
      <c r="D113" s="315"/>
      <c r="E113" s="315"/>
      <c r="F113" s="315"/>
      <c r="G113" s="315"/>
      <c r="H113" s="315"/>
      <c r="I113" s="315"/>
      <c r="J113" s="315"/>
      <c r="K113" s="315"/>
      <c r="L113" s="315"/>
      <c r="M113" s="315"/>
      <c r="N113" s="315"/>
      <c r="O113" s="315"/>
      <c r="P113" s="315"/>
      <c r="Q113" s="315"/>
      <c r="R113" s="315"/>
      <c r="S113" s="315"/>
      <c r="T113" s="315"/>
      <c r="U113" s="315"/>
      <c r="V113" s="315"/>
      <c r="W113" s="315"/>
      <c r="X113" s="315"/>
      <c r="Y113" s="315"/>
      <c r="Z113" s="315"/>
      <c r="AA113" s="315"/>
      <c r="AB113" s="315"/>
      <c r="AC113" s="316"/>
      <c r="AD113" s="7"/>
      <c r="AE113" s="7"/>
    </row>
    <row r="114" spans="1:31" ht="12.75" x14ac:dyDescent="0.2">
      <c r="A114" s="1"/>
      <c r="B114" s="340" t="s">
        <v>96</v>
      </c>
      <c r="C114" s="328"/>
      <c r="D114" s="328"/>
      <c r="E114" s="328"/>
      <c r="F114" s="328"/>
      <c r="G114" s="328"/>
      <c r="H114" s="328"/>
      <c r="I114" s="328"/>
      <c r="J114" s="328"/>
      <c r="K114" s="328"/>
      <c r="L114" s="328"/>
      <c r="M114" s="328"/>
      <c r="N114" s="328"/>
      <c r="O114" s="328"/>
      <c r="P114" s="328"/>
      <c r="Q114" s="328"/>
      <c r="R114" s="328"/>
      <c r="S114" s="328"/>
      <c r="T114" s="328"/>
      <c r="U114" s="328"/>
      <c r="V114" s="328"/>
      <c r="W114" s="328"/>
      <c r="X114" s="328"/>
      <c r="Y114" s="328"/>
      <c r="Z114" s="328"/>
      <c r="AA114" s="328"/>
      <c r="AB114" s="328"/>
      <c r="AC114" s="329"/>
    </row>
    <row r="115" spans="1:31" ht="19.5" customHeight="1" x14ac:dyDescent="0.2">
      <c r="A115" s="1"/>
      <c r="B115" s="337" t="s">
        <v>76</v>
      </c>
      <c r="C115" s="339"/>
      <c r="D115" s="338"/>
      <c r="E115" s="337" t="s">
        <v>75</v>
      </c>
      <c r="F115" s="339"/>
      <c r="G115" s="338"/>
      <c r="H115" s="337" t="s">
        <v>97</v>
      </c>
      <c r="I115" s="339"/>
      <c r="J115" s="338"/>
      <c r="K115" s="337" t="s">
        <v>98</v>
      </c>
      <c r="L115" s="339"/>
      <c r="M115" s="338"/>
      <c r="N115" s="337" t="s">
        <v>99</v>
      </c>
      <c r="O115" s="339"/>
      <c r="P115" s="338"/>
      <c r="Q115" s="337" t="s">
        <v>100</v>
      </c>
      <c r="R115" s="339"/>
      <c r="S115" s="338"/>
      <c r="T115" s="337" t="s">
        <v>101</v>
      </c>
      <c r="U115" s="338"/>
      <c r="V115" s="337" t="s">
        <v>102</v>
      </c>
      <c r="W115" s="339"/>
      <c r="X115" s="338"/>
      <c r="Y115" s="337" t="s">
        <v>103</v>
      </c>
      <c r="Z115" s="338"/>
      <c r="AA115" s="337" t="s">
        <v>104</v>
      </c>
      <c r="AB115" s="339"/>
      <c r="AC115" s="338"/>
      <c r="AD115" s="7"/>
      <c r="AE115" s="8"/>
    </row>
    <row r="116" spans="1:31" ht="15.75" customHeight="1" x14ac:dyDescent="0.2">
      <c r="A116" s="1"/>
      <c r="B116" s="259"/>
      <c r="C116" s="266"/>
      <c r="D116" s="267"/>
      <c r="E116" s="259"/>
      <c r="F116" s="266"/>
      <c r="G116" s="267"/>
      <c r="H116" s="259"/>
      <c r="I116" s="266"/>
      <c r="J116" s="267"/>
      <c r="K116" s="259"/>
      <c r="L116" s="266"/>
      <c r="M116" s="267"/>
      <c r="N116" s="274"/>
      <c r="O116" s="275"/>
      <c r="P116" s="276"/>
      <c r="Q116" s="274"/>
      <c r="R116" s="275"/>
      <c r="S116" s="276"/>
      <c r="T116" s="336" t="e">
        <f t="shared" ref="T116:T136" si="5">Q116/N116</f>
        <v>#DIV/0!</v>
      </c>
      <c r="U116" s="332"/>
      <c r="V116" s="259"/>
      <c r="W116" s="266"/>
      <c r="X116" s="267"/>
      <c r="Y116" s="259"/>
      <c r="Z116" s="267"/>
      <c r="AA116" s="259"/>
      <c r="AB116" s="266"/>
      <c r="AC116" s="267"/>
    </row>
    <row r="117" spans="1:31" ht="15.75" customHeight="1" x14ac:dyDescent="0.2">
      <c r="A117" s="1"/>
      <c r="B117" s="259"/>
      <c r="C117" s="266"/>
      <c r="D117" s="267"/>
      <c r="E117" s="259"/>
      <c r="F117" s="266"/>
      <c r="G117" s="267"/>
      <c r="H117" s="259"/>
      <c r="I117" s="266"/>
      <c r="J117" s="267"/>
      <c r="K117" s="259"/>
      <c r="L117" s="266"/>
      <c r="M117" s="267"/>
      <c r="N117" s="274"/>
      <c r="O117" s="275"/>
      <c r="P117" s="276"/>
      <c r="Q117" s="274"/>
      <c r="R117" s="275"/>
      <c r="S117" s="276"/>
      <c r="T117" s="336" t="e">
        <f t="shared" si="5"/>
        <v>#DIV/0!</v>
      </c>
      <c r="U117" s="332"/>
      <c r="V117" s="259"/>
      <c r="W117" s="266"/>
      <c r="X117" s="267"/>
      <c r="Y117" s="259"/>
      <c r="Z117" s="267"/>
      <c r="AA117" s="259"/>
      <c r="AB117" s="266"/>
      <c r="AC117" s="267"/>
    </row>
    <row r="118" spans="1:31" ht="15.75" customHeight="1" x14ac:dyDescent="0.2">
      <c r="A118" s="1"/>
      <c r="B118" s="259"/>
      <c r="C118" s="266"/>
      <c r="D118" s="267"/>
      <c r="E118" s="259"/>
      <c r="F118" s="266"/>
      <c r="G118" s="267"/>
      <c r="H118" s="259"/>
      <c r="I118" s="266"/>
      <c r="J118" s="267"/>
      <c r="K118" s="259"/>
      <c r="L118" s="266"/>
      <c r="M118" s="267"/>
      <c r="N118" s="274"/>
      <c r="O118" s="275"/>
      <c r="P118" s="276"/>
      <c r="Q118" s="274"/>
      <c r="R118" s="275"/>
      <c r="S118" s="276"/>
      <c r="T118" s="336" t="e">
        <f t="shared" si="5"/>
        <v>#DIV/0!</v>
      </c>
      <c r="U118" s="332"/>
      <c r="V118" s="259"/>
      <c r="W118" s="266"/>
      <c r="X118" s="267"/>
      <c r="Y118" s="259"/>
      <c r="Z118" s="267"/>
      <c r="AA118" s="259"/>
      <c r="AB118" s="266"/>
      <c r="AC118" s="267"/>
    </row>
    <row r="119" spans="1:31" ht="15.75" customHeight="1" x14ac:dyDescent="0.2">
      <c r="A119" s="1"/>
      <c r="B119" s="259"/>
      <c r="C119" s="266"/>
      <c r="D119" s="267"/>
      <c r="E119" s="259"/>
      <c r="F119" s="266"/>
      <c r="G119" s="267"/>
      <c r="H119" s="259"/>
      <c r="I119" s="266"/>
      <c r="J119" s="267"/>
      <c r="K119" s="259"/>
      <c r="L119" s="266"/>
      <c r="M119" s="267"/>
      <c r="N119" s="274"/>
      <c r="O119" s="275"/>
      <c r="P119" s="276"/>
      <c r="Q119" s="274"/>
      <c r="R119" s="275"/>
      <c r="S119" s="276"/>
      <c r="T119" s="336" t="e">
        <f t="shared" si="5"/>
        <v>#DIV/0!</v>
      </c>
      <c r="U119" s="332"/>
      <c r="V119" s="259"/>
      <c r="W119" s="266"/>
      <c r="X119" s="267"/>
      <c r="Y119" s="259"/>
      <c r="Z119" s="267"/>
      <c r="AA119" s="259"/>
      <c r="AB119" s="266"/>
      <c r="AC119" s="267"/>
    </row>
    <row r="120" spans="1:31" ht="15.75" customHeight="1" x14ac:dyDescent="0.2">
      <c r="A120" s="1"/>
      <c r="B120" s="259"/>
      <c r="C120" s="266"/>
      <c r="D120" s="267"/>
      <c r="E120" s="259"/>
      <c r="F120" s="266"/>
      <c r="G120" s="267"/>
      <c r="H120" s="259"/>
      <c r="I120" s="266"/>
      <c r="J120" s="267"/>
      <c r="K120" s="259"/>
      <c r="L120" s="266"/>
      <c r="M120" s="267"/>
      <c r="N120" s="274"/>
      <c r="O120" s="275"/>
      <c r="P120" s="276"/>
      <c r="Q120" s="274"/>
      <c r="R120" s="275"/>
      <c r="S120" s="276"/>
      <c r="T120" s="336" t="e">
        <f t="shared" si="5"/>
        <v>#DIV/0!</v>
      </c>
      <c r="U120" s="332"/>
      <c r="V120" s="259"/>
      <c r="W120" s="266"/>
      <c r="X120" s="267"/>
      <c r="Y120" s="259"/>
      <c r="Z120" s="267"/>
      <c r="AA120" s="259"/>
      <c r="AB120" s="266"/>
      <c r="AC120" s="267"/>
    </row>
    <row r="121" spans="1:31" ht="15.75" customHeight="1" x14ac:dyDescent="0.2">
      <c r="A121" s="1"/>
      <c r="B121" s="259"/>
      <c r="C121" s="266"/>
      <c r="D121" s="267"/>
      <c r="E121" s="259"/>
      <c r="F121" s="266"/>
      <c r="G121" s="267"/>
      <c r="H121" s="259"/>
      <c r="I121" s="266"/>
      <c r="J121" s="267"/>
      <c r="K121" s="259"/>
      <c r="L121" s="266"/>
      <c r="M121" s="267"/>
      <c r="N121" s="274"/>
      <c r="O121" s="275"/>
      <c r="P121" s="276"/>
      <c r="Q121" s="274"/>
      <c r="R121" s="275"/>
      <c r="S121" s="276"/>
      <c r="T121" s="336" t="e">
        <f t="shared" si="5"/>
        <v>#DIV/0!</v>
      </c>
      <c r="U121" s="332"/>
      <c r="V121" s="259"/>
      <c r="W121" s="266"/>
      <c r="X121" s="267"/>
      <c r="Y121" s="259"/>
      <c r="Z121" s="267"/>
      <c r="AA121" s="259"/>
      <c r="AB121" s="266"/>
      <c r="AC121" s="267"/>
    </row>
    <row r="122" spans="1:31" ht="15.75" customHeight="1" x14ac:dyDescent="0.2">
      <c r="A122" s="1"/>
      <c r="B122" s="259"/>
      <c r="C122" s="266"/>
      <c r="D122" s="267"/>
      <c r="E122" s="259"/>
      <c r="F122" s="266"/>
      <c r="G122" s="267"/>
      <c r="H122" s="259"/>
      <c r="I122" s="266"/>
      <c r="J122" s="267"/>
      <c r="K122" s="259"/>
      <c r="L122" s="266"/>
      <c r="M122" s="267"/>
      <c r="N122" s="274"/>
      <c r="O122" s="275"/>
      <c r="P122" s="276"/>
      <c r="Q122" s="274"/>
      <c r="R122" s="275"/>
      <c r="S122" s="276"/>
      <c r="T122" s="336" t="e">
        <f t="shared" si="5"/>
        <v>#DIV/0!</v>
      </c>
      <c r="U122" s="332"/>
      <c r="V122" s="259"/>
      <c r="W122" s="266"/>
      <c r="X122" s="267"/>
      <c r="Y122" s="259"/>
      <c r="Z122" s="267"/>
      <c r="AA122" s="259"/>
      <c r="AB122" s="266"/>
      <c r="AC122" s="267"/>
    </row>
    <row r="123" spans="1:31" ht="15.75" customHeight="1" x14ac:dyDescent="0.2">
      <c r="A123" s="1"/>
      <c r="B123" s="259"/>
      <c r="C123" s="266"/>
      <c r="D123" s="267"/>
      <c r="E123" s="259"/>
      <c r="F123" s="266"/>
      <c r="G123" s="267"/>
      <c r="H123" s="259"/>
      <c r="I123" s="266"/>
      <c r="J123" s="267"/>
      <c r="K123" s="259"/>
      <c r="L123" s="266"/>
      <c r="M123" s="267"/>
      <c r="N123" s="274"/>
      <c r="O123" s="275"/>
      <c r="P123" s="276"/>
      <c r="Q123" s="274"/>
      <c r="R123" s="275"/>
      <c r="S123" s="276"/>
      <c r="T123" s="336" t="e">
        <f t="shared" si="5"/>
        <v>#DIV/0!</v>
      </c>
      <c r="U123" s="332"/>
      <c r="V123" s="259"/>
      <c r="W123" s="266"/>
      <c r="X123" s="267"/>
      <c r="Y123" s="259"/>
      <c r="Z123" s="267"/>
      <c r="AA123" s="259"/>
      <c r="AB123" s="266"/>
      <c r="AC123" s="267"/>
    </row>
    <row r="124" spans="1:31" ht="15.75" customHeight="1" x14ac:dyDescent="0.2">
      <c r="A124" s="1"/>
      <c r="B124" s="259"/>
      <c r="C124" s="266"/>
      <c r="D124" s="267"/>
      <c r="E124" s="259"/>
      <c r="F124" s="266"/>
      <c r="G124" s="267"/>
      <c r="H124" s="259"/>
      <c r="I124" s="266"/>
      <c r="J124" s="267"/>
      <c r="K124" s="259"/>
      <c r="L124" s="266"/>
      <c r="M124" s="267"/>
      <c r="N124" s="274"/>
      <c r="O124" s="275"/>
      <c r="P124" s="276"/>
      <c r="Q124" s="274"/>
      <c r="R124" s="275"/>
      <c r="S124" s="276"/>
      <c r="T124" s="336" t="e">
        <f t="shared" si="5"/>
        <v>#DIV/0!</v>
      </c>
      <c r="U124" s="332"/>
      <c r="V124" s="259"/>
      <c r="W124" s="266"/>
      <c r="X124" s="267"/>
      <c r="Y124" s="259"/>
      <c r="Z124" s="267"/>
      <c r="AA124" s="259"/>
      <c r="AB124" s="266"/>
      <c r="AC124" s="267"/>
      <c r="AD124" s="7"/>
      <c r="AE124" s="8"/>
    </row>
    <row r="125" spans="1:31" ht="15.75" customHeight="1" x14ac:dyDescent="0.2">
      <c r="A125" s="1"/>
      <c r="B125" s="259"/>
      <c r="C125" s="266"/>
      <c r="D125" s="267"/>
      <c r="E125" s="259"/>
      <c r="F125" s="266"/>
      <c r="G125" s="267"/>
      <c r="H125" s="259"/>
      <c r="I125" s="266"/>
      <c r="J125" s="267"/>
      <c r="K125" s="259"/>
      <c r="L125" s="266"/>
      <c r="M125" s="267"/>
      <c r="N125" s="274"/>
      <c r="O125" s="275"/>
      <c r="P125" s="276"/>
      <c r="Q125" s="274"/>
      <c r="R125" s="275"/>
      <c r="S125" s="276"/>
      <c r="T125" s="336" t="e">
        <f t="shared" si="5"/>
        <v>#DIV/0!</v>
      </c>
      <c r="U125" s="332"/>
      <c r="V125" s="259"/>
      <c r="W125" s="266"/>
      <c r="X125" s="267"/>
      <c r="Y125" s="259"/>
      <c r="Z125" s="267"/>
      <c r="AA125" s="259"/>
      <c r="AB125" s="266"/>
      <c r="AC125" s="267"/>
      <c r="AD125" s="7"/>
      <c r="AE125" s="8"/>
    </row>
    <row r="126" spans="1:31" ht="15.75" customHeight="1" x14ac:dyDescent="0.2">
      <c r="A126" s="1"/>
      <c r="B126" s="259"/>
      <c r="C126" s="266"/>
      <c r="D126" s="267"/>
      <c r="E126" s="259"/>
      <c r="F126" s="266"/>
      <c r="G126" s="267"/>
      <c r="H126" s="259"/>
      <c r="I126" s="266"/>
      <c r="J126" s="267"/>
      <c r="K126" s="259"/>
      <c r="L126" s="266"/>
      <c r="M126" s="267"/>
      <c r="N126" s="274"/>
      <c r="O126" s="275"/>
      <c r="P126" s="276"/>
      <c r="Q126" s="274"/>
      <c r="R126" s="275"/>
      <c r="S126" s="276"/>
      <c r="T126" s="336" t="e">
        <f t="shared" si="5"/>
        <v>#DIV/0!</v>
      </c>
      <c r="U126" s="332"/>
      <c r="V126" s="259"/>
      <c r="W126" s="266"/>
      <c r="X126" s="267"/>
      <c r="Y126" s="259"/>
      <c r="Z126" s="267"/>
      <c r="AA126" s="259"/>
      <c r="AB126" s="266"/>
      <c r="AC126" s="267"/>
      <c r="AD126" s="7"/>
      <c r="AE126" s="8"/>
    </row>
    <row r="127" spans="1:31" ht="15.75" customHeight="1" x14ac:dyDescent="0.2">
      <c r="A127" s="1"/>
      <c r="B127" s="259"/>
      <c r="C127" s="266"/>
      <c r="D127" s="267"/>
      <c r="E127" s="259"/>
      <c r="F127" s="266"/>
      <c r="G127" s="267"/>
      <c r="H127" s="259"/>
      <c r="I127" s="266"/>
      <c r="J127" s="267"/>
      <c r="K127" s="259"/>
      <c r="L127" s="266"/>
      <c r="M127" s="267"/>
      <c r="N127" s="274"/>
      <c r="O127" s="275"/>
      <c r="P127" s="276"/>
      <c r="Q127" s="274"/>
      <c r="R127" s="275"/>
      <c r="S127" s="276"/>
      <c r="T127" s="336" t="e">
        <f t="shared" si="5"/>
        <v>#DIV/0!</v>
      </c>
      <c r="U127" s="332"/>
      <c r="V127" s="259"/>
      <c r="W127" s="266"/>
      <c r="X127" s="267"/>
      <c r="Y127" s="259"/>
      <c r="Z127" s="267"/>
      <c r="AA127" s="259"/>
      <c r="AB127" s="266"/>
      <c r="AC127" s="267"/>
      <c r="AD127" s="7"/>
      <c r="AE127" s="8"/>
    </row>
    <row r="128" spans="1:31" ht="15.75" customHeight="1" x14ac:dyDescent="0.2">
      <c r="A128" s="1"/>
      <c r="B128" s="259"/>
      <c r="C128" s="266"/>
      <c r="D128" s="267"/>
      <c r="E128" s="259"/>
      <c r="F128" s="266"/>
      <c r="G128" s="267"/>
      <c r="H128" s="259"/>
      <c r="I128" s="266"/>
      <c r="J128" s="267"/>
      <c r="K128" s="259"/>
      <c r="L128" s="266"/>
      <c r="M128" s="267"/>
      <c r="N128" s="274"/>
      <c r="O128" s="275"/>
      <c r="P128" s="276"/>
      <c r="Q128" s="274"/>
      <c r="R128" s="275"/>
      <c r="S128" s="276"/>
      <c r="T128" s="336" t="e">
        <f t="shared" si="5"/>
        <v>#DIV/0!</v>
      </c>
      <c r="U128" s="332"/>
      <c r="V128" s="259"/>
      <c r="W128" s="266"/>
      <c r="X128" s="267"/>
      <c r="Y128" s="259"/>
      <c r="Z128" s="267"/>
      <c r="AA128" s="259"/>
      <c r="AB128" s="266"/>
      <c r="AC128" s="267"/>
      <c r="AD128" s="7"/>
      <c r="AE128" s="8"/>
    </row>
    <row r="129" spans="1:31" ht="15.75" customHeight="1" x14ac:dyDescent="0.2">
      <c r="A129" s="1"/>
      <c r="B129" s="259"/>
      <c r="C129" s="266"/>
      <c r="D129" s="267"/>
      <c r="E129" s="259"/>
      <c r="F129" s="266"/>
      <c r="G129" s="267"/>
      <c r="H129" s="259"/>
      <c r="I129" s="266"/>
      <c r="J129" s="267"/>
      <c r="K129" s="259"/>
      <c r="L129" s="266"/>
      <c r="M129" s="267"/>
      <c r="N129" s="274"/>
      <c r="O129" s="275"/>
      <c r="P129" s="276"/>
      <c r="Q129" s="274"/>
      <c r="R129" s="275"/>
      <c r="S129" s="276"/>
      <c r="T129" s="336" t="e">
        <f t="shared" si="5"/>
        <v>#DIV/0!</v>
      </c>
      <c r="U129" s="332"/>
      <c r="V129" s="259"/>
      <c r="W129" s="266"/>
      <c r="X129" s="267"/>
      <c r="Y129" s="259"/>
      <c r="Z129" s="267"/>
      <c r="AA129" s="259"/>
      <c r="AB129" s="266"/>
      <c r="AC129" s="267"/>
      <c r="AD129" s="7"/>
      <c r="AE129" s="8"/>
    </row>
    <row r="130" spans="1:31" ht="15.75" customHeight="1" x14ac:dyDescent="0.2">
      <c r="A130" s="1"/>
      <c r="B130" s="259"/>
      <c r="C130" s="266"/>
      <c r="D130" s="267"/>
      <c r="E130" s="259"/>
      <c r="F130" s="266"/>
      <c r="G130" s="267"/>
      <c r="H130" s="259"/>
      <c r="I130" s="266"/>
      <c r="J130" s="267"/>
      <c r="K130" s="259"/>
      <c r="L130" s="266"/>
      <c r="M130" s="267"/>
      <c r="N130" s="274"/>
      <c r="O130" s="275"/>
      <c r="P130" s="276"/>
      <c r="Q130" s="274"/>
      <c r="R130" s="275"/>
      <c r="S130" s="276"/>
      <c r="T130" s="336" t="e">
        <f t="shared" si="5"/>
        <v>#DIV/0!</v>
      </c>
      <c r="U130" s="332"/>
      <c r="V130" s="259"/>
      <c r="W130" s="266"/>
      <c r="X130" s="267"/>
      <c r="Y130" s="259"/>
      <c r="Z130" s="267"/>
      <c r="AA130" s="259"/>
      <c r="AB130" s="266"/>
      <c r="AC130" s="267"/>
      <c r="AD130" s="7"/>
      <c r="AE130" s="8"/>
    </row>
    <row r="131" spans="1:31" ht="15.75" customHeight="1" x14ac:dyDescent="0.2">
      <c r="A131" s="1"/>
      <c r="B131" s="259"/>
      <c r="C131" s="266"/>
      <c r="D131" s="267"/>
      <c r="E131" s="259"/>
      <c r="F131" s="266"/>
      <c r="G131" s="267"/>
      <c r="H131" s="259"/>
      <c r="I131" s="266"/>
      <c r="J131" s="267"/>
      <c r="K131" s="259"/>
      <c r="L131" s="266"/>
      <c r="M131" s="267"/>
      <c r="N131" s="274"/>
      <c r="O131" s="275"/>
      <c r="P131" s="276"/>
      <c r="Q131" s="274"/>
      <c r="R131" s="275"/>
      <c r="S131" s="276"/>
      <c r="T131" s="336" t="e">
        <f t="shared" si="5"/>
        <v>#DIV/0!</v>
      </c>
      <c r="U131" s="332"/>
      <c r="V131" s="259"/>
      <c r="W131" s="266"/>
      <c r="X131" s="267"/>
      <c r="Y131" s="259"/>
      <c r="Z131" s="267"/>
      <c r="AA131" s="259"/>
      <c r="AB131" s="266"/>
      <c r="AC131" s="267"/>
      <c r="AD131" s="7"/>
      <c r="AE131" s="8"/>
    </row>
    <row r="132" spans="1:31" ht="15.75" customHeight="1" x14ac:dyDescent="0.2">
      <c r="A132" s="1"/>
      <c r="B132" s="259"/>
      <c r="C132" s="266"/>
      <c r="D132" s="267"/>
      <c r="E132" s="259"/>
      <c r="F132" s="266"/>
      <c r="G132" s="267"/>
      <c r="H132" s="259"/>
      <c r="I132" s="266"/>
      <c r="J132" s="267"/>
      <c r="K132" s="259"/>
      <c r="L132" s="266"/>
      <c r="M132" s="267"/>
      <c r="N132" s="274"/>
      <c r="O132" s="275"/>
      <c r="P132" s="276"/>
      <c r="Q132" s="274"/>
      <c r="R132" s="275"/>
      <c r="S132" s="276"/>
      <c r="T132" s="336" t="e">
        <f t="shared" si="5"/>
        <v>#DIV/0!</v>
      </c>
      <c r="U132" s="332"/>
      <c r="V132" s="259"/>
      <c r="W132" s="266"/>
      <c r="X132" s="267"/>
      <c r="Y132" s="259"/>
      <c r="Z132" s="267"/>
      <c r="AA132" s="259"/>
      <c r="AB132" s="266"/>
      <c r="AC132" s="267"/>
      <c r="AD132" s="7"/>
      <c r="AE132" s="8"/>
    </row>
    <row r="133" spans="1:31" ht="15.75" customHeight="1" x14ac:dyDescent="0.2">
      <c r="A133" s="1"/>
      <c r="B133" s="259"/>
      <c r="C133" s="266"/>
      <c r="D133" s="267"/>
      <c r="E133" s="259"/>
      <c r="F133" s="266"/>
      <c r="G133" s="267"/>
      <c r="H133" s="259"/>
      <c r="I133" s="266"/>
      <c r="J133" s="267"/>
      <c r="K133" s="259"/>
      <c r="L133" s="266"/>
      <c r="M133" s="267"/>
      <c r="N133" s="274"/>
      <c r="O133" s="275"/>
      <c r="P133" s="276"/>
      <c r="Q133" s="274"/>
      <c r="R133" s="275"/>
      <c r="S133" s="276"/>
      <c r="T133" s="336" t="e">
        <f t="shared" si="5"/>
        <v>#DIV/0!</v>
      </c>
      <c r="U133" s="332"/>
      <c r="V133" s="259"/>
      <c r="W133" s="266"/>
      <c r="X133" s="267"/>
      <c r="Y133" s="259"/>
      <c r="Z133" s="267"/>
      <c r="AA133" s="259"/>
      <c r="AB133" s="266"/>
      <c r="AC133" s="267"/>
      <c r="AD133" s="7"/>
      <c r="AE133" s="8"/>
    </row>
    <row r="134" spans="1:31" ht="15.75" customHeight="1" x14ac:dyDescent="0.2">
      <c r="A134" s="1"/>
      <c r="B134" s="259"/>
      <c r="C134" s="266"/>
      <c r="D134" s="267"/>
      <c r="E134" s="259"/>
      <c r="F134" s="266"/>
      <c r="G134" s="267"/>
      <c r="H134" s="259"/>
      <c r="I134" s="266"/>
      <c r="J134" s="267"/>
      <c r="K134" s="259"/>
      <c r="L134" s="266"/>
      <c r="M134" s="267"/>
      <c r="N134" s="274"/>
      <c r="O134" s="275"/>
      <c r="P134" s="276"/>
      <c r="Q134" s="274"/>
      <c r="R134" s="275"/>
      <c r="S134" s="276"/>
      <c r="T134" s="336" t="e">
        <f t="shared" si="5"/>
        <v>#DIV/0!</v>
      </c>
      <c r="U134" s="332"/>
      <c r="V134" s="259"/>
      <c r="W134" s="266"/>
      <c r="X134" s="267"/>
      <c r="Y134" s="259"/>
      <c r="Z134" s="267"/>
      <c r="AA134" s="259"/>
      <c r="AB134" s="266"/>
      <c r="AC134" s="267"/>
      <c r="AD134" s="7"/>
      <c r="AE134" s="8"/>
    </row>
    <row r="135" spans="1:31" ht="15.75" customHeight="1" x14ac:dyDescent="0.2">
      <c r="A135" s="1"/>
      <c r="B135" s="259"/>
      <c r="C135" s="266"/>
      <c r="D135" s="267"/>
      <c r="E135" s="259"/>
      <c r="F135" s="266"/>
      <c r="G135" s="267"/>
      <c r="H135" s="259"/>
      <c r="I135" s="266"/>
      <c r="J135" s="267"/>
      <c r="K135" s="259"/>
      <c r="L135" s="266"/>
      <c r="M135" s="267"/>
      <c r="N135" s="274"/>
      <c r="O135" s="275"/>
      <c r="P135" s="276"/>
      <c r="Q135" s="274"/>
      <c r="R135" s="275"/>
      <c r="S135" s="276"/>
      <c r="T135" s="336" t="e">
        <f t="shared" si="5"/>
        <v>#DIV/0!</v>
      </c>
      <c r="U135" s="332"/>
      <c r="V135" s="259"/>
      <c r="W135" s="266"/>
      <c r="X135" s="267"/>
      <c r="Y135" s="259"/>
      <c r="Z135" s="267"/>
      <c r="AA135" s="259"/>
      <c r="AB135" s="266"/>
      <c r="AC135" s="267"/>
      <c r="AD135" s="7"/>
      <c r="AE135" s="8"/>
    </row>
    <row r="136" spans="1:31" ht="15.75" customHeight="1" x14ac:dyDescent="0.2">
      <c r="A136" s="1"/>
      <c r="B136" s="330" t="s">
        <v>95</v>
      </c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2"/>
      <c r="N136" s="333">
        <f>SUM(N116:P135)</f>
        <v>0</v>
      </c>
      <c r="O136" s="334"/>
      <c r="P136" s="335"/>
      <c r="Q136" s="333">
        <f>SUM(Q116:S135)</f>
        <v>0</v>
      </c>
      <c r="R136" s="334"/>
      <c r="S136" s="335"/>
      <c r="T136" s="336" t="e">
        <f t="shared" si="5"/>
        <v>#DIV/0!</v>
      </c>
      <c r="U136" s="332"/>
      <c r="V136" s="326"/>
      <c r="W136" s="315"/>
      <c r="X136" s="315"/>
      <c r="Y136" s="315"/>
      <c r="Z136" s="315"/>
      <c r="AA136" s="315"/>
      <c r="AB136" s="315"/>
      <c r="AC136" s="316"/>
      <c r="AD136" s="7"/>
      <c r="AE136" s="7"/>
    </row>
    <row r="137" spans="1:31" ht="15.75" customHeight="1" x14ac:dyDescent="0.2">
      <c r="A137" s="1"/>
      <c r="B137" s="326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5"/>
      <c r="U137" s="315"/>
      <c r="V137" s="315"/>
      <c r="W137" s="315"/>
      <c r="X137" s="315"/>
      <c r="Y137" s="315"/>
      <c r="Z137" s="315"/>
      <c r="AA137" s="315"/>
      <c r="AB137" s="315"/>
      <c r="AC137" s="316"/>
      <c r="AD137" s="7"/>
      <c r="AE137" s="7"/>
    </row>
    <row r="138" spans="1:31" ht="15.75" customHeight="1" x14ac:dyDescent="0.2">
      <c r="A138" s="1"/>
      <c r="B138" s="325" t="s">
        <v>105</v>
      </c>
      <c r="C138" s="315"/>
      <c r="D138" s="315"/>
      <c r="E138" s="315"/>
      <c r="F138" s="315"/>
      <c r="G138" s="315"/>
      <c r="H138" s="315"/>
      <c r="I138" s="315"/>
      <c r="J138" s="315"/>
      <c r="K138" s="315"/>
      <c r="L138" s="315"/>
      <c r="M138" s="315"/>
      <c r="N138" s="315"/>
      <c r="O138" s="315"/>
      <c r="P138" s="315"/>
      <c r="Q138" s="315"/>
      <c r="R138" s="315"/>
      <c r="S138" s="315"/>
      <c r="T138" s="315"/>
      <c r="U138" s="315"/>
      <c r="V138" s="315"/>
      <c r="W138" s="315"/>
      <c r="X138" s="315"/>
      <c r="Y138" s="315"/>
      <c r="Z138" s="315"/>
      <c r="AA138" s="315"/>
      <c r="AB138" s="315"/>
      <c r="AC138" s="316"/>
      <c r="AD138" s="7"/>
      <c r="AE138" s="7"/>
    </row>
    <row r="139" spans="1:31" ht="54.75" customHeight="1" x14ac:dyDescent="0.2">
      <c r="A139" s="1"/>
      <c r="B139" s="25" t="s">
        <v>48</v>
      </c>
      <c r="C139" s="327" t="s">
        <v>106</v>
      </c>
      <c r="D139" s="328"/>
      <c r="E139" s="329"/>
      <c r="F139" s="327" t="s">
        <v>107</v>
      </c>
      <c r="G139" s="328"/>
      <c r="H139" s="328"/>
      <c r="I139" s="329"/>
      <c r="J139" s="327" t="s">
        <v>108</v>
      </c>
      <c r="K139" s="328"/>
      <c r="L139" s="327" t="s">
        <v>109</v>
      </c>
      <c r="M139" s="329"/>
      <c r="N139" s="327" t="s">
        <v>110</v>
      </c>
      <c r="O139" s="328"/>
      <c r="P139" s="328"/>
      <c r="Q139" s="327" t="s">
        <v>111</v>
      </c>
      <c r="R139" s="328"/>
      <c r="S139" s="328"/>
      <c r="T139" s="327" t="s">
        <v>112</v>
      </c>
      <c r="U139" s="328"/>
      <c r="V139" s="328"/>
      <c r="W139" s="322" t="s">
        <v>113</v>
      </c>
      <c r="X139" s="315"/>
      <c r="Y139" s="316"/>
      <c r="Z139" s="322" t="s">
        <v>114</v>
      </c>
      <c r="AA139" s="315"/>
      <c r="AB139" s="315"/>
      <c r="AC139" s="316"/>
      <c r="AD139" s="26"/>
    </row>
    <row r="140" spans="1:31" ht="60" customHeight="1" x14ac:dyDescent="0.2">
      <c r="A140" s="1"/>
      <c r="B140" s="25">
        <v>1</v>
      </c>
      <c r="C140" s="293" t="s">
        <v>147</v>
      </c>
      <c r="D140" s="294"/>
      <c r="E140" s="308"/>
      <c r="F140" s="293" t="s">
        <v>148</v>
      </c>
      <c r="G140" s="294"/>
      <c r="H140" s="294"/>
      <c r="I140" s="308"/>
      <c r="J140" s="293" t="s">
        <v>149</v>
      </c>
      <c r="K140" s="294"/>
      <c r="L140" s="293" t="s">
        <v>149</v>
      </c>
      <c r="M140" s="294"/>
      <c r="N140" s="293" t="s">
        <v>150</v>
      </c>
      <c r="O140" s="294"/>
      <c r="P140" s="294"/>
      <c r="Q140" s="293" t="s">
        <v>418</v>
      </c>
      <c r="R140" s="294"/>
      <c r="S140" s="294"/>
      <c r="T140" s="293" t="s">
        <v>151</v>
      </c>
      <c r="U140" s="294"/>
      <c r="V140" s="294"/>
      <c r="W140" s="295"/>
      <c r="X140" s="193"/>
      <c r="Y140" s="194"/>
      <c r="Z140" s="296"/>
      <c r="AA140" s="193"/>
      <c r="AB140" s="193"/>
      <c r="AC140" s="194"/>
      <c r="AD140" s="26"/>
    </row>
    <row r="141" spans="1:31" ht="21" customHeight="1" x14ac:dyDescent="0.2">
      <c r="A141" s="1"/>
      <c r="B141" s="25">
        <v>2</v>
      </c>
      <c r="C141" s="290"/>
      <c r="D141" s="291"/>
      <c r="E141" s="292"/>
      <c r="F141" s="290"/>
      <c r="G141" s="291"/>
      <c r="H141" s="291"/>
      <c r="I141" s="292"/>
      <c r="J141" s="290"/>
      <c r="K141" s="291"/>
      <c r="L141" s="290"/>
      <c r="M141" s="292"/>
      <c r="N141" s="290"/>
      <c r="O141" s="291"/>
      <c r="P141" s="291"/>
      <c r="Q141" s="290"/>
      <c r="R141" s="291"/>
      <c r="S141" s="291"/>
      <c r="T141" s="290"/>
      <c r="U141" s="291"/>
      <c r="V141" s="291"/>
      <c r="W141" s="295"/>
      <c r="X141" s="193"/>
      <c r="Y141" s="194"/>
      <c r="Z141" s="296"/>
      <c r="AA141" s="193"/>
      <c r="AB141" s="193"/>
      <c r="AC141" s="194"/>
      <c r="AD141" s="26"/>
    </row>
    <row r="142" spans="1:31" ht="21" customHeight="1" x14ac:dyDescent="0.2">
      <c r="A142" s="1"/>
      <c r="B142" s="25">
        <v>3</v>
      </c>
      <c r="C142" s="290"/>
      <c r="D142" s="291"/>
      <c r="E142" s="292"/>
      <c r="F142" s="290"/>
      <c r="G142" s="291"/>
      <c r="H142" s="291"/>
      <c r="I142" s="292"/>
      <c r="J142" s="290"/>
      <c r="K142" s="291"/>
      <c r="L142" s="290"/>
      <c r="M142" s="292"/>
      <c r="N142" s="290"/>
      <c r="O142" s="291"/>
      <c r="P142" s="291"/>
      <c r="Q142" s="290"/>
      <c r="R142" s="291"/>
      <c r="S142" s="291"/>
      <c r="T142" s="290"/>
      <c r="U142" s="291"/>
      <c r="V142" s="291"/>
      <c r="W142" s="295"/>
      <c r="X142" s="193"/>
      <c r="Y142" s="194"/>
      <c r="Z142" s="296"/>
      <c r="AA142" s="193"/>
      <c r="AB142" s="193"/>
      <c r="AC142" s="194"/>
      <c r="AD142" s="26"/>
    </row>
    <row r="143" spans="1:31" ht="21" customHeight="1" x14ac:dyDescent="0.2">
      <c r="A143" s="1"/>
      <c r="B143" s="25">
        <v>4</v>
      </c>
      <c r="C143" s="290"/>
      <c r="D143" s="291"/>
      <c r="E143" s="292"/>
      <c r="F143" s="290"/>
      <c r="G143" s="291"/>
      <c r="H143" s="291"/>
      <c r="I143" s="292"/>
      <c r="J143" s="290"/>
      <c r="K143" s="291"/>
      <c r="L143" s="290"/>
      <c r="M143" s="292"/>
      <c r="N143" s="290"/>
      <c r="O143" s="291"/>
      <c r="P143" s="291"/>
      <c r="Q143" s="290"/>
      <c r="R143" s="291"/>
      <c r="S143" s="291"/>
      <c r="T143" s="290"/>
      <c r="U143" s="291"/>
      <c r="V143" s="291"/>
      <c r="W143" s="295"/>
      <c r="X143" s="193"/>
      <c r="Y143" s="194"/>
      <c r="Z143" s="296"/>
      <c r="AA143" s="193"/>
      <c r="AB143" s="193"/>
      <c r="AC143" s="194"/>
      <c r="AD143" s="26"/>
    </row>
    <row r="144" spans="1:31" ht="21" customHeight="1" x14ac:dyDescent="0.2">
      <c r="A144" s="1"/>
      <c r="B144" s="25">
        <v>5</v>
      </c>
      <c r="C144" s="290"/>
      <c r="D144" s="291"/>
      <c r="E144" s="292"/>
      <c r="F144" s="290"/>
      <c r="G144" s="291"/>
      <c r="H144" s="291"/>
      <c r="I144" s="292"/>
      <c r="J144" s="290"/>
      <c r="K144" s="291"/>
      <c r="L144" s="290"/>
      <c r="M144" s="292"/>
      <c r="N144" s="290"/>
      <c r="O144" s="291"/>
      <c r="P144" s="291"/>
      <c r="Q144" s="290"/>
      <c r="R144" s="291"/>
      <c r="S144" s="291"/>
      <c r="T144" s="290"/>
      <c r="U144" s="291"/>
      <c r="V144" s="291"/>
      <c r="W144" s="295"/>
      <c r="X144" s="193"/>
      <c r="Y144" s="194"/>
      <c r="Z144" s="296"/>
      <c r="AA144" s="193"/>
      <c r="AB144" s="193"/>
      <c r="AC144" s="194"/>
      <c r="AD144" s="26"/>
    </row>
    <row r="145" spans="1:31" ht="21" customHeight="1" x14ac:dyDescent="0.2">
      <c r="A145" s="1"/>
      <c r="B145" s="25">
        <v>6</v>
      </c>
      <c r="C145" s="290"/>
      <c r="D145" s="291"/>
      <c r="E145" s="292"/>
      <c r="F145" s="290"/>
      <c r="G145" s="291"/>
      <c r="H145" s="291"/>
      <c r="I145" s="292"/>
      <c r="J145" s="290"/>
      <c r="K145" s="291"/>
      <c r="L145" s="290"/>
      <c r="M145" s="292"/>
      <c r="N145" s="290"/>
      <c r="O145" s="291"/>
      <c r="P145" s="291"/>
      <c r="Q145" s="290"/>
      <c r="R145" s="291"/>
      <c r="S145" s="291"/>
      <c r="T145" s="290"/>
      <c r="U145" s="291"/>
      <c r="V145" s="291"/>
      <c r="W145" s="295"/>
      <c r="X145" s="193"/>
      <c r="Y145" s="194"/>
      <c r="Z145" s="296"/>
      <c r="AA145" s="193"/>
      <c r="AB145" s="193"/>
      <c r="AC145" s="194"/>
      <c r="AD145" s="26"/>
    </row>
    <row r="146" spans="1:31" ht="21" customHeight="1" x14ac:dyDescent="0.2">
      <c r="A146" s="1"/>
      <c r="B146" s="25">
        <v>7</v>
      </c>
      <c r="C146" s="290"/>
      <c r="D146" s="291"/>
      <c r="E146" s="292"/>
      <c r="F146" s="290"/>
      <c r="G146" s="291"/>
      <c r="H146" s="291"/>
      <c r="I146" s="292"/>
      <c r="J146" s="290"/>
      <c r="K146" s="291"/>
      <c r="L146" s="290"/>
      <c r="M146" s="292"/>
      <c r="N146" s="290"/>
      <c r="O146" s="291"/>
      <c r="P146" s="291"/>
      <c r="Q146" s="290"/>
      <c r="R146" s="291"/>
      <c r="S146" s="291"/>
      <c r="T146" s="290"/>
      <c r="U146" s="291"/>
      <c r="V146" s="291"/>
      <c r="W146" s="295"/>
      <c r="X146" s="193"/>
      <c r="Y146" s="194"/>
      <c r="Z146" s="296"/>
      <c r="AA146" s="193"/>
      <c r="AB146" s="193"/>
      <c r="AC146" s="194"/>
      <c r="AD146" s="26"/>
    </row>
    <row r="147" spans="1:31" ht="21" customHeight="1" x14ac:dyDescent="0.2">
      <c r="A147" s="1"/>
      <c r="B147" s="25">
        <v>8</v>
      </c>
      <c r="C147" s="290"/>
      <c r="D147" s="291"/>
      <c r="E147" s="292"/>
      <c r="F147" s="290"/>
      <c r="G147" s="291"/>
      <c r="H147" s="291"/>
      <c r="I147" s="292"/>
      <c r="J147" s="290"/>
      <c r="K147" s="291"/>
      <c r="L147" s="290"/>
      <c r="M147" s="292"/>
      <c r="N147" s="290"/>
      <c r="O147" s="291"/>
      <c r="P147" s="291"/>
      <c r="Q147" s="290"/>
      <c r="R147" s="291"/>
      <c r="S147" s="291"/>
      <c r="T147" s="290"/>
      <c r="U147" s="291"/>
      <c r="V147" s="291"/>
      <c r="W147" s="295"/>
      <c r="X147" s="193"/>
      <c r="Y147" s="194"/>
      <c r="Z147" s="296"/>
      <c r="AA147" s="193"/>
      <c r="AB147" s="193"/>
      <c r="AC147" s="194"/>
      <c r="AD147" s="26"/>
    </row>
    <row r="148" spans="1:31" ht="21" customHeight="1" x14ac:dyDescent="0.2">
      <c r="A148" s="1"/>
      <c r="B148" s="25">
        <v>9</v>
      </c>
      <c r="C148" s="290"/>
      <c r="D148" s="291"/>
      <c r="E148" s="292"/>
      <c r="F148" s="290"/>
      <c r="G148" s="291"/>
      <c r="H148" s="291"/>
      <c r="I148" s="292"/>
      <c r="J148" s="290"/>
      <c r="K148" s="291"/>
      <c r="L148" s="290"/>
      <c r="M148" s="292"/>
      <c r="N148" s="290"/>
      <c r="O148" s="291"/>
      <c r="P148" s="291"/>
      <c r="Q148" s="290"/>
      <c r="R148" s="291"/>
      <c r="S148" s="291"/>
      <c r="T148" s="290"/>
      <c r="U148" s="291"/>
      <c r="V148" s="291"/>
      <c r="W148" s="295"/>
      <c r="X148" s="193"/>
      <c r="Y148" s="194"/>
      <c r="Z148" s="296"/>
      <c r="AA148" s="193"/>
      <c r="AB148" s="193"/>
      <c r="AC148" s="194"/>
      <c r="AD148" s="26"/>
    </row>
    <row r="149" spans="1:31" ht="21" customHeight="1" x14ac:dyDescent="0.2">
      <c r="A149" s="1"/>
      <c r="B149" s="25">
        <v>10</v>
      </c>
      <c r="C149" s="290"/>
      <c r="D149" s="291"/>
      <c r="E149" s="292"/>
      <c r="F149" s="290"/>
      <c r="G149" s="291"/>
      <c r="H149" s="291"/>
      <c r="I149" s="292"/>
      <c r="J149" s="290"/>
      <c r="K149" s="291"/>
      <c r="L149" s="290"/>
      <c r="M149" s="292"/>
      <c r="N149" s="290"/>
      <c r="O149" s="291"/>
      <c r="P149" s="291"/>
      <c r="Q149" s="290"/>
      <c r="R149" s="291"/>
      <c r="S149" s="291"/>
      <c r="T149" s="290"/>
      <c r="U149" s="291"/>
      <c r="V149" s="291"/>
      <c r="W149" s="295"/>
      <c r="X149" s="193"/>
      <c r="Y149" s="194"/>
      <c r="Z149" s="296"/>
      <c r="AA149" s="193"/>
      <c r="AB149" s="193"/>
      <c r="AC149" s="194"/>
      <c r="AD149" s="26"/>
    </row>
    <row r="150" spans="1:31" ht="15.75" customHeight="1" x14ac:dyDescent="0.2">
      <c r="A150" s="1"/>
      <c r="B150" s="314"/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5"/>
      <c r="Z150" s="315"/>
      <c r="AA150" s="315"/>
      <c r="AB150" s="315"/>
      <c r="AC150" s="316"/>
    </row>
    <row r="151" spans="1:31" ht="15.75" customHeight="1" x14ac:dyDescent="0.2">
      <c r="A151" s="1"/>
      <c r="B151" s="325" t="s">
        <v>115</v>
      </c>
      <c r="C151" s="315"/>
      <c r="D151" s="315"/>
      <c r="E151" s="315"/>
      <c r="F151" s="315"/>
      <c r="G151" s="315"/>
      <c r="H151" s="315"/>
      <c r="I151" s="315"/>
      <c r="J151" s="315"/>
      <c r="K151" s="315"/>
      <c r="L151" s="315"/>
      <c r="M151" s="315"/>
      <c r="N151" s="315"/>
      <c r="O151" s="315"/>
      <c r="P151" s="315"/>
      <c r="Q151" s="315"/>
      <c r="R151" s="315"/>
      <c r="S151" s="315"/>
      <c r="T151" s="315"/>
      <c r="U151" s="315"/>
      <c r="V151" s="315"/>
      <c r="W151" s="315"/>
      <c r="X151" s="315"/>
      <c r="Y151" s="315"/>
      <c r="Z151" s="315"/>
      <c r="AA151" s="315"/>
      <c r="AB151" s="315"/>
      <c r="AC151" s="316"/>
    </row>
    <row r="152" spans="1:31" ht="15.75" customHeight="1" x14ac:dyDescent="0.2">
      <c r="A152" s="1"/>
      <c r="B152" s="321" t="s">
        <v>116</v>
      </c>
      <c r="C152" s="315"/>
      <c r="D152" s="315"/>
      <c r="E152" s="315"/>
      <c r="F152" s="315"/>
      <c r="G152" s="315"/>
      <c r="H152" s="315"/>
      <c r="I152" s="315"/>
      <c r="J152" s="315"/>
      <c r="K152" s="315"/>
      <c r="L152" s="315"/>
      <c r="M152" s="315"/>
      <c r="N152" s="315"/>
      <c r="O152" s="315"/>
      <c r="P152" s="315"/>
      <c r="Q152" s="315"/>
      <c r="R152" s="315"/>
      <c r="S152" s="315"/>
      <c r="T152" s="315"/>
      <c r="U152" s="315"/>
      <c r="V152" s="315"/>
      <c r="W152" s="315"/>
      <c r="X152" s="315"/>
      <c r="Y152" s="315"/>
      <c r="Z152" s="315"/>
      <c r="AA152" s="315"/>
      <c r="AB152" s="315"/>
      <c r="AC152" s="316"/>
    </row>
    <row r="153" spans="1:31" ht="32.25" customHeight="1" x14ac:dyDescent="0.2">
      <c r="A153" s="1"/>
      <c r="B153" s="11" t="s">
        <v>48</v>
      </c>
      <c r="C153" s="322" t="s">
        <v>117</v>
      </c>
      <c r="D153" s="315"/>
      <c r="E153" s="315"/>
      <c r="F153" s="315"/>
      <c r="G153" s="315"/>
      <c r="H153" s="315"/>
      <c r="I153" s="316"/>
      <c r="J153" s="322" t="s">
        <v>118</v>
      </c>
      <c r="K153" s="315"/>
      <c r="L153" s="315"/>
      <c r="M153" s="315"/>
      <c r="N153" s="315"/>
      <c r="O153" s="315"/>
      <c r="P153" s="315"/>
      <c r="Q153" s="316"/>
      <c r="R153" s="323" t="s">
        <v>119</v>
      </c>
      <c r="S153" s="315"/>
      <c r="T153" s="316"/>
      <c r="U153" s="323" t="s">
        <v>120</v>
      </c>
      <c r="V153" s="315"/>
      <c r="W153" s="316"/>
      <c r="X153" s="323" t="s">
        <v>121</v>
      </c>
      <c r="Y153" s="315"/>
      <c r="Z153" s="316"/>
      <c r="AA153" s="324" t="s">
        <v>39</v>
      </c>
      <c r="AB153" s="315"/>
      <c r="AC153" s="316"/>
      <c r="AD153" s="7"/>
      <c r="AE153" s="143"/>
    </row>
    <row r="154" spans="1:31" ht="27.75" customHeight="1" x14ac:dyDescent="0.2">
      <c r="A154" s="1"/>
      <c r="B154" s="11">
        <v>1</v>
      </c>
      <c r="C154" s="203" t="s">
        <v>122</v>
      </c>
      <c r="D154" s="193"/>
      <c r="E154" s="193"/>
      <c r="F154" s="193"/>
      <c r="G154" s="193"/>
      <c r="H154" s="193"/>
      <c r="I154" s="194"/>
      <c r="J154" s="244" t="s">
        <v>123</v>
      </c>
      <c r="K154" s="193"/>
      <c r="L154" s="193"/>
      <c r="M154" s="193"/>
      <c r="N154" s="193"/>
      <c r="O154" s="193"/>
      <c r="P154" s="193"/>
      <c r="Q154" s="194"/>
      <c r="R154" s="300"/>
      <c r="S154" s="193"/>
      <c r="T154" s="194"/>
      <c r="U154" s="300"/>
      <c r="V154" s="193"/>
      <c r="W154" s="194"/>
      <c r="X154" s="300"/>
      <c r="Y154" s="193"/>
      <c r="Z154" s="194"/>
      <c r="AA154" s="301"/>
      <c r="AB154" s="193"/>
      <c r="AC154" s="194"/>
      <c r="AD154" s="7"/>
      <c r="AE154" s="143"/>
    </row>
    <row r="155" spans="1:31" ht="27.75" customHeight="1" x14ac:dyDescent="0.2">
      <c r="A155" s="1"/>
      <c r="B155" s="11">
        <v>2</v>
      </c>
      <c r="C155" s="302" t="s">
        <v>124</v>
      </c>
      <c r="D155" s="291"/>
      <c r="E155" s="291"/>
      <c r="F155" s="291"/>
      <c r="G155" s="291"/>
      <c r="H155" s="291"/>
      <c r="I155" s="292"/>
      <c r="J155" s="244" t="s">
        <v>125</v>
      </c>
      <c r="K155" s="193"/>
      <c r="L155" s="193"/>
      <c r="M155" s="193"/>
      <c r="N155" s="193"/>
      <c r="O155" s="193"/>
      <c r="P155" s="193"/>
      <c r="Q155" s="194"/>
      <c r="R155" s="300"/>
      <c r="S155" s="193"/>
      <c r="T155" s="194"/>
      <c r="U155" s="300"/>
      <c r="V155" s="193"/>
      <c r="W155" s="194"/>
      <c r="X155" s="300"/>
      <c r="Y155" s="193"/>
      <c r="Z155" s="194"/>
      <c r="AA155" s="301"/>
      <c r="AB155" s="193"/>
      <c r="AC155" s="194"/>
      <c r="AD155" s="7"/>
      <c r="AE155" s="143"/>
    </row>
    <row r="156" spans="1:31" ht="27.75" customHeight="1" x14ac:dyDescent="0.2">
      <c r="A156" s="1"/>
      <c r="B156" s="11">
        <v>3</v>
      </c>
      <c r="C156" s="203" t="s">
        <v>126</v>
      </c>
      <c r="D156" s="193"/>
      <c r="E156" s="193"/>
      <c r="F156" s="193"/>
      <c r="G156" s="193"/>
      <c r="H156" s="193"/>
      <c r="I156" s="194"/>
      <c r="J156" s="244" t="s">
        <v>127</v>
      </c>
      <c r="K156" s="193"/>
      <c r="L156" s="193"/>
      <c r="M156" s="193"/>
      <c r="N156" s="193"/>
      <c r="O156" s="193"/>
      <c r="P156" s="193"/>
      <c r="Q156" s="194"/>
      <c r="R156" s="300"/>
      <c r="S156" s="193"/>
      <c r="T156" s="194"/>
      <c r="U156" s="300"/>
      <c r="V156" s="193"/>
      <c r="W156" s="194"/>
      <c r="X156" s="300"/>
      <c r="Y156" s="193"/>
      <c r="Z156" s="194"/>
      <c r="AA156" s="301"/>
      <c r="AB156" s="193"/>
      <c r="AC156" s="194"/>
      <c r="AD156" s="7"/>
      <c r="AE156" s="143"/>
    </row>
    <row r="157" spans="1:31" ht="27.75" customHeight="1" x14ac:dyDescent="0.2">
      <c r="A157" s="1"/>
      <c r="B157" s="11">
        <v>4</v>
      </c>
      <c r="C157" s="203" t="s">
        <v>128</v>
      </c>
      <c r="D157" s="193"/>
      <c r="E157" s="193"/>
      <c r="F157" s="193"/>
      <c r="G157" s="193"/>
      <c r="H157" s="193"/>
      <c r="I157" s="194"/>
      <c r="J157" s="244"/>
      <c r="K157" s="193"/>
      <c r="L157" s="193"/>
      <c r="M157" s="193"/>
      <c r="N157" s="193"/>
      <c r="O157" s="193"/>
      <c r="P157" s="193"/>
      <c r="Q157" s="194"/>
      <c r="R157" s="300"/>
      <c r="S157" s="193"/>
      <c r="T157" s="194"/>
      <c r="U157" s="300"/>
      <c r="V157" s="193"/>
      <c r="W157" s="194"/>
      <c r="X157" s="300"/>
      <c r="Y157" s="193"/>
      <c r="Z157" s="194"/>
      <c r="AA157" s="301"/>
      <c r="AB157" s="193"/>
      <c r="AC157" s="194"/>
      <c r="AD157" s="7"/>
      <c r="AE157" s="143"/>
    </row>
    <row r="158" spans="1:31" ht="27.75" customHeight="1" x14ac:dyDescent="0.2">
      <c r="A158" s="1"/>
      <c r="B158" s="11">
        <v>5</v>
      </c>
      <c r="C158" s="203" t="s">
        <v>129</v>
      </c>
      <c r="D158" s="193"/>
      <c r="E158" s="193"/>
      <c r="F158" s="193"/>
      <c r="G158" s="193"/>
      <c r="H158" s="193"/>
      <c r="I158" s="194"/>
      <c r="J158" s="244"/>
      <c r="K158" s="193"/>
      <c r="L158" s="193"/>
      <c r="M158" s="193"/>
      <c r="N158" s="193"/>
      <c r="O158" s="193"/>
      <c r="P158" s="193"/>
      <c r="Q158" s="194"/>
      <c r="R158" s="300"/>
      <c r="S158" s="193"/>
      <c r="T158" s="194"/>
      <c r="U158" s="300"/>
      <c r="V158" s="193"/>
      <c r="W158" s="194"/>
      <c r="X158" s="300"/>
      <c r="Y158" s="193"/>
      <c r="Z158" s="194"/>
      <c r="AA158" s="301"/>
      <c r="AB158" s="193"/>
      <c r="AC158" s="194"/>
      <c r="AD158" s="7"/>
      <c r="AE158" s="143"/>
    </row>
    <row r="159" spans="1:31" ht="27.75" customHeight="1" x14ac:dyDescent="0.2">
      <c r="A159" s="1"/>
      <c r="B159" s="11">
        <v>6</v>
      </c>
      <c r="C159" s="203" t="s">
        <v>130</v>
      </c>
      <c r="D159" s="193"/>
      <c r="E159" s="193"/>
      <c r="F159" s="193"/>
      <c r="G159" s="193"/>
      <c r="H159" s="193"/>
      <c r="I159" s="194"/>
      <c r="J159" s="244"/>
      <c r="K159" s="193"/>
      <c r="L159" s="193"/>
      <c r="M159" s="193"/>
      <c r="N159" s="193"/>
      <c r="O159" s="193"/>
      <c r="P159" s="193"/>
      <c r="Q159" s="194"/>
      <c r="R159" s="300"/>
      <c r="S159" s="193"/>
      <c r="T159" s="194"/>
      <c r="U159" s="300"/>
      <c r="V159" s="193"/>
      <c r="W159" s="194"/>
      <c r="X159" s="300"/>
      <c r="Y159" s="193"/>
      <c r="Z159" s="194"/>
      <c r="AA159" s="301"/>
      <c r="AB159" s="193"/>
      <c r="AC159" s="194"/>
      <c r="AD159" s="7"/>
      <c r="AE159" s="143"/>
    </row>
    <row r="160" spans="1:31" ht="15.75" customHeight="1" x14ac:dyDescent="0.2">
      <c r="A160" s="1"/>
      <c r="B160" s="321" t="s">
        <v>131</v>
      </c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315"/>
      <c r="P160" s="315"/>
      <c r="Q160" s="315"/>
      <c r="R160" s="315"/>
      <c r="S160" s="315"/>
      <c r="T160" s="315"/>
      <c r="U160" s="315"/>
      <c r="V160" s="315"/>
      <c r="W160" s="315"/>
      <c r="X160" s="315"/>
      <c r="Y160" s="315"/>
      <c r="Z160" s="315"/>
      <c r="AA160" s="315"/>
      <c r="AB160" s="315"/>
      <c r="AC160" s="316"/>
      <c r="AE160" s="145"/>
    </row>
    <row r="161" spans="1:31" ht="15.75" customHeight="1" x14ac:dyDescent="0.2">
      <c r="A161" s="1"/>
      <c r="B161" s="135" t="s">
        <v>48</v>
      </c>
      <c r="C161" s="322" t="s">
        <v>118</v>
      </c>
      <c r="D161" s="315"/>
      <c r="E161" s="315"/>
      <c r="F161" s="315"/>
      <c r="G161" s="315"/>
      <c r="H161" s="315"/>
      <c r="I161" s="315"/>
      <c r="J161" s="315"/>
      <c r="K161" s="315"/>
      <c r="L161" s="315"/>
      <c r="M161" s="316"/>
      <c r="N161" s="322" t="s">
        <v>132</v>
      </c>
      <c r="O161" s="315"/>
      <c r="P161" s="315"/>
      <c r="Q161" s="316"/>
      <c r="R161" s="322" t="s">
        <v>133</v>
      </c>
      <c r="S161" s="315"/>
      <c r="T161" s="315"/>
      <c r="U161" s="316"/>
      <c r="V161" s="322" t="s">
        <v>39</v>
      </c>
      <c r="W161" s="315"/>
      <c r="X161" s="315"/>
      <c r="Y161" s="315"/>
      <c r="Z161" s="315"/>
      <c r="AA161" s="315"/>
      <c r="AB161" s="315"/>
      <c r="AC161" s="316"/>
      <c r="AE161" s="145"/>
    </row>
    <row r="162" spans="1:31" ht="36.75" customHeight="1" x14ac:dyDescent="0.2">
      <c r="A162" s="1"/>
      <c r="B162" s="135">
        <v>4</v>
      </c>
      <c r="C162" s="197" t="s">
        <v>419</v>
      </c>
      <c r="D162" s="198"/>
      <c r="E162" s="198"/>
      <c r="F162" s="198"/>
      <c r="G162" s="198"/>
      <c r="H162" s="198"/>
      <c r="I162" s="198"/>
      <c r="J162" s="198"/>
      <c r="K162" s="198"/>
      <c r="L162" s="198"/>
      <c r="M162" s="199"/>
      <c r="N162" s="303" t="s">
        <v>420</v>
      </c>
      <c r="O162" s="198"/>
      <c r="P162" s="198"/>
      <c r="Q162" s="199"/>
      <c r="R162" s="250" t="s">
        <v>421</v>
      </c>
      <c r="S162" s="198"/>
      <c r="T162" s="198"/>
      <c r="U162" s="199"/>
      <c r="V162" s="298" t="s">
        <v>422</v>
      </c>
      <c r="W162" s="198"/>
      <c r="X162" s="198"/>
      <c r="Y162" s="198"/>
      <c r="Z162" s="198"/>
      <c r="AA162" s="198"/>
      <c r="AB162" s="198"/>
      <c r="AC162" s="199"/>
      <c r="AE162" s="145"/>
    </row>
    <row r="163" spans="1:31" ht="15.75" customHeight="1" x14ac:dyDescent="0.2">
      <c r="A163" s="1"/>
      <c r="B163" s="135">
        <v>5</v>
      </c>
      <c r="C163" s="192"/>
      <c r="D163" s="193"/>
      <c r="E163" s="193"/>
      <c r="F163" s="193"/>
      <c r="G163" s="193"/>
      <c r="H163" s="193"/>
      <c r="I163" s="193"/>
      <c r="J163" s="193"/>
      <c r="K163" s="193"/>
      <c r="L163" s="193"/>
      <c r="M163" s="194"/>
      <c r="N163" s="304"/>
      <c r="O163" s="193"/>
      <c r="P163" s="193"/>
      <c r="Q163" s="194"/>
      <c r="R163" s="305"/>
      <c r="S163" s="193"/>
      <c r="T163" s="193"/>
      <c r="U163" s="194"/>
      <c r="V163" s="306"/>
      <c r="W163" s="193"/>
      <c r="X163" s="193"/>
      <c r="Y163" s="193"/>
      <c r="Z163" s="193"/>
      <c r="AA163" s="193"/>
      <c r="AB163" s="193"/>
      <c r="AC163" s="194"/>
    </row>
    <row r="164" spans="1:31" ht="15.75" customHeight="1" x14ac:dyDescent="0.2">
      <c r="A164" s="1"/>
      <c r="B164" s="135">
        <v>6</v>
      </c>
      <c r="C164" s="192"/>
      <c r="D164" s="193"/>
      <c r="E164" s="193"/>
      <c r="F164" s="193"/>
      <c r="G164" s="193"/>
      <c r="H164" s="193"/>
      <c r="I164" s="193"/>
      <c r="J164" s="193"/>
      <c r="K164" s="193"/>
      <c r="L164" s="193"/>
      <c r="M164" s="194"/>
      <c r="N164" s="304"/>
      <c r="O164" s="193"/>
      <c r="P164" s="193"/>
      <c r="Q164" s="194"/>
      <c r="R164" s="305"/>
      <c r="S164" s="193"/>
      <c r="T164" s="193"/>
      <c r="U164" s="194"/>
      <c r="V164" s="306"/>
      <c r="W164" s="193"/>
      <c r="X164" s="193"/>
      <c r="Y164" s="193"/>
      <c r="Z164" s="193"/>
      <c r="AA164" s="193"/>
      <c r="AB164" s="193"/>
      <c r="AC164" s="194"/>
    </row>
    <row r="165" spans="1:31" ht="15.75" customHeight="1" x14ac:dyDescent="0.2">
      <c r="A165" s="1"/>
      <c r="B165" s="314"/>
      <c r="C165" s="315"/>
      <c r="D165" s="315"/>
      <c r="E165" s="315"/>
      <c r="F165" s="315"/>
      <c r="G165" s="315"/>
      <c r="H165" s="315"/>
      <c r="I165" s="315"/>
      <c r="J165" s="315"/>
      <c r="K165" s="315"/>
      <c r="L165" s="315"/>
      <c r="M165" s="315"/>
      <c r="N165" s="315"/>
      <c r="O165" s="315"/>
      <c r="P165" s="315"/>
      <c r="Q165" s="315"/>
      <c r="R165" s="315"/>
      <c r="S165" s="315"/>
      <c r="T165" s="315"/>
      <c r="U165" s="315"/>
      <c r="V165" s="315"/>
      <c r="W165" s="315"/>
      <c r="X165" s="315"/>
      <c r="Y165" s="315"/>
      <c r="Z165" s="315"/>
      <c r="AA165" s="315"/>
      <c r="AB165" s="315"/>
      <c r="AC165" s="316"/>
    </row>
    <row r="166" spans="1:31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4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31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31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31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31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31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31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31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31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31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31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</sheetData>
  <sheetProtection algorithmName="SHA-512" hashValue="p311upmrol7KbBpCUCjMgM6yVhEiiWRKrKBg9UL/TMKaSTWDHy0HUxd2sCO8zVQSKT0pPtnFRDqoYZwc5RtBBw==" saltValue="ZIFM50RHucUFfzrcAcQ8Gw==" spinCount="100000" sheet="1" objects="1" scenarios="1"/>
  <mergeCells count="829">
    <mergeCell ref="B7:AC7"/>
    <mergeCell ref="B8:AC8"/>
    <mergeCell ref="B9:AC9"/>
    <mergeCell ref="B10:E10"/>
    <mergeCell ref="F10:I10"/>
    <mergeCell ref="J10:P10"/>
    <mergeCell ref="T10:Z10"/>
    <mergeCell ref="AA10:AB10"/>
    <mergeCell ref="B2:G5"/>
    <mergeCell ref="H2:U5"/>
    <mergeCell ref="V2:AC2"/>
    <mergeCell ref="V3:AC3"/>
    <mergeCell ref="V4:AC4"/>
    <mergeCell ref="V5:AC5"/>
    <mergeCell ref="B15:C15"/>
    <mergeCell ref="D15:N15"/>
    <mergeCell ref="O15:Q15"/>
    <mergeCell ref="R15:AC15"/>
    <mergeCell ref="B16:C16"/>
    <mergeCell ref="D16:N16"/>
    <mergeCell ref="O16:Q16"/>
    <mergeCell ref="R16:AC16"/>
    <mergeCell ref="B11:J11"/>
    <mergeCell ref="K11:AC11"/>
    <mergeCell ref="B12:AC12"/>
    <mergeCell ref="B13:N13"/>
    <mergeCell ref="O13:AC13"/>
    <mergeCell ref="B14:N14"/>
    <mergeCell ref="O14:AC14"/>
    <mergeCell ref="B20:AC20"/>
    <mergeCell ref="B21:AC21"/>
    <mergeCell ref="B22:G22"/>
    <mergeCell ref="H22:AC22"/>
    <mergeCell ref="B17:C17"/>
    <mergeCell ref="D17:N17"/>
    <mergeCell ref="O17:Q17"/>
    <mergeCell ref="R17:AC17"/>
    <mergeCell ref="B18:AC18"/>
    <mergeCell ref="B19:AC19"/>
    <mergeCell ref="B27:G27"/>
    <mergeCell ref="H27:AC27"/>
    <mergeCell ref="B28:G28"/>
    <mergeCell ref="H28:AC28"/>
    <mergeCell ref="B29:G29"/>
    <mergeCell ref="H29:AC29"/>
    <mergeCell ref="B24:G24"/>
    <mergeCell ref="H24:AB24"/>
    <mergeCell ref="B25:G25"/>
    <mergeCell ref="H25:AB25"/>
    <mergeCell ref="B26:G26"/>
    <mergeCell ref="H26:AC26"/>
    <mergeCell ref="B34:H34"/>
    <mergeCell ref="I34:O34"/>
    <mergeCell ref="P34:V34"/>
    <mergeCell ref="W34:AC34"/>
    <mergeCell ref="B35:H35"/>
    <mergeCell ref="I35:O35"/>
    <mergeCell ref="P35:V35"/>
    <mergeCell ref="W35:AC35"/>
    <mergeCell ref="B30:G30"/>
    <mergeCell ref="H30:AC30"/>
    <mergeCell ref="B31:AC31"/>
    <mergeCell ref="B32:G32"/>
    <mergeCell ref="H32:AC32"/>
    <mergeCell ref="B33:H33"/>
    <mergeCell ref="I33:O33"/>
    <mergeCell ref="P33:V33"/>
    <mergeCell ref="W33:AC33"/>
    <mergeCell ref="B38:H38"/>
    <mergeCell ref="I38:O38"/>
    <mergeCell ref="P38:V38"/>
    <mergeCell ref="W38:AC38"/>
    <mergeCell ref="B39:AC39"/>
    <mergeCell ref="B40:O40"/>
    <mergeCell ref="P40:AC40"/>
    <mergeCell ref="B36:H36"/>
    <mergeCell ref="I36:O36"/>
    <mergeCell ref="P36:V36"/>
    <mergeCell ref="W36:AC36"/>
    <mergeCell ref="B37:H37"/>
    <mergeCell ref="I37:O37"/>
    <mergeCell ref="P37:V37"/>
    <mergeCell ref="W37:AC37"/>
    <mergeCell ref="B47:P47"/>
    <mergeCell ref="Q47:T47"/>
    <mergeCell ref="U47:AC49"/>
    <mergeCell ref="B48:P48"/>
    <mergeCell ref="Q48:T48"/>
    <mergeCell ref="B49:T49"/>
    <mergeCell ref="B41:AC41"/>
    <mergeCell ref="B42:AC42"/>
    <mergeCell ref="B43:AC43"/>
    <mergeCell ref="B44:AC44"/>
    <mergeCell ref="B45:AC45"/>
    <mergeCell ref="B46:AC46"/>
    <mergeCell ref="B50:B51"/>
    <mergeCell ref="C50:H51"/>
    <mergeCell ref="I50:J51"/>
    <mergeCell ref="K50:P50"/>
    <mergeCell ref="Q50:AC50"/>
    <mergeCell ref="K51:M51"/>
    <mergeCell ref="N51:P51"/>
    <mergeCell ref="Q51:R51"/>
    <mergeCell ref="S51:T51"/>
    <mergeCell ref="U51:V51"/>
    <mergeCell ref="W51:X51"/>
    <mergeCell ref="Y51:AC51"/>
    <mergeCell ref="C52:H52"/>
    <mergeCell ref="I52:J52"/>
    <mergeCell ref="K52:M52"/>
    <mergeCell ref="N52:P52"/>
    <mergeCell ref="Q52:R52"/>
    <mergeCell ref="S52:T52"/>
    <mergeCell ref="U52:V52"/>
    <mergeCell ref="Y52:AC52"/>
    <mergeCell ref="U53:V53"/>
    <mergeCell ref="Y53:AC53"/>
    <mergeCell ref="C54:H54"/>
    <mergeCell ref="I54:J54"/>
    <mergeCell ref="K54:M54"/>
    <mergeCell ref="N54:P54"/>
    <mergeCell ref="Q54:R54"/>
    <mergeCell ref="S54:T54"/>
    <mergeCell ref="U54:V54"/>
    <mergeCell ref="Y54:AC54"/>
    <mergeCell ref="C53:H53"/>
    <mergeCell ref="I53:J53"/>
    <mergeCell ref="K53:M53"/>
    <mergeCell ref="N53:P53"/>
    <mergeCell ref="Q53:R53"/>
    <mergeCell ref="S53:T53"/>
    <mergeCell ref="U55:V55"/>
    <mergeCell ref="Y55:AC55"/>
    <mergeCell ref="C56:H56"/>
    <mergeCell ref="I56:J56"/>
    <mergeCell ref="K56:M56"/>
    <mergeCell ref="N56:P56"/>
    <mergeCell ref="Q56:R56"/>
    <mergeCell ref="S56:T56"/>
    <mergeCell ref="U56:V56"/>
    <mergeCell ref="Y56:AC56"/>
    <mergeCell ref="C55:H55"/>
    <mergeCell ref="I55:J55"/>
    <mergeCell ref="K55:M55"/>
    <mergeCell ref="N55:P55"/>
    <mergeCell ref="Q55:R55"/>
    <mergeCell ref="S55:T55"/>
    <mergeCell ref="U57:V57"/>
    <mergeCell ref="Y57:AC57"/>
    <mergeCell ref="C58:H58"/>
    <mergeCell ref="I58:J58"/>
    <mergeCell ref="K58:M58"/>
    <mergeCell ref="N58:P58"/>
    <mergeCell ref="Q58:R58"/>
    <mergeCell ref="S58:T58"/>
    <mergeCell ref="U58:V58"/>
    <mergeCell ref="Y58:AC58"/>
    <mergeCell ref="C57:H57"/>
    <mergeCell ref="I57:J57"/>
    <mergeCell ref="K57:M57"/>
    <mergeCell ref="N57:P57"/>
    <mergeCell ref="Q57:R57"/>
    <mergeCell ref="S57:T57"/>
    <mergeCell ref="U59:V59"/>
    <mergeCell ref="Y59:AC59"/>
    <mergeCell ref="C60:H60"/>
    <mergeCell ref="I60:J60"/>
    <mergeCell ref="K60:M60"/>
    <mergeCell ref="N60:P60"/>
    <mergeCell ref="Q60:R60"/>
    <mergeCell ref="S60:T60"/>
    <mergeCell ref="U60:V60"/>
    <mergeCell ref="Y60:AC60"/>
    <mergeCell ref="C59:H59"/>
    <mergeCell ref="I59:J59"/>
    <mergeCell ref="K59:M59"/>
    <mergeCell ref="N59:P59"/>
    <mergeCell ref="Q59:R59"/>
    <mergeCell ref="S59:T59"/>
    <mergeCell ref="U61:V61"/>
    <mergeCell ref="Y61:AC61"/>
    <mergeCell ref="B62:H62"/>
    <mergeCell ref="I62:J62"/>
    <mergeCell ref="K62:R62"/>
    <mergeCell ref="S62:T62"/>
    <mergeCell ref="U62:AC62"/>
    <mergeCell ref="C61:H61"/>
    <mergeCell ref="I61:J61"/>
    <mergeCell ref="K61:M61"/>
    <mergeCell ref="N61:P61"/>
    <mergeCell ref="Q61:R61"/>
    <mergeCell ref="S61:T61"/>
    <mergeCell ref="B63:AC63"/>
    <mergeCell ref="B64:B65"/>
    <mergeCell ref="C64:E65"/>
    <mergeCell ref="F64:P64"/>
    <mergeCell ref="Q64:V64"/>
    <mergeCell ref="W64:AC64"/>
    <mergeCell ref="F65:I65"/>
    <mergeCell ref="J65:M65"/>
    <mergeCell ref="N65:P65"/>
    <mergeCell ref="Q65:R65"/>
    <mergeCell ref="S65:T65"/>
    <mergeCell ref="U65:V65"/>
    <mergeCell ref="W65:X65"/>
    <mergeCell ref="Y65:Z65"/>
    <mergeCell ref="AB65:AC65"/>
    <mergeCell ref="C66:E66"/>
    <mergeCell ref="F66:I66"/>
    <mergeCell ref="J66:M66"/>
    <mergeCell ref="N66:P66"/>
    <mergeCell ref="Q66:R66"/>
    <mergeCell ref="S66:T66"/>
    <mergeCell ref="U66:V66"/>
    <mergeCell ref="W66:X66"/>
    <mergeCell ref="Y66:Z66"/>
    <mergeCell ref="AB66:AC66"/>
    <mergeCell ref="C67:E67"/>
    <mergeCell ref="F67:I67"/>
    <mergeCell ref="J67:M67"/>
    <mergeCell ref="N67:P67"/>
    <mergeCell ref="Q67:R67"/>
    <mergeCell ref="S67:T67"/>
    <mergeCell ref="U67:V67"/>
    <mergeCell ref="W67:X67"/>
    <mergeCell ref="Y67:Z67"/>
    <mergeCell ref="AB67:AC67"/>
    <mergeCell ref="C68:E68"/>
    <mergeCell ref="F68:I68"/>
    <mergeCell ref="J68:M68"/>
    <mergeCell ref="N68:P68"/>
    <mergeCell ref="Q68:R68"/>
    <mergeCell ref="S68:T68"/>
    <mergeCell ref="U68:V68"/>
    <mergeCell ref="W68:X68"/>
    <mergeCell ref="Y68:Z68"/>
    <mergeCell ref="AB68:AC68"/>
    <mergeCell ref="C69:E69"/>
    <mergeCell ref="F69:I69"/>
    <mergeCell ref="J69:M69"/>
    <mergeCell ref="N69:P69"/>
    <mergeCell ref="Q69:R69"/>
    <mergeCell ref="S69:T69"/>
    <mergeCell ref="U69:V69"/>
    <mergeCell ref="W69:X69"/>
    <mergeCell ref="Y69:Z69"/>
    <mergeCell ref="AB69:AC69"/>
    <mergeCell ref="C70:E70"/>
    <mergeCell ref="F70:I70"/>
    <mergeCell ref="J70:M70"/>
    <mergeCell ref="N70:P70"/>
    <mergeCell ref="Q70:R70"/>
    <mergeCell ref="S70:T70"/>
    <mergeCell ref="U70:V70"/>
    <mergeCell ref="W70:X70"/>
    <mergeCell ref="Y70:Z70"/>
    <mergeCell ref="AB70:AC70"/>
    <mergeCell ref="C71:E71"/>
    <mergeCell ref="F71:I71"/>
    <mergeCell ref="J71:M71"/>
    <mergeCell ref="N71:P71"/>
    <mergeCell ref="Q71:R71"/>
    <mergeCell ref="S71:T71"/>
    <mergeCell ref="U71:V71"/>
    <mergeCell ref="W71:X71"/>
    <mergeCell ref="Y71:Z71"/>
    <mergeCell ref="AB71:AC71"/>
    <mergeCell ref="C72:E72"/>
    <mergeCell ref="F72:I72"/>
    <mergeCell ref="J72:M72"/>
    <mergeCell ref="N72:P72"/>
    <mergeCell ref="Q72:R72"/>
    <mergeCell ref="S72:T72"/>
    <mergeCell ref="U72:V72"/>
    <mergeCell ref="W72:X72"/>
    <mergeCell ref="Y72:Z72"/>
    <mergeCell ref="AB72:AC72"/>
    <mergeCell ref="C73:E73"/>
    <mergeCell ref="F73:I73"/>
    <mergeCell ref="J73:M73"/>
    <mergeCell ref="N73:P73"/>
    <mergeCell ref="Q73:R73"/>
    <mergeCell ref="S73:T73"/>
    <mergeCell ref="U73:V73"/>
    <mergeCell ref="W73:X73"/>
    <mergeCell ref="Y73:Z73"/>
    <mergeCell ref="AB73:AC73"/>
    <mergeCell ref="C74:E74"/>
    <mergeCell ref="F74:I74"/>
    <mergeCell ref="J74:M74"/>
    <mergeCell ref="N74:P74"/>
    <mergeCell ref="Q74:R74"/>
    <mergeCell ref="S75:T75"/>
    <mergeCell ref="U75:V75"/>
    <mergeCell ref="W75:X75"/>
    <mergeCell ref="Y75:Z75"/>
    <mergeCell ref="AB75:AC75"/>
    <mergeCell ref="B77:AC77"/>
    <mergeCell ref="S74:T74"/>
    <mergeCell ref="U74:V74"/>
    <mergeCell ref="W74:X74"/>
    <mergeCell ref="Y74:Z74"/>
    <mergeCell ref="AB74:AC74"/>
    <mergeCell ref="C75:E75"/>
    <mergeCell ref="F75:I75"/>
    <mergeCell ref="J75:M75"/>
    <mergeCell ref="N75:P75"/>
    <mergeCell ref="Q75:R75"/>
    <mergeCell ref="B78:AC78"/>
    <mergeCell ref="B79:G79"/>
    <mergeCell ref="H79:V79"/>
    <mergeCell ref="W79:AC82"/>
    <mergeCell ref="B80:G80"/>
    <mergeCell ref="H80:V80"/>
    <mergeCell ref="B81:G81"/>
    <mergeCell ref="H81:V81"/>
    <mergeCell ref="B82:G82"/>
    <mergeCell ref="H82:V82"/>
    <mergeCell ref="B86:H86"/>
    <mergeCell ref="I86:O86"/>
    <mergeCell ref="P86:V86"/>
    <mergeCell ref="W86:AC86"/>
    <mergeCell ref="B87:H87"/>
    <mergeCell ref="I87:O87"/>
    <mergeCell ref="P87:V87"/>
    <mergeCell ref="W87:AC87"/>
    <mergeCell ref="B83:AC83"/>
    <mergeCell ref="B84:H84"/>
    <mergeCell ref="I84:O84"/>
    <mergeCell ref="P84:V84"/>
    <mergeCell ref="W84:AC84"/>
    <mergeCell ref="B85:H85"/>
    <mergeCell ref="I85:O85"/>
    <mergeCell ref="P85:V85"/>
    <mergeCell ref="W85:AC85"/>
    <mergeCell ref="B91:G91"/>
    <mergeCell ref="H91:L91"/>
    <mergeCell ref="M91:P91"/>
    <mergeCell ref="Q91:T91"/>
    <mergeCell ref="U91:W91"/>
    <mergeCell ref="X91:AC91"/>
    <mergeCell ref="B89:AC89"/>
    <mergeCell ref="B90:G90"/>
    <mergeCell ref="H90:L90"/>
    <mergeCell ref="M90:P90"/>
    <mergeCell ref="Q90:T90"/>
    <mergeCell ref="U90:W90"/>
    <mergeCell ref="X90:AC90"/>
    <mergeCell ref="B93:G93"/>
    <mergeCell ref="H93:L93"/>
    <mergeCell ref="M93:P93"/>
    <mergeCell ref="Q93:T93"/>
    <mergeCell ref="U93:W93"/>
    <mergeCell ref="X93:AC93"/>
    <mergeCell ref="B92:G92"/>
    <mergeCell ref="H92:L92"/>
    <mergeCell ref="M92:P92"/>
    <mergeCell ref="Q92:T92"/>
    <mergeCell ref="U92:W92"/>
    <mergeCell ref="X92:AC92"/>
    <mergeCell ref="B95:G95"/>
    <mergeCell ref="H95:L95"/>
    <mergeCell ref="M95:P95"/>
    <mergeCell ref="Q95:T95"/>
    <mergeCell ref="U95:W95"/>
    <mergeCell ref="X95:AC95"/>
    <mergeCell ref="B94:G94"/>
    <mergeCell ref="H94:L94"/>
    <mergeCell ref="M94:P94"/>
    <mergeCell ref="Q94:T94"/>
    <mergeCell ref="U94:W94"/>
    <mergeCell ref="X94:AC94"/>
    <mergeCell ref="B97:G97"/>
    <mergeCell ref="H97:L97"/>
    <mergeCell ref="M97:P97"/>
    <mergeCell ref="Q97:T97"/>
    <mergeCell ref="U97:W97"/>
    <mergeCell ref="X97:AC97"/>
    <mergeCell ref="B96:G96"/>
    <mergeCell ref="H96:L96"/>
    <mergeCell ref="M96:P96"/>
    <mergeCell ref="Q96:T96"/>
    <mergeCell ref="U96:W96"/>
    <mergeCell ref="X96:AC96"/>
    <mergeCell ref="B99:G99"/>
    <mergeCell ref="H99:L99"/>
    <mergeCell ref="M99:P99"/>
    <mergeCell ref="Q99:T99"/>
    <mergeCell ref="U99:W99"/>
    <mergeCell ref="X99:AC99"/>
    <mergeCell ref="B98:G98"/>
    <mergeCell ref="H98:L98"/>
    <mergeCell ref="M98:P98"/>
    <mergeCell ref="Q98:T98"/>
    <mergeCell ref="U98:W98"/>
    <mergeCell ref="X98:AC98"/>
    <mergeCell ref="B101:AC101"/>
    <mergeCell ref="B102:G102"/>
    <mergeCell ref="H102:M102"/>
    <mergeCell ref="N102:P104"/>
    <mergeCell ref="B103:G103"/>
    <mergeCell ref="H103:M103"/>
    <mergeCell ref="Q103:V103"/>
    <mergeCell ref="W103:AB103"/>
    <mergeCell ref="AC103:AC104"/>
    <mergeCell ref="B104:G104"/>
    <mergeCell ref="H104:M104"/>
    <mergeCell ref="Q104:V104"/>
    <mergeCell ref="W104:AB104"/>
    <mergeCell ref="B105:G105"/>
    <mergeCell ref="H105:M105"/>
    <mergeCell ref="B106:H106"/>
    <mergeCell ref="I106:L106"/>
    <mergeCell ref="M106:P106"/>
    <mergeCell ref="Q106:T106"/>
    <mergeCell ref="U106:AC106"/>
    <mergeCell ref="B107:H107"/>
    <mergeCell ref="I107:L107"/>
    <mergeCell ref="M107:P107"/>
    <mergeCell ref="Q107:T107"/>
    <mergeCell ref="U107:AC107"/>
    <mergeCell ref="B108:H108"/>
    <mergeCell ref="I108:L108"/>
    <mergeCell ref="M108:P108"/>
    <mergeCell ref="Q108:T108"/>
    <mergeCell ref="U108:AC108"/>
    <mergeCell ref="B109:H109"/>
    <mergeCell ref="I109:L109"/>
    <mergeCell ref="M109:P109"/>
    <mergeCell ref="Q109:T109"/>
    <mergeCell ref="U109:AC109"/>
    <mergeCell ref="B110:H110"/>
    <mergeCell ref="I110:L110"/>
    <mergeCell ref="M110:P110"/>
    <mergeCell ref="Q110:T110"/>
    <mergeCell ref="U110:AC110"/>
    <mergeCell ref="B111:H111"/>
    <mergeCell ref="I111:L111"/>
    <mergeCell ref="M111:P111"/>
    <mergeCell ref="Q111:T111"/>
    <mergeCell ref="U111:AC111"/>
    <mergeCell ref="B112:H112"/>
    <mergeCell ref="I112:L112"/>
    <mergeCell ref="M112:P112"/>
    <mergeCell ref="Q112:T112"/>
    <mergeCell ref="U112:AC112"/>
    <mergeCell ref="B113:AC113"/>
    <mergeCell ref="B114:AC114"/>
    <mergeCell ref="B115:D115"/>
    <mergeCell ref="E115:G115"/>
    <mergeCell ref="H115:J115"/>
    <mergeCell ref="K115:M115"/>
    <mergeCell ref="N115:P115"/>
    <mergeCell ref="Q115:S115"/>
    <mergeCell ref="T115:U115"/>
    <mergeCell ref="V115:X115"/>
    <mergeCell ref="Y115:Z115"/>
    <mergeCell ref="AA115:AC115"/>
    <mergeCell ref="B116:D116"/>
    <mergeCell ref="E116:G116"/>
    <mergeCell ref="H116:J116"/>
    <mergeCell ref="K116:M116"/>
    <mergeCell ref="N116:P116"/>
    <mergeCell ref="Q116:S116"/>
    <mergeCell ref="T116:U116"/>
    <mergeCell ref="V116:X116"/>
    <mergeCell ref="Y116:Z116"/>
    <mergeCell ref="AA116:AC116"/>
    <mergeCell ref="B117:D117"/>
    <mergeCell ref="E117:G117"/>
    <mergeCell ref="H117:J117"/>
    <mergeCell ref="K117:M117"/>
    <mergeCell ref="N117:P117"/>
    <mergeCell ref="Q117:S117"/>
    <mergeCell ref="T117:U117"/>
    <mergeCell ref="V117:X117"/>
    <mergeCell ref="Y117:Z117"/>
    <mergeCell ref="AA117:AC117"/>
    <mergeCell ref="B118:D118"/>
    <mergeCell ref="E118:G118"/>
    <mergeCell ref="H118:J118"/>
    <mergeCell ref="K118:M118"/>
    <mergeCell ref="N118:P118"/>
    <mergeCell ref="Q118:S118"/>
    <mergeCell ref="T118:U118"/>
    <mergeCell ref="V118:X118"/>
    <mergeCell ref="Y118:Z118"/>
    <mergeCell ref="AA118:AC118"/>
    <mergeCell ref="B119:D119"/>
    <mergeCell ref="E119:G119"/>
    <mergeCell ref="H119:J119"/>
    <mergeCell ref="K119:M119"/>
    <mergeCell ref="N119:P119"/>
    <mergeCell ref="Q119:S119"/>
    <mergeCell ref="T119:U119"/>
    <mergeCell ref="V119:X119"/>
    <mergeCell ref="Y119:Z119"/>
    <mergeCell ref="AA119:AC119"/>
    <mergeCell ref="B120:D120"/>
    <mergeCell ref="E120:G120"/>
    <mergeCell ref="H120:J120"/>
    <mergeCell ref="K120:M120"/>
    <mergeCell ref="N120:P120"/>
    <mergeCell ref="Q120:S120"/>
    <mergeCell ref="T120:U120"/>
    <mergeCell ref="V120:X120"/>
    <mergeCell ref="Y120:Z120"/>
    <mergeCell ref="AA120:AC120"/>
    <mergeCell ref="B121:D121"/>
    <mergeCell ref="E121:G121"/>
    <mergeCell ref="H121:J121"/>
    <mergeCell ref="K121:M121"/>
    <mergeCell ref="N121:P121"/>
    <mergeCell ref="Q121:S121"/>
    <mergeCell ref="T121:U121"/>
    <mergeCell ref="V121:X121"/>
    <mergeCell ref="Y121:Z121"/>
    <mergeCell ref="AA121:AC121"/>
    <mergeCell ref="B122:D122"/>
    <mergeCell ref="E122:G122"/>
    <mergeCell ref="H122:J122"/>
    <mergeCell ref="K122:M122"/>
    <mergeCell ref="N122:P122"/>
    <mergeCell ref="Q122:S122"/>
    <mergeCell ref="T122:U122"/>
    <mergeCell ref="V122:X122"/>
    <mergeCell ref="Y122:Z122"/>
    <mergeCell ref="AA122:AC122"/>
    <mergeCell ref="B123:D123"/>
    <mergeCell ref="E123:G123"/>
    <mergeCell ref="H123:J123"/>
    <mergeCell ref="K123:M123"/>
    <mergeCell ref="N123:P123"/>
    <mergeCell ref="Q123:S123"/>
    <mergeCell ref="T123:U123"/>
    <mergeCell ref="V123:X123"/>
    <mergeCell ref="Y123:Z123"/>
    <mergeCell ref="AA123:AC123"/>
    <mergeCell ref="B124:D124"/>
    <mergeCell ref="E124:G124"/>
    <mergeCell ref="H124:J124"/>
    <mergeCell ref="K124:M124"/>
    <mergeCell ref="N124:P124"/>
    <mergeCell ref="Q124:S124"/>
    <mergeCell ref="T124:U124"/>
    <mergeCell ref="V124:X124"/>
    <mergeCell ref="Y124:Z124"/>
    <mergeCell ref="AA124:AC124"/>
    <mergeCell ref="B125:D125"/>
    <mergeCell ref="E125:G125"/>
    <mergeCell ref="H125:J125"/>
    <mergeCell ref="K125:M125"/>
    <mergeCell ref="N125:P125"/>
    <mergeCell ref="Q125:S125"/>
    <mergeCell ref="T125:U125"/>
    <mergeCell ref="V125:X125"/>
    <mergeCell ref="Y125:Z125"/>
    <mergeCell ref="AA125:AC125"/>
    <mergeCell ref="B126:D126"/>
    <mergeCell ref="E126:G126"/>
    <mergeCell ref="H126:J126"/>
    <mergeCell ref="K126:M126"/>
    <mergeCell ref="N126:P126"/>
    <mergeCell ref="Q126:S126"/>
    <mergeCell ref="T126:U126"/>
    <mergeCell ref="V126:X126"/>
    <mergeCell ref="Y126:Z126"/>
    <mergeCell ref="AA126:AC126"/>
    <mergeCell ref="B127:D127"/>
    <mergeCell ref="E127:G127"/>
    <mergeCell ref="H127:J127"/>
    <mergeCell ref="K127:M127"/>
    <mergeCell ref="N127:P127"/>
    <mergeCell ref="Q127:S127"/>
    <mergeCell ref="T127:U127"/>
    <mergeCell ref="V127:X127"/>
    <mergeCell ref="Y127:Z127"/>
    <mergeCell ref="AA127:AC127"/>
    <mergeCell ref="B128:D128"/>
    <mergeCell ref="E128:G128"/>
    <mergeCell ref="H128:J128"/>
    <mergeCell ref="K128:M128"/>
    <mergeCell ref="N128:P128"/>
    <mergeCell ref="Q128:S128"/>
    <mergeCell ref="T128:U128"/>
    <mergeCell ref="V128:X128"/>
    <mergeCell ref="Y128:Z128"/>
    <mergeCell ref="AA128:AC128"/>
    <mergeCell ref="B129:D129"/>
    <mergeCell ref="E129:G129"/>
    <mergeCell ref="H129:J129"/>
    <mergeCell ref="K129:M129"/>
    <mergeCell ref="N129:P129"/>
    <mergeCell ref="Q129:S129"/>
    <mergeCell ref="T129:U129"/>
    <mergeCell ref="V129:X129"/>
    <mergeCell ref="Y129:Z129"/>
    <mergeCell ref="AA129:AC129"/>
    <mergeCell ref="B130:D130"/>
    <mergeCell ref="E130:G130"/>
    <mergeCell ref="H130:J130"/>
    <mergeCell ref="K130:M130"/>
    <mergeCell ref="N130:P130"/>
    <mergeCell ref="Q130:S130"/>
    <mergeCell ref="T130:U130"/>
    <mergeCell ref="V130:X130"/>
    <mergeCell ref="Y130:Z130"/>
    <mergeCell ref="AA130:AC130"/>
    <mergeCell ref="B131:D131"/>
    <mergeCell ref="E131:G131"/>
    <mergeCell ref="H131:J131"/>
    <mergeCell ref="K131:M131"/>
    <mergeCell ref="N131:P131"/>
    <mergeCell ref="Q131:S131"/>
    <mergeCell ref="T131:U131"/>
    <mergeCell ref="V131:X131"/>
    <mergeCell ref="Y131:Z131"/>
    <mergeCell ref="AA131:AC131"/>
    <mergeCell ref="B132:D132"/>
    <mergeCell ref="E132:G132"/>
    <mergeCell ref="H132:J132"/>
    <mergeCell ref="K132:M132"/>
    <mergeCell ref="N132:P132"/>
    <mergeCell ref="Q132:S132"/>
    <mergeCell ref="T132:U132"/>
    <mergeCell ref="V132:X132"/>
    <mergeCell ref="Y132:Z132"/>
    <mergeCell ref="AA132:AC132"/>
    <mergeCell ref="B133:D133"/>
    <mergeCell ref="E133:G133"/>
    <mergeCell ref="H133:J133"/>
    <mergeCell ref="K133:M133"/>
    <mergeCell ref="N133:P133"/>
    <mergeCell ref="Q133:S133"/>
    <mergeCell ref="T133:U133"/>
    <mergeCell ref="V133:X133"/>
    <mergeCell ref="Y133:Z133"/>
    <mergeCell ref="AA133:AC133"/>
    <mergeCell ref="B134:D134"/>
    <mergeCell ref="E134:G134"/>
    <mergeCell ref="H134:J134"/>
    <mergeCell ref="K134:M134"/>
    <mergeCell ref="N134:P134"/>
    <mergeCell ref="Q134:S134"/>
    <mergeCell ref="T134:U134"/>
    <mergeCell ref="V134:X134"/>
    <mergeCell ref="Y135:Z135"/>
    <mergeCell ref="AA135:AC135"/>
    <mergeCell ref="B136:M136"/>
    <mergeCell ref="N136:P136"/>
    <mergeCell ref="Q136:S136"/>
    <mergeCell ref="T136:U136"/>
    <mergeCell ref="V136:AC136"/>
    <mergeCell ref="Y134:Z134"/>
    <mergeCell ref="AA134:AC134"/>
    <mergeCell ref="B135:D135"/>
    <mergeCell ref="E135:G135"/>
    <mergeCell ref="H135:J135"/>
    <mergeCell ref="K135:M135"/>
    <mergeCell ref="N135:P135"/>
    <mergeCell ref="Q135:S135"/>
    <mergeCell ref="T135:U135"/>
    <mergeCell ref="V135:X135"/>
    <mergeCell ref="B137:AC137"/>
    <mergeCell ref="B138:AC138"/>
    <mergeCell ref="C139:E139"/>
    <mergeCell ref="F139:I139"/>
    <mergeCell ref="J139:K139"/>
    <mergeCell ref="L139:M139"/>
    <mergeCell ref="N139:P139"/>
    <mergeCell ref="Q139:S139"/>
    <mergeCell ref="T139:V139"/>
    <mergeCell ref="W139:Y139"/>
    <mergeCell ref="Z139:AC139"/>
    <mergeCell ref="C140:E140"/>
    <mergeCell ref="F140:I140"/>
    <mergeCell ref="J140:K140"/>
    <mergeCell ref="L140:M140"/>
    <mergeCell ref="N140:P140"/>
    <mergeCell ref="Q140:S140"/>
    <mergeCell ref="T140:V140"/>
    <mergeCell ref="W140:Y140"/>
    <mergeCell ref="Z140:AC140"/>
    <mergeCell ref="T141:V141"/>
    <mergeCell ref="W141:Y141"/>
    <mergeCell ref="Z141:AC141"/>
    <mergeCell ref="C142:E142"/>
    <mergeCell ref="F142:I142"/>
    <mergeCell ref="J142:K142"/>
    <mergeCell ref="L142:M142"/>
    <mergeCell ref="N142:P142"/>
    <mergeCell ref="Q142:S142"/>
    <mergeCell ref="T142:V142"/>
    <mergeCell ref="C141:E141"/>
    <mergeCell ref="F141:I141"/>
    <mergeCell ref="J141:K141"/>
    <mergeCell ref="L141:M141"/>
    <mergeCell ref="N141:P141"/>
    <mergeCell ref="Q141:S141"/>
    <mergeCell ref="W142:Y142"/>
    <mergeCell ref="Z142:AC142"/>
    <mergeCell ref="C143:E143"/>
    <mergeCell ref="F143:I143"/>
    <mergeCell ref="J143:K143"/>
    <mergeCell ref="L143:M143"/>
    <mergeCell ref="N143:P143"/>
    <mergeCell ref="Q143:S143"/>
    <mergeCell ref="T143:V143"/>
    <mergeCell ref="W143:Y143"/>
    <mergeCell ref="Z143:AC143"/>
    <mergeCell ref="C144:E144"/>
    <mergeCell ref="F144:I144"/>
    <mergeCell ref="J144:K144"/>
    <mergeCell ref="L144:M144"/>
    <mergeCell ref="N144:P144"/>
    <mergeCell ref="Q144:S144"/>
    <mergeCell ref="T144:V144"/>
    <mergeCell ref="W144:Y144"/>
    <mergeCell ref="Z144:AC144"/>
    <mergeCell ref="T145:V145"/>
    <mergeCell ref="W145:Y145"/>
    <mergeCell ref="Z145:AC145"/>
    <mergeCell ref="C146:E146"/>
    <mergeCell ref="F146:I146"/>
    <mergeCell ref="J146:K146"/>
    <mergeCell ref="L146:M146"/>
    <mergeCell ref="N146:P146"/>
    <mergeCell ref="Q146:S146"/>
    <mergeCell ref="T146:V146"/>
    <mergeCell ref="C145:E145"/>
    <mergeCell ref="F145:I145"/>
    <mergeCell ref="J145:K145"/>
    <mergeCell ref="L145:M145"/>
    <mergeCell ref="N145:P145"/>
    <mergeCell ref="Q145:S145"/>
    <mergeCell ref="W146:Y146"/>
    <mergeCell ref="Z146:AC146"/>
    <mergeCell ref="C147:E147"/>
    <mergeCell ref="F147:I147"/>
    <mergeCell ref="J147:K147"/>
    <mergeCell ref="L147:M147"/>
    <mergeCell ref="N147:P147"/>
    <mergeCell ref="Q147:S147"/>
    <mergeCell ref="T147:V147"/>
    <mergeCell ref="W147:Y147"/>
    <mergeCell ref="Z147:AC147"/>
    <mergeCell ref="C148:E148"/>
    <mergeCell ref="F148:I148"/>
    <mergeCell ref="J148:K148"/>
    <mergeCell ref="L148:M148"/>
    <mergeCell ref="N148:P148"/>
    <mergeCell ref="Q148:S148"/>
    <mergeCell ref="T148:V148"/>
    <mergeCell ref="W148:Y148"/>
    <mergeCell ref="Z148:AC148"/>
    <mergeCell ref="T149:V149"/>
    <mergeCell ref="W149:Y149"/>
    <mergeCell ref="Z149:AC149"/>
    <mergeCell ref="B150:AC150"/>
    <mergeCell ref="B151:AC151"/>
    <mergeCell ref="B152:AC152"/>
    <mergeCell ref="C149:E149"/>
    <mergeCell ref="F149:I149"/>
    <mergeCell ref="J149:K149"/>
    <mergeCell ref="L149:M149"/>
    <mergeCell ref="N149:P149"/>
    <mergeCell ref="Q149:S149"/>
    <mergeCell ref="C154:I154"/>
    <mergeCell ref="J154:Q154"/>
    <mergeCell ref="R154:T154"/>
    <mergeCell ref="U154:W154"/>
    <mergeCell ref="X154:Z154"/>
    <mergeCell ref="AA154:AC154"/>
    <mergeCell ref="C153:I153"/>
    <mergeCell ref="J153:Q153"/>
    <mergeCell ref="R153:T153"/>
    <mergeCell ref="U153:W153"/>
    <mergeCell ref="X153:Z153"/>
    <mergeCell ref="AA153:AC153"/>
    <mergeCell ref="C156:I156"/>
    <mergeCell ref="J156:Q156"/>
    <mergeCell ref="R156:T156"/>
    <mergeCell ref="U156:W156"/>
    <mergeCell ref="X156:Z156"/>
    <mergeCell ref="AA156:AC156"/>
    <mergeCell ref="C155:I155"/>
    <mergeCell ref="J155:Q155"/>
    <mergeCell ref="R155:T155"/>
    <mergeCell ref="U155:W155"/>
    <mergeCell ref="X155:Z155"/>
    <mergeCell ref="AA155:AC155"/>
    <mergeCell ref="X159:Z159"/>
    <mergeCell ref="AA159:AC159"/>
    <mergeCell ref="C158:I158"/>
    <mergeCell ref="J158:Q158"/>
    <mergeCell ref="R158:T158"/>
    <mergeCell ref="U158:W158"/>
    <mergeCell ref="X158:Z158"/>
    <mergeCell ref="AA158:AC158"/>
    <mergeCell ref="C157:I157"/>
    <mergeCell ref="J157:Q157"/>
    <mergeCell ref="R157:T157"/>
    <mergeCell ref="U157:W157"/>
    <mergeCell ref="X157:Z157"/>
    <mergeCell ref="AA157:AC157"/>
    <mergeCell ref="B165:AC165"/>
    <mergeCell ref="H23:AC23"/>
    <mergeCell ref="B23:G23"/>
    <mergeCell ref="C163:M163"/>
    <mergeCell ref="N163:Q163"/>
    <mergeCell ref="R163:U163"/>
    <mergeCell ref="V163:AC163"/>
    <mergeCell ref="C164:M164"/>
    <mergeCell ref="N164:Q164"/>
    <mergeCell ref="R164:U164"/>
    <mergeCell ref="V164:AC164"/>
    <mergeCell ref="B160:AC160"/>
    <mergeCell ref="C161:M161"/>
    <mergeCell ref="N161:Q161"/>
    <mergeCell ref="R161:U161"/>
    <mergeCell ref="V161:AC161"/>
    <mergeCell ref="C162:M162"/>
    <mergeCell ref="N162:Q162"/>
    <mergeCell ref="R162:U162"/>
    <mergeCell ref="V162:AC162"/>
    <mergeCell ref="C159:I159"/>
    <mergeCell ref="J159:Q159"/>
    <mergeCell ref="R159:T159"/>
    <mergeCell ref="U159:W159"/>
  </mergeCells>
  <dataValidations count="4">
    <dataValidation type="list" allowBlank="1" showInputMessage="1" showErrorMessage="1" sqref="N66:P75" xr:uid="{00000000-0002-0000-0100-000000000000}">
      <formula1>INDIRECT(AF66)</formula1>
    </dataValidation>
    <dataValidation type="list" allowBlank="1" showInputMessage="1" showErrorMessage="1" sqref="F66:I75" xr:uid="{00000000-0002-0000-0100-000001000000}">
      <formula1>LOV_Tipologia</formula1>
    </dataValidation>
    <dataValidation type="list" allowBlank="1" showErrorMessage="1" sqref="J66:M75" xr:uid="{00000000-0002-0000-0100-000002000000}">
      <formula1>INDIRECT(AE66)</formula1>
    </dataValidation>
    <dataValidation type="list" allowBlank="1" showErrorMessage="1" sqref="Q66:Q75" xr:uid="{00000000-0002-0000-0100-000003000000}">
      <formula1>"SI,NO,Por definir"</formula1>
    </dataValidation>
  </dataValidations>
  <pageMargins left="0.7" right="0.7" top="0.75" bottom="0.75" header="0" footer="0"/>
  <pageSetup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outlinePr summaryBelow="0" summaryRight="0"/>
  </sheetPr>
  <dimension ref="A1:Z91"/>
  <sheetViews>
    <sheetView topLeftCell="I19" workbookViewId="0">
      <selection activeCell="L10" sqref="L10"/>
    </sheetView>
  </sheetViews>
  <sheetFormatPr baseColWidth="10" defaultColWidth="12.7109375" defaultRowHeight="15" customHeight="1" x14ac:dyDescent="0.2"/>
  <cols>
    <col min="1" max="1" width="9.140625" style="102" customWidth="1"/>
    <col min="2" max="2" width="29.28515625" style="102" customWidth="1"/>
    <col min="3" max="3" width="16.7109375" style="102" customWidth="1"/>
    <col min="4" max="4" width="4.7109375" style="102" customWidth="1"/>
    <col min="5" max="5" width="23" style="102" customWidth="1"/>
    <col min="6" max="6" width="17.7109375" style="102" customWidth="1"/>
    <col min="7" max="7" width="5.7109375" style="102" customWidth="1"/>
    <col min="8" max="8" width="29.28515625" style="102" customWidth="1"/>
    <col min="9" max="9" width="20.140625" style="102" customWidth="1"/>
    <col min="10" max="10" width="19.28515625" style="102" customWidth="1"/>
    <col min="11" max="11" width="6.140625" style="102" customWidth="1"/>
    <col min="12" max="16" width="29.28515625" style="102" customWidth="1"/>
    <col min="17" max="26" width="12.7109375" style="102" customWidth="1"/>
    <col min="27" max="16384" width="12.7109375" style="102"/>
  </cols>
  <sheetData>
    <row r="1" spans="1:26" ht="15" customHeight="1" x14ac:dyDescent="0.2">
      <c r="A1" s="99"/>
      <c r="B1" s="99"/>
      <c r="C1" s="99"/>
      <c r="D1" s="99"/>
      <c r="E1" s="393" t="s">
        <v>152</v>
      </c>
      <c r="F1" s="394"/>
      <c r="G1" s="99"/>
      <c r="H1" s="395" t="s">
        <v>153</v>
      </c>
      <c r="I1" s="396"/>
      <c r="J1" s="397"/>
      <c r="K1" s="99"/>
      <c r="L1" s="100" t="s">
        <v>154</v>
      </c>
      <c r="M1" s="398" t="s">
        <v>64</v>
      </c>
      <c r="N1" s="399"/>
      <c r="O1" s="400" t="s">
        <v>155</v>
      </c>
      <c r="P1" s="399"/>
      <c r="Q1" s="101"/>
      <c r="R1" s="101"/>
      <c r="S1" s="101"/>
      <c r="T1" s="101"/>
      <c r="U1" s="101"/>
      <c r="V1" s="101"/>
      <c r="W1" s="101"/>
      <c r="X1" s="101"/>
      <c r="Y1" s="101"/>
      <c r="Z1" s="101"/>
    </row>
    <row r="2" spans="1:26" ht="15" customHeight="1" x14ac:dyDescent="0.2">
      <c r="A2" s="103" t="s">
        <v>63</v>
      </c>
      <c r="B2" s="104" t="s">
        <v>156</v>
      </c>
      <c r="C2" s="105" t="str">
        <f ca="1">VLOOKUP(B2,COD_TIPOLOGIA,2,FALSE)</f>
        <v>TIP_NVO_CMIENTO</v>
      </c>
      <c r="D2" s="99"/>
      <c r="E2" s="106" t="str">
        <f ca="1">IFERROR(__xludf.DUMMYFUNCTION("ARRAY_CONSTRAIN(ARRAYFORMULA(UNIQUE(O2:O74)), 5, 1)"),"PRODUCTOS RESULTADOS DE ACTIVIDADES DE GENERACIÓN DE NUEVO CONOCIMIENTO")</f>
        <v>PRODUCTOS RESULTADOS DE ACTIVIDADES DE GENERACIÓN DE NUEVO CONOCIMIENTO</v>
      </c>
      <c r="F2" s="107" t="s">
        <v>157</v>
      </c>
      <c r="G2" s="99"/>
      <c r="H2" s="106" t="s">
        <v>158</v>
      </c>
      <c r="I2" s="108" t="s">
        <v>159</v>
      </c>
      <c r="J2" s="109" t="str">
        <f ca="1">VLOOKUP(H2,$M$2:$P$75,4,FALSE)</f>
        <v>TIP_NVO_CMIENTO</v>
      </c>
      <c r="K2" s="99"/>
      <c r="L2" s="71" t="s">
        <v>160</v>
      </c>
      <c r="M2" s="71" t="s">
        <v>158</v>
      </c>
      <c r="N2" s="110" t="str">
        <f t="shared" ref="N2:N75" si="0">VLOOKUP(M2,$H$2:$I$24,2,FALSE)</f>
        <v>SUB_ART_A_B_C</v>
      </c>
      <c r="O2" s="111" t="s">
        <v>156</v>
      </c>
      <c r="P2" s="112" t="str">
        <f t="shared" ref="P2:P65" ca="1" si="1">VLOOKUP(O2,$E$2:$F$7,2,FALSE)</f>
        <v>TIP_NVO_CMIENTO</v>
      </c>
      <c r="Q2" s="101"/>
      <c r="R2" s="101"/>
      <c r="S2" s="101"/>
      <c r="T2" s="101"/>
      <c r="U2" s="101"/>
      <c r="V2" s="101"/>
      <c r="W2" s="101"/>
      <c r="X2" s="101"/>
      <c r="Y2" s="101"/>
      <c r="Z2" s="101"/>
    </row>
    <row r="3" spans="1:26" ht="15" customHeight="1" x14ac:dyDescent="0.2">
      <c r="A3" s="113" t="s">
        <v>64</v>
      </c>
      <c r="B3" s="114" t="s">
        <v>158</v>
      </c>
      <c r="C3" s="105" t="str">
        <f>VLOOKUP(B3,COD_SUBTIPO,2,FALSE)</f>
        <v>SUB_ART_A_B_C</v>
      </c>
      <c r="D3" s="99"/>
      <c r="E3" s="115" t="str">
        <f ca="1">IFERROR(__xludf.DUMMYFUNCTION("""COMPUTED_VALUE"""),"PRODUCTOS RESULTADOS DE ACTIVIDADES DE APROPIACIÓN SOCIAL DEL CONOCIMIENTO")</f>
        <v>PRODUCTOS RESULTADOS DE ACTIVIDADES DE APROPIACIÓN SOCIAL DEL CONOCIMIENTO</v>
      </c>
      <c r="F3" s="116" t="s">
        <v>161</v>
      </c>
      <c r="G3" s="99"/>
      <c r="H3" s="115" t="s">
        <v>162</v>
      </c>
      <c r="I3" s="117" t="s">
        <v>163</v>
      </c>
      <c r="J3" s="118" t="str">
        <f t="shared" ref="J3:J22" ca="1" si="2">VLOOKUP(H3,$M$2:$P$75,4,FALSE)</f>
        <v>TIP_NVO_CMIENTO</v>
      </c>
      <c r="K3" s="99"/>
      <c r="L3" s="71" t="s">
        <v>164</v>
      </c>
      <c r="M3" s="71" t="s">
        <v>158</v>
      </c>
      <c r="N3" s="110" t="str">
        <f t="shared" si="0"/>
        <v>SUB_ART_A_B_C</v>
      </c>
      <c r="O3" s="111" t="s">
        <v>156</v>
      </c>
      <c r="P3" s="112" t="str">
        <f t="shared" ca="1" si="1"/>
        <v>TIP_NVO_CMIENTO</v>
      </c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 spans="1:26" ht="15" customHeight="1" x14ac:dyDescent="0.2">
      <c r="A4" s="119" t="s">
        <v>65</v>
      </c>
      <c r="B4" s="71" t="s">
        <v>165</v>
      </c>
      <c r="C4" s="99"/>
      <c r="D4" s="99"/>
      <c r="E4" s="115" t="str">
        <f ca="1">IFERROR(__xludf.DUMMYFUNCTION("""COMPUTED_VALUE"""),"PRODUCTOS RESULTADOS DE ACTIVIDADES DE DIVULGACIÓN PÚBLICA DE LA CIENCIA")</f>
        <v>PRODUCTOS RESULTADOS DE ACTIVIDADES DE DIVULGACIÓN PÚBLICA DE LA CIENCIA</v>
      </c>
      <c r="F4" s="120" t="s">
        <v>166</v>
      </c>
      <c r="G4" s="99"/>
      <c r="H4" s="115" t="s">
        <v>167</v>
      </c>
      <c r="I4" s="110" t="s">
        <v>168</v>
      </c>
      <c r="J4" s="118" t="str">
        <f t="shared" ca="1" si="2"/>
        <v>TIP_NVO_CMIENTO</v>
      </c>
      <c r="K4" s="99"/>
      <c r="L4" s="71" t="s">
        <v>165</v>
      </c>
      <c r="M4" s="71" t="s">
        <v>158</v>
      </c>
      <c r="N4" s="110" t="str">
        <f t="shared" si="0"/>
        <v>SUB_ART_A_B_C</v>
      </c>
      <c r="O4" s="111" t="s">
        <v>156</v>
      </c>
      <c r="P4" s="112" t="str">
        <f t="shared" ca="1" si="1"/>
        <v>TIP_NVO_CMIENTO</v>
      </c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 spans="1:26" ht="15" customHeight="1" x14ac:dyDescent="0.2">
      <c r="A5" s="99"/>
      <c r="B5" s="99"/>
      <c r="C5" s="99"/>
      <c r="D5" s="99"/>
      <c r="E5" s="115" t="str">
        <f ca="1">IFERROR(__xludf.DUMMYFUNCTION("""COMPUTED_VALUE"""),"PRODUCTOS RESULTADOS DE ACTIVIDADES DE DESARROLLO TECNOLÓGICO E INNOVACIÓN")</f>
        <v>PRODUCTOS RESULTADOS DE ACTIVIDADES DE DESARROLLO TECNOLÓGICO E INNOVACIÓN</v>
      </c>
      <c r="F5" s="116" t="s">
        <v>169</v>
      </c>
      <c r="G5" s="99"/>
      <c r="H5" s="115" t="s">
        <v>170</v>
      </c>
      <c r="I5" s="117" t="s">
        <v>171</v>
      </c>
      <c r="J5" s="118" t="str">
        <f t="shared" ca="1" si="2"/>
        <v>TIP_NVO_CMIENTO</v>
      </c>
      <c r="K5" s="99"/>
      <c r="L5" s="71" t="s">
        <v>172</v>
      </c>
      <c r="M5" s="71" t="s">
        <v>158</v>
      </c>
      <c r="N5" s="110" t="str">
        <f t="shared" si="0"/>
        <v>SUB_ART_A_B_C</v>
      </c>
      <c r="O5" s="111" t="s">
        <v>156</v>
      </c>
      <c r="P5" s="112" t="str">
        <f t="shared" ca="1" si="1"/>
        <v>TIP_NVO_CMIENTO</v>
      </c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 spans="1:26" ht="15" customHeight="1" x14ac:dyDescent="0.2">
      <c r="A6" s="99"/>
      <c r="B6" s="99"/>
      <c r="C6" s="99"/>
      <c r="D6" s="99"/>
      <c r="E6" s="121" t="str">
        <f ca="1">IFERROR(__xludf.DUMMYFUNCTION("""COMPUTED_VALUE"""),"PRODUCTOS DE ACTIVIDADES RELACIONADAS CON LA FORMACIÓN DE RECURSO HUMANO PARA LA CTeI")</f>
        <v>PRODUCTOS DE ACTIVIDADES RELACIONADAS CON LA FORMACIÓN DE RECURSO HUMANO PARA LA CTeI</v>
      </c>
      <c r="F6" s="122" t="s">
        <v>173</v>
      </c>
      <c r="G6" s="99"/>
      <c r="H6" s="115" t="s">
        <v>174</v>
      </c>
      <c r="I6" s="110" t="s">
        <v>175</v>
      </c>
      <c r="J6" s="118" t="str">
        <f t="shared" ca="1" si="2"/>
        <v>TIP_NVO_CMIENTO</v>
      </c>
      <c r="K6" s="99"/>
      <c r="L6" s="71" t="s">
        <v>176</v>
      </c>
      <c r="M6" s="71" t="s">
        <v>158</v>
      </c>
      <c r="N6" s="110" t="str">
        <f t="shared" si="0"/>
        <v>SUB_ART_A_B_C</v>
      </c>
      <c r="O6" s="111" t="s">
        <v>156</v>
      </c>
      <c r="P6" s="112" t="str">
        <f t="shared" ca="1" si="1"/>
        <v>TIP_NVO_CMIENTO</v>
      </c>
      <c r="Q6" s="101"/>
      <c r="R6" s="101"/>
      <c r="S6" s="101"/>
      <c r="T6" s="101"/>
      <c r="U6" s="101"/>
      <c r="V6" s="101"/>
      <c r="W6" s="101"/>
      <c r="X6" s="101"/>
      <c r="Y6" s="101"/>
      <c r="Z6" s="101"/>
    </row>
    <row r="7" spans="1:26" ht="15" customHeight="1" x14ac:dyDescent="0.2">
      <c r="A7" s="99"/>
      <c r="B7" s="99"/>
      <c r="C7" s="99"/>
      <c r="D7" s="99"/>
      <c r="E7" s="115" t="s">
        <v>407</v>
      </c>
      <c r="F7" s="116" t="s">
        <v>403</v>
      </c>
      <c r="G7" s="99"/>
      <c r="H7" s="115" t="s">
        <v>177</v>
      </c>
      <c r="I7" s="117" t="s">
        <v>178</v>
      </c>
      <c r="J7" s="118" t="str">
        <f t="shared" ca="1" si="2"/>
        <v>TIP_NVO_CMIENTO</v>
      </c>
      <c r="K7" s="99"/>
      <c r="L7" s="71" t="s">
        <v>179</v>
      </c>
      <c r="M7" s="71" t="s">
        <v>158</v>
      </c>
      <c r="N7" s="110" t="str">
        <f t="shared" si="0"/>
        <v>SUB_ART_A_B_C</v>
      </c>
      <c r="O7" s="111" t="s">
        <v>156</v>
      </c>
      <c r="P7" s="112" t="str">
        <f t="shared" ca="1" si="1"/>
        <v>TIP_NVO_CMIENTO</v>
      </c>
      <c r="Q7" s="101"/>
      <c r="R7" s="101"/>
      <c r="S7" s="101"/>
      <c r="T7" s="101"/>
      <c r="U7" s="101"/>
      <c r="V7" s="101"/>
      <c r="W7" s="101"/>
      <c r="X7" s="101"/>
      <c r="Y7" s="101"/>
      <c r="Z7" s="101"/>
    </row>
    <row r="8" spans="1:26" ht="15" customHeight="1" x14ac:dyDescent="0.2">
      <c r="A8" s="99"/>
      <c r="B8" s="99"/>
      <c r="C8" s="99"/>
      <c r="D8" s="99"/>
      <c r="E8" s="99"/>
      <c r="F8" s="99"/>
      <c r="G8" s="99"/>
      <c r="H8" s="121" t="s">
        <v>180</v>
      </c>
      <c r="I8" s="123" t="s">
        <v>181</v>
      </c>
      <c r="J8" s="124" t="str">
        <f t="shared" ca="1" si="2"/>
        <v>TIP_NVO_CMIENTO</v>
      </c>
      <c r="K8" s="99"/>
      <c r="L8" s="71" t="s">
        <v>182</v>
      </c>
      <c r="M8" s="71" t="s">
        <v>158</v>
      </c>
      <c r="N8" s="110" t="str">
        <f t="shared" si="0"/>
        <v>SUB_ART_A_B_C</v>
      </c>
      <c r="O8" s="111" t="s">
        <v>156</v>
      </c>
      <c r="P8" s="112" t="str">
        <f t="shared" ca="1" si="1"/>
        <v>TIP_NVO_CMIENTO</v>
      </c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ht="15" customHeight="1" x14ac:dyDescent="0.2">
      <c r="A9" s="99"/>
      <c r="B9" s="99"/>
      <c r="C9" s="99"/>
      <c r="D9" s="99"/>
      <c r="E9" s="99"/>
      <c r="F9" s="99"/>
      <c r="G9" s="99"/>
      <c r="H9" s="125" t="s">
        <v>68</v>
      </c>
      <c r="I9" s="126" t="s">
        <v>183</v>
      </c>
      <c r="J9" s="127" t="str">
        <f t="shared" ca="1" si="2"/>
        <v>TIP_APROP_SOCIAL</v>
      </c>
      <c r="K9" s="99"/>
      <c r="L9" s="71" t="s">
        <v>184</v>
      </c>
      <c r="M9" s="71" t="s">
        <v>158</v>
      </c>
      <c r="N9" s="110" t="str">
        <f t="shared" si="0"/>
        <v>SUB_ART_A_B_C</v>
      </c>
      <c r="O9" s="111" t="s">
        <v>156</v>
      </c>
      <c r="P9" s="112" t="str">
        <f t="shared" ca="1" si="1"/>
        <v>TIP_NVO_CMIENTO</v>
      </c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ht="15" customHeight="1" x14ac:dyDescent="0.2">
      <c r="A10" s="99"/>
      <c r="B10" s="99"/>
      <c r="C10" s="99"/>
      <c r="D10" s="99"/>
      <c r="E10" s="99"/>
      <c r="F10" s="99"/>
      <c r="G10" s="99"/>
      <c r="H10" s="106" t="s">
        <v>185</v>
      </c>
      <c r="I10" s="108" t="s">
        <v>186</v>
      </c>
      <c r="J10" s="109" t="str">
        <f t="shared" ca="1" si="2"/>
        <v>TIP_DIVULGACION</v>
      </c>
      <c r="K10" s="99"/>
      <c r="L10" s="71" t="s">
        <v>187</v>
      </c>
      <c r="M10" s="71" t="s">
        <v>162</v>
      </c>
      <c r="N10" s="117" t="str">
        <f t="shared" si="0"/>
        <v>SUB_ART_D</v>
      </c>
      <c r="O10" s="111" t="s">
        <v>156</v>
      </c>
      <c r="P10" s="112" t="str">
        <f t="shared" ca="1" si="1"/>
        <v>TIP_NVO_CMIENTO</v>
      </c>
      <c r="Q10" s="101"/>
      <c r="R10" s="101"/>
      <c r="S10" s="101"/>
      <c r="T10" s="101"/>
      <c r="U10" s="101"/>
      <c r="V10" s="101"/>
      <c r="W10" s="101"/>
      <c r="X10" s="101"/>
      <c r="Y10" s="101"/>
      <c r="Z10" s="101"/>
    </row>
    <row r="11" spans="1:26" ht="15" customHeight="1" x14ac:dyDescent="0.2">
      <c r="A11" s="99"/>
      <c r="B11" s="99"/>
      <c r="C11" s="99"/>
      <c r="D11" s="99"/>
      <c r="E11" s="99"/>
      <c r="F11" s="99"/>
      <c r="G11" s="99"/>
      <c r="H11" s="115" t="s">
        <v>188</v>
      </c>
      <c r="I11" s="117" t="s">
        <v>189</v>
      </c>
      <c r="J11" s="118" t="str">
        <f t="shared" ca="1" si="2"/>
        <v>TIP_DIVULGACION</v>
      </c>
      <c r="K11" s="99"/>
      <c r="L11" s="71" t="s">
        <v>190</v>
      </c>
      <c r="M11" s="71" t="s">
        <v>162</v>
      </c>
      <c r="N11" s="117" t="str">
        <f t="shared" si="0"/>
        <v>SUB_ART_D</v>
      </c>
      <c r="O11" s="111" t="s">
        <v>156</v>
      </c>
      <c r="P11" s="112" t="str">
        <f t="shared" ca="1" si="1"/>
        <v>TIP_NVO_CMIENTO</v>
      </c>
      <c r="Q11" s="101"/>
      <c r="R11" s="101"/>
      <c r="S11" s="101"/>
      <c r="T11" s="101"/>
      <c r="U11" s="101"/>
      <c r="V11" s="101"/>
      <c r="W11" s="101"/>
      <c r="X11" s="101"/>
      <c r="Y11" s="101"/>
      <c r="Z11" s="101"/>
    </row>
    <row r="12" spans="1:26" ht="15" customHeight="1" x14ac:dyDescent="0.2">
      <c r="A12" s="99"/>
      <c r="B12" s="99"/>
      <c r="C12" s="99"/>
      <c r="D12" s="99"/>
      <c r="E12" s="99"/>
      <c r="F12" s="99"/>
      <c r="G12" s="99"/>
      <c r="H12" s="121" t="s">
        <v>191</v>
      </c>
      <c r="I12" s="123" t="s">
        <v>192</v>
      </c>
      <c r="J12" s="124" t="str">
        <f t="shared" ca="1" si="2"/>
        <v>TIP_DIVULGACION</v>
      </c>
      <c r="K12" s="99"/>
      <c r="L12" s="71" t="s">
        <v>193</v>
      </c>
      <c r="M12" s="71" t="s">
        <v>167</v>
      </c>
      <c r="N12" s="110" t="str">
        <f t="shared" si="0"/>
        <v>SUB_NOTAS_CFICAS</v>
      </c>
      <c r="O12" s="111" t="s">
        <v>156</v>
      </c>
      <c r="P12" s="112" t="str">
        <f t="shared" ca="1" si="1"/>
        <v>TIP_NVO_CMIENTO</v>
      </c>
      <c r="Q12" s="101"/>
      <c r="R12" s="101"/>
      <c r="S12" s="101"/>
      <c r="T12" s="101"/>
      <c r="U12" s="101"/>
      <c r="V12" s="101"/>
      <c r="W12" s="101"/>
      <c r="X12" s="101"/>
      <c r="Y12" s="101"/>
      <c r="Z12" s="101"/>
    </row>
    <row r="13" spans="1:26" ht="15" customHeight="1" x14ac:dyDescent="0.2">
      <c r="A13" s="99"/>
      <c r="B13" s="99"/>
      <c r="C13" s="99"/>
      <c r="D13" s="99"/>
      <c r="E13" s="99"/>
      <c r="F13" s="99"/>
      <c r="G13" s="99"/>
      <c r="H13" s="106" t="s">
        <v>194</v>
      </c>
      <c r="I13" s="128" t="s">
        <v>195</v>
      </c>
      <c r="J13" s="129" t="str">
        <f t="shared" ca="1" si="2"/>
        <v>TIP_DES_TECNOLOGICO</v>
      </c>
      <c r="K13" s="99"/>
      <c r="L13" s="71" t="s">
        <v>196</v>
      </c>
      <c r="M13" s="71" t="s">
        <v>167</v>
      </c>
      <c r="N13" s="110" t="str">
        <f t="shared" si="0"/>
        <v>SUB_NOTAS_CFICAS</v>
      </c>
      <c r="O13" s="111" t="s">
        <v>156</v>
      </c>
      <c r="P13" s="112" t="str">
        <f t="shared" ca="1" si="1"/>
        <v>TIP_NVO_CMIENTO</v>
      </c>
      <c r="Q13" s="101"/>
      <c r="R13" s="101"/>
      <c r="S13" s="101"/>
      <c r="T13" s="101"/>
      <c r="U13" s="101"/>
      <c r="V13" s="101"/>
      <c r="W13" s="101"/>
      <c r="X13" s="101"/>
      <c r="Y13" s="101"/>
      <c r="Z13" s="101"/>
    </row>
    <row r="14" spans="1:26" ht="15" customHeight="1" x14ac:dyDescent="0.2">
      <c r="A14" s="99"/>
      <c r="B14" s="99"/>
      <c r="C14" s="99"/>
      <c r="D14" s="99"/>
      <c r="E14" s="99"/>
      <c r="F14" s="99"/>
      <c r="G14" s="99"/>
      <c r="H14" s="115" t="s">
        <v>197</v>
      </c>
      <c r="I14" s="110" t="s">
        <v>198</v>
      </c>
      <c r="J14" s="130" t="str">
        <f t="shared" ca="1" si="2"/>
        <v>TIP_DES_TECNOLOGICO</v>
      </c>
      <c r="K14" s="99"/>
      <c r="L14" s="71" t="s">
        <v>199</v>
      </c>
      <c r="M14" s="71" t="s">
        <v>167</v>
      </c>
      <c r="N14" s="110" t="str">
        <f t="shared" si="0"/>
        <v>SUB_NOTAS_CFICAS</v>
      </c>
      <c r="O14" s="111" t="s">
        <v>156</v>
      </c>
      <c r="P14" s="112" t="str">
        <f t="shared" ca="1" si="1"/>
        <v>TIP_NVO_CMIENTO</v>
      </c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5" customHeight="1" x14ac:dyDescent="0.2">
      <c r="A15" s="99"/>
      <c r="B15" s="99"/>
      <c r="C15" s="99"/>
      <c r="D15" s="99"/>
      <c r="E15" s="99"/>
      <c r="F15" s="99"/>
      <c r="G15" s="99"/>
      <c r="H15" s="115" t="s">
        <v>200</v>
      </c>
      <c r="I15" s="117" t="s">
        <v>201</v>
      </c>
      <c r="J15" s="130" t="str">
        <f t="shared" ca="1" si="2"/>
        <v>TIP_DES_TECNOLOGICO</v>
      </c>
      <c r="K15" s="99"/>
      <c r="L15" s="71" t="s">
        <v>202</v>
      </c>
      <c r="M15" s="71" t="s">
        <v>167</v>
      </c>
      <c r="N15" s="110" t="str">
        <f t="shared" si="0"/>
        <v>SUB_NOTAS_CFICAS</v>
      </c>
      <c r="O15" s="111" t="s">
        <v>156</v>
      </c>
      <c r="P15" s="112" t="str">
        <f t="shared" ca="1" si="1"/>
        <v>TIP_NVO_CMIENTO</v>
      </c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5" customHeight="1" x14ac:dyDescent="0.2">
      <c r="A16" s="99"/>
      <c r="B16" s="99"/>
      <c r="C16" s="99"/>
      <c r="D16" s="99"/>
      <c r="E16" s="99"/>
      <c r="F16" s="99"/>
      <c r="G16" s="99"/>
      <c r="H16" s="121" t="s">
        <v>203</v>
      </c>
      <c r="I16" s="123" t="s">
        <v>204</v>
      </c>
      <c r="J16" s="131" t="str">
        <f t="shared" ca="1" si="2"/>
        <v>TIP_DES_TECNOLOGICO</v>
      </c>
      <c r="K16" s="99"/>
      <c r="L16" s="71" t="s">
        <v>205</v>
      </c>
      <c r="M16" s="71" t="s">
        <v>167</v>
      </c>
      <c r="N16" s="110" t="str">
        <f t="shared" si="0"/>
        <v>SUB_NOTAS_CFICAS</v>
      </c>
      <c r="O16" s="111" t="s">
        <v>156</v>
      </c>
      <c r="P16" s="112" t="str">
        <f t="shared" ca="1" si="1"/>
        <v>TIP_NVO_CMIENTO</v>
      </c>
      <c r="Q16" s="101"/>
      <c r="R16" s="101"/>
      <c r="S16" s="101"/>
      <c r="T16" s="101"/>
      <c r="U16" s="101"/>
      <c r="V16" s="101"/>
      <c r="W16" s="101"/>
      <c r="X16" s="101"/>
      <c r="Y16" s="101"/>
      <c r="Z16" s="101"/>
    </row>
    <row r="17" spans="1:26" ht="15" customHeight="1" x14ac:dyDescent="0.2">
      <c r="A17" s="99"/>
      <c r="B17" s="99"/>
      <c r="C17" s="99"/>
      <c r="D17" s="99"/>
      <c r="E17" s="99"/>
      <c r="F17" s="99"/>
      <c r="G17" s="99"/>
      <c r="H17" s="106" t="s">
        <v>206</v>
      </c>
      <c r="I17" s="128" t="s">
        <v>207</v>
      </c>
      <c r="J17" s="109" t="str">
        <f t="shared" ca="1" si="2"/>
        <v>TIP_FORMACION</v>
      </c>
      <c r="K17" s="99"/>
      <c r="L17" s="71" t="s">
        <v>208</v>
      </c>
      <c r="M17" s="71" t="s">
        <v>170</v>
      </c>
      <c r="N17" s="117" t="str">
        <f t="shared" si="0"/>
        <v>SUB_LIBROS</v>
      </c>
      <c r="O17" s="111" t="s">
        <v>156</v>
      </c>
      <c r="P17" s="112" t="str">
        <f t="shared" ca="1" si="1"/>
        <v>TIP_NVO_CMIENTO</v>
      </c>
      <c r="Q17" s="101"/>
      <c r="R17" s="101"/>
      <c r="S17" s="101"/>
      <c r="T17" s="101"/>
      <c r="U17" s="101"/>
      <c r="V17" s="101"/>
      <c r="W17" s="101"/>
      <c r="X17" s="101"/>
      <c r="Y17" s="101"/>
      <c r="Z17" s="101"/>
    </row>
    <row r="18" spans="1:26" ht="15" customHeight="1" x14ac:dyDescent="0.2">
      <c r="A18" s="99"/>
      <c r="B18" s="99"/>
      <c r="C18" s="99"/>
      <c r="D18" s="99"/>
      <c r="E18" s="99"/>
      <c r="F18" s="99"/>
      <c r="G18" s="99"/>
      <c r="H18" s="115" t="s">
        <v>209</v>
      </c>
      <c r="I18" s="110" t="s">
        <v>210</v>
      </c>
      <c r="J18" s="118" t="str">
        <f t="shared" ca="1" si="2"/>
        <v>TIP_FORMACION</v>
      </c>
      <c r="K18" s="99"/>
      <c r="L18" s="71" t="s">
        <v>211</v>
      </c>
      <c r="M18" s="71" t="s">
        <v>170</v>
      </c>
      <c r="N18" s="117" t="str">
        <f t="shared" si="0"/>
        <v>SUB_LIBROS</v>
      </c>
      <c r="O18" s="111" t="s">
        <v>156</v>
      </c>
      <c r="P18" s="112" t="str">
        <f t="shared" ca="1" si="1"/>
        <v>TIP_NVO_CMIENTO</v>
      </c>
      <c r="Q18" s="101"/>
      <c r="R18" s="101"/>
      <c r="S18" s="101"/>
      <c r="T18" s="101"/>
      <c r="U18" s="101"/>
      <c r="V18" s="101"/>
      <c r="W18" s="101"/>
      <c r="X18" s="101"/>
      <c r="Y18" s="101"/>
      <c r="Z18" s="101"/>
    </row>
    <row r="19" spans="1:26" ht="15" customHeight="1" x14ac:dyDescent="0.2">
      <c r="A19" s="99"/>
      <c r="B19" s="99"/>
      <c r="C19" s="99"/>
      <c r="D19" s="99"/>
      <c r="E19" s="99"/>
      <c r="F19" s="99"/>
      <c r="G19" s="99"/>
      <c r="H19" s="115" t="s">
        <v>212</v>
      </c>
      <c r="I19" s="117" t="s">
        <v>213</v>
      </c>
      <c r="J19" s="118" t="str">
        <f t="shared" ca="1" si="2"/>
        <v>TIP_FORMACION</v>
      </c>
      <c r="K19" s="99"/>
      <c r="L19" s="71" t="s">
        <v>214</v>
      </c>
      <c r="M19" s="71" t="s">
        <v>170</v>
      </c>
      <c r="N19" s="117" t="str">
        <f t="shared" si="0"/>
        <v>SUB_LIBROS</v>
      </c>
      <c r="O19" s="111" t="s">
        <v>156</v>
      </c>
      <c r="P19" s="112" t="str">
        <f t="shared" ca="1" si="1"/>
        <v>TIP_NVO_CMIENTO</v>
      </c>
      <c r="Q19" s="101"/>
      <c r="R19" s="101"/>
      <c r="S19" s="101"/>
      <c r="T19" s="101"/>
      <c r="U19" s="101"/>
      <c r="V19" s="101"/>
      <c r="W19" s="101"/>
      <c r="X19" s="101"/>
      <c r="Y19" s="101"/>
      <c r="Z19" s="101"/>
    </row>
    <row r="20" spans="1:26" ht="15" customHeight="1" x14ac:dyDescent="0.2">
      <c r="A20" s="99"/>
      <c r="B20" s="99"/>
      <c r="C20" s="99"/>
      <c r="D20" s="99"/>
      <c r="E20" s="99"/>
      <c r="F20" s="99"/>
      <c r="G20" s="99"/>
      <c r="H20" s="115" t="s">
        <v>215</v>
      </c>
      <c r="I20" s="110" t="s">
        <v>216</v>
      </c>
      <c r="J20" s="118" t="str">
        <f t="shared" ca="1" si="2"/>
        <v>TIP_FORMACION</v>
      </c>
      <c r="K20" s="99"/>
      <c r="L20" s="71" t="s">
        <v>217</v>
      </c>
      <c r="M20" s="71" t="s">
        <v>170</v>
      </c>
      <c r="N20" s="117" t="str">
        <f t="shared" si="0"/>
        <v>SUB_LIBROS</v>
      </c>
      <c r="O20" s="111" t="s">
        <v>156</v>
      </c>
      <c r="P20" s="112" t="str">
        <f t="shared" ca="1" si="1"/>
        <v>TIP_NVO_CMIENTO</v>
      </c>
      <c r="Q20" s="101"/>
      <c r="R20" s="101"/>
      <c r="S20" s="101"/>
      <c r="T20" s="101"/>
      <c r="U20" s="101"/>
      <c r="V20" s="101"/>
      <c r="W20" s="101"/>
      <c r="X20" s="101"/>
      <c r="Y20" s="101"/>
      <c r="Z20" s="101"/>
    </row>
    <row r="21" spans="1:26" ht="15" customHeight="1" thickBot="1" x14ac:dyDescent="0.25">
      <c r="A21" s="99"/>
      <c r="B21" s="99"/>
      <c r="C21" s="99"/>
      <c r="D21" s="99"/>
      <c r="E21" s="99"/>
      <c r="F21" s="99"/>
      <c r="G21" s="99"/>
      <c r="H21" s="121" t="s">
        <v>218</v>
      </c>
      <c r="I21" s="132" t="s">
        <v>219</v>
      </c>
      <c r="J21" s="124" t="str">
        <f t="shared" ca="1" si="2"/>
        <v>TIP_FORMACION</v>
      </c>
      <c r="K21" s="99"/>
      <c r="L21" s="71" t="s">
        <v>220</v>
      </c>
      <c r="M21" s="71" t="s">
        <v>174</v>
      </c>
      <c r="N21" s="110" t="str">
        <f t="shared" si="0"/>
        <v>SUB_CAPITULOS_LIBROS</v>
      </c>
      <c r="O21" s="111" t="s">
        <v>156</v>
      </c>
      <c r="P21" s="112" t="str">
        <f t="shared" ca="1" si="1"/>
        <v>TIP_NVO_CMIENTO</v>
      </c>
      <c r="Q21" s="101"/>
      <c r="R21" s="101"/>
      <c r="S21" s="101"/>
      <c r="T21" s="101"/>
      <c r="U21" s="101"/>
      <c r="V21" s="101"/>
      <c r="W21" s="101"/>
      <c r="X21" s="101"/>
      <c r="Y21" s="101"/>
      <c r="Z21" s="101"/>
    </row>
    <row r="22" spans="1:26" ht="15" customHeight="1" thickBot="1" x14ac:dyDescent="0.25">
      <c r="A22" s="99"/>
      <c r="B22" s="99"/>
      <c r="C22" s="99"/>
      <c r="D22" s="99"/>
      <c r="E22" s="99"/>
      <c r="F22" s="99"/>
      <c r="G22" s="99"/>
      <c r="H22" s="121" t="s">
        <v>404</v>
      </c>
      <c r="I22" s="123" t="s">
        <v>405</v>
      </c>
      <c r="J22" s="131" t="str">
        <f t="shared" ca="1" si="2"/>
        <v>TIP_OTRO</v>
      </c>
      <c r="K22" s="99"/>
      <c r="L22" s="71" t="s">
        <v>221</v>
      </c>
      <c r="M22" s="71" t="s">
        <v>174</v>
      </c>
      <c r="N22" s="110" t="str">
        <f t="shared" si="0"/>
        <v>SUB_CAPITULOS_LIBROS</v>
      </c>
      <c r="O22" s="111" t="s">
        <v>156</v>
      </c>
      <c r="P22" s="112" t="str">
        <f t="shared" ca="1" si="1"/>
        <v>TIP_NVO_CMIENTO</v>
      </c>
      <c r="Q22" s="101"/>
      <c r="R22" s="101"/>
      <c r="S22" s="101"/>
      <c r="T22" s="101"/>
      <c r="U22" s="101"/>
      <c r="V22" s="101"/>
      <c r="W22" s="101"/>
      <c r="X22" s="101"/>
      <c r="Y22" s="101"/>
      <c r="Z22" s="101"/>
    </row>
    <row r="23" spans="1:26" ht="15" customHeight="1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71" t="s">
        <v>222</v>
      </c>
      <c r="M23" s="71" t="s">
        <v>174</v>
      </c>
      <c r="N23" s="110" t="str">
        <f t="shared" si="0"/>
        <v>SUB_CAPITULOS_LIBROS</v>
      </c>
      <c r="O23" s="111" t="s">
        <v>156</v>
      </c>
      <c r="P23" s="112" t="str">
        <f t="shared" ca="1" si="1"/>
        <v>TIP_NVO_CMIENTO</v>
      </c>
      <c r="Q23" s="101"/>
      <c r="R23" s="101"/>
      <c r="S23" s="101"/>
      <c r="T23" s="101"/>
      <c r="U23" s="101"/>
      <c r="V23" s="101"/>
      <c r="W23" s="101"/>
      <c r="X23" s="101"/>
      <c r="Y23" s="101"/>
      <c r="Z23" s="101"/>
    </row>
    <row r="24" spans="1:26" ht="15" customHeight="1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71" t="s">
        <v>223</v>
      </c>
      <c r="M24" s="71" t="s">
        <v>174</v>
      </c>
      <c r="N24" s="110" t="str">
        <f t="shared" si="0"/>
        <v>SUB_CAPITULOS_LIBROS</v>
      </c>
      <c r="O24" s="111" t="s">
        <v>156</v>
      </c>
      <c r="P24" s="112" t="str">
        <f t="shared" ca="1" si="1"/>
        <v>TIP_NVO_CMIENTO</v>
      </c>
      <c r="Q24" s="101"/>
      <c r="R24" s="101"/>
      <c r="S24" s="101"/>
      <c r="T24" s="101"/>
      <c r="U24" s="101"/>
      <c r="V24" s="101"/>
      <c r="W24" s="101"/>
      <c r="X24" s="101"/>
      <c r="Y24" s="101"/>
      <c r="Z24" s="101"/>
    </row>
    <row r="25" spans="1:26" ht="15" customHeight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71" t="s">
        <v>224</v>
      </c>
      <c r="M25" s="71" t="s">
        <v>177</v>
      </c>
      <c r="N25" s="117" t="str">
        <f t="shared" si="0"/>
        <v>SUB_LIBROS_Q1</v>
      </c>
      <c r="O25" s="111" t="s">
        <v>156</v>
      </c>
      <c r="P25" s="112" t="str">
        <f t="shared" ca="1" si="1"/>
        <v>TIP_NVO_CMIENTO</v>
      </c>
      <c r="Q25" s="101"/>
      <c r="R25" s="101"/>
      <c r="S25" s="101"/>
      <c r="T25" s="101"/>
      <c r="U25" s="101"/>
      <c r="V25" s="101"/>
      <c r="W25" s="101"/>
      <c r="X25" s="101"/>
      <c r="Y25" s="101"/>
      <c r="Z25" s="101"/>
    </row>
    <row r="26" spans="1:26" ht="15" customHeight="1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71" t="s">
        <v>225</v>
      </c>
      <c r="M26" s="71" t="s">
        <v>180</v>
      </c>
      <c r="N26" s="110" t="str">
        <f t="shared" si="0"/>
        <v>SUB_CREACION</v>
      </c>
      <c r="O26" s="111" t="s">
        <v>156</v>
      </c>
      <c r="P26" s="112" t="str">
        <f t="shared" ca="1" si="1"/>
        <v>TIP_NVO_CMIENTO</v>
      </c>
      <c r="Q26" s="101"/>
      <c r="R26" s="101"/>
      <c r="S26" s="101"/>
      <c r="T26" s="101"/>
      <c r="U26" s="101"/>
      <c r="V26" s="101"/>
      <c r="W26" s="101"/>
      <c r="X26" s="101"/>
      <c r="Y26" s="101"/>
      <c r="Z26" s="101"/>
    </row>
    <row r="27" spans="1:26" ht="15" customHeight="1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71" t="s">
        <v>226</v>
      </c>
      <c r="M27" s="71" t="s">
        <v>180</v>
      </c>
      <c r="N27" s="110" t="str">
        <f t="shared" si="0"/>
        <v>SUB_CREACION</v>
      </c>
      <c r="O27" s="111" t="s">
        <v>156</v>
      </c>
      <c r="P27" s="112" t="str">
        <f t="shared" ca="1" si="1"/>
        <v>TIP_NVO_CMIENTO</v>
      </c>
      <c r="Q27" s="101"/>
      <c r="R27" s="101"/>
      <c r="S27" s="101"/>
      <c r="T27" s="101"/>
      <c r="U27" s="101"/>
      <c r="V27" s="101"/>
      <c r="W27" s="101"/>
      <c r="X27" s="101"/>
      <c r="Y27" s="101"/>
      <c r="Z27" s="101"/>
    </row>
    <row r="28" spans="1:26" ht="36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71" t="s">
        <v>227</v>
      </c>
      <c r="M28" s="71" t="s">
        <v>180</v>
      </c>
      <c r="N28" s="110" t="str">
        <f t="shared" si="0"/>
        <v>SUB_CREACION</v>
      </c>
      <c r="O28" s="111" t="s">
        <v>156</v>
      </c>
      <c r="P28" s="112" t="str">
        <f t="shared" ca="1" si="1"/>
        <v>TIP_NVO_CMIENTO</v>
      </c>
      <c r="Q28" s="101"/>
      <c r="R28" s="101"/>
      <c r="S28" s="101"/>
      <c r="T28" s="101"/>
      <c r="U28" s="101"/>
      <c r="V28" s="101"/>
      <c r="W28" s="101"/>
      <c r="X28" s="101"/>
      <c r="Y28" s="101"/>
      <c r="Z28" s="101"/>
    </row>
    <row r="29" spans="1:26" ht="36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71" t="s">
        <v>228</v>
      </c>
      <c r="M29" s="71" t="s">
        <v>180</v>
      </c>
      <c r="N29" s="110" t="str">
        <f t="shared" si="0"/>
        <v>SUB_CREACION</v>
      </c>
      <c r="O29" s="111" t="s">
        <v>156</v>
      </c>
      <c r="P29" s="112" t="str">
        <f t="shared" ca="1" si="1"/>
        <v>TIP_NVO_CMIENTO</v>
      </c>
      <c r="Q29" s="101"/>
      <c r="R29" s="101"/>
      <c r="S29" s="101"/>
      <c r="T29" s="101"/>
      <c r="U29" s="101"/>
      <c r="V29" s="101"/>
      <c r="W29" s="101"/>
      <c r="X29" s="101"/>
      <c r="Y29" s="101"/>
      <c r="Z29" s="101"/>
    </row>
    <row r="30" spans="1:26" ht="60" x14ac:dyDescent="0.2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71" t="s">
        <v>229</v>
      </c>
      <c r="M30" s="71" t="s">
        <v>68</v>
      </c>
      <c r="N30" s="117" t="str">
        <f t="shared" si="0"/>
        <v>SUB_APROP_SOCIAL</v>
      </c>
      <c r="O30" s="111" t="s">
        <v>230</v>
      </c>
      <c r="P30" s="117" t="str">
        <f t="shared" ca="1" si="1"/>
        <v>TIP_APROP_SOCIAL</v>
      </c>
      <c r="Q30" s="101"/>
      <c r="R30" s="101"/>
      <c r="S30" s="101"/>
      <c r="T30" s="101"/>
      <c r="U30" s="101"/>
      <c r="V30" s="101"/>
      <c r="W30" s="101"/>
      <c r="X30" s="101"/>
      <c r="Y30" s="101"/>
      <c r="Z30" s="101"/>
    </row>
    <row r="31" spans="1:26" ht="60" x14ac:dyDescent="0.2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71" t="s">
        <v>231</v>
      </c>
      <c r="M31" s="71" t="s">
        <v>68</v>
      </c>
      <c r="N31" s="117" t="str">
        <f t="shared" si="0"/>
        <v>SUB_APROP_SOCIAL</v>
      </c>
      <c r="O31" s="111" t="s">
        <v>230</v>
      </c>
      <c r="P31" s="117" t="str">
        <f t="shared" ca="1" si="1"/>
        <v>TIP_APROP_SOCIAL</v>
      </c>
      <c r="Q31" s="101"/>
      <c r="R31" s="101"/>
      <c r="S31" s="101"/>
      <c r="T31" s="101"/>
      <c r="U31" s="101"/>
      <c r="V31" s="101"/>
      <c r="W31" s="101"/>
      <c r="X31" s="101"/>
      <c r="Y31" s="101"/>
      <c r="Z31" s="101"/>
    </row>
    <row r="32" spans="1:26" ht="60" x14ac:dyDescent="0.2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71" t="s">
        <v>232</v>
      </c>
      <c r="M32" s="71" t="s">
        <v>68</v>
      </c>
      <c r="N32" s="117" t="str">
        <f t="shared" si="0"/>
        <v>SUB_APROP_SOCIAL</v>
      </c>
      <c r="O32" s="111" t="s">
        <v>230</v>
      </c>
      <c r="P32" s="117" t="str">
        <f t="shared" ca="1" si="1"/>
        <v>TIP_APROP_SOCIAL</v>
      </c>
      <c r="Q32" s="101"/>
      <c r="R32" s="101"/>
      <c r="S32" s="101"/>
      <c r="T32" s="101"/>
      <c r="U32" s="101"/>
      <c r="V32" s="101"/>
      <c r="W32" s="101"/>
      <c r="X32" s="101"/>
      <c r="Y32" s="101"/>
      <c r="Z32" s="101"/>
    </row>
    <row r="33" spans="1:26" ht="60" x14ac:dyDescent="0.2">
      <c r="A33" s="99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71" t="s">
        <v>233</v>
      </c>
      <c r="M33" s="71" t="s">
        <v>68</v>
      </c>
      <c r="N33" s="117" t="str">
        <f t="shared" si="0"/>
        <v>SUB_APROP_SOCIAL</v>
      </c>
      <c r="O33" s="111" t="s">
        <v>230</v>
      </c>
      <c r="P33" s="117" t="str">
        <f t="shared" ca="1" si="1"/>
        <v>TIP_APROP_SOCIAL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</row>
    <row r="34" spans="1:26" ht="60" x14ac:dyDescent="0.2">
      <c r="A34" s="99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71" t="s">
        <v>234</v>
      </c>
      <c r="M34" s="71" t="s">
        <v>68</v>
      </c>
      <c r="N34" s="117" t="str">
        <f t="shared" si="0"/>
        <v>SUB_APROP_SOCIAL</v>
      </c>
      <c r="O34" s="111" t="s">
        <v>230</v>
      </c>
      <c r="P34" s="117" t="str">
        <f t="shared" ca="1" si="1"/>
        <v>TIP_APROP_SOCIAL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</row>
    <row r="35" spans="1:26" ht="60" x14ac:dyDescent="0.2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71" t="s">
        <v>235</v>
      </c>
      <c r="M35" s="71" t="s">
        <v>68</v>
      </c>
      <c r="N35" s="117" t="str">
        <f t="shared" si="0"/>
        <v>SUB_APROP_SOCIAL</v>
      </c>
      <c r="O35" s="111" t="s">
        <v>230</v>
      </c>
      <c r="P35" s="117" t="str">
        <f t="shared" ca="1" si="1"/>
        <v>TIP_APROP_SOCIAL</v>
      </c>
      <c r="Q35" s="101"/>
      <c r="R35" s="101"/>
      <c r="S35" s="101"/>
      <c r="T35" s="101"/>
      <c r="U35" s="101"/>
      <c r="V35" s="101"/>
      <c r="W35" s="101"/>
      <c r="X35" s="101"/>
      <c r="Y35" s="101"/>
      <c r="Z35" s="101"/>
    </row>
    <row r="36" spans="1:26" ht="60" x14ac:dyDescent="0.2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71" t="s">
        <v>236</v>
      </c>
      <c r="M36" s="71" t="s">
        <v>68</v>
      </c>
      <c r="N36" s="117" t="str">
        <f t="shared" si="0"/>
        <v>SUB_APROP_SOCIAL</v>
      </c>
      <c r="O36" s="111" t="s">
        <v>230</v>
      </c>
      <c r="P36" s="117" t="str">
        <f t="shared" ca="1" si="1"/>
        <v>TIP_APROP_SOCIAL</v>
      </c>
      <c r="Q36" s="101"/>
      <c r="R36" s="101"/>
      <c r="S36" s="101"/>
      <c r="T36" s="101"/>
      <c r="U36" s="101"/>
      <c r="V36" s="101"/>
      <c r="W36" s="101"/>
      <c r="X36" s="101"/>
      <c r="Y36" s="101"/>
      <c r="Z36" s="101"/>
    </row>
    <row r="37" spans="1:26" ht="60" x14ac:dyDescent="0.2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71" t="s">
        <v>237</v>
      </c>
      <c r="M37" s="71" t="s">
        <v>68</v>
      </c>
      <c r="N37" s="117" t="str">
        <f t="shared" si="0"/>
        <v>SUB_APROP_SOCIAL</v>
      </c>
      <c r="O37" s="111" t="s">
        <v>230</v>
      </c>
      <c r="P37" s="117" t="str">
        <f t="shared" ca="1" si="1"/>
        <v>TIP_APROP_SOCIAL</v>
      </c>
      <c r="Q37" s="101"/>
      <c r="R37" s="101"/>
      <c r="S37" s="101"/>
      <c r="T37" s="101"/>
      <c r="U37" s="101"/>
      <c r="V37" s="101"/>
      <c r="W37" s="101"/>
      <c r="X37" s="101"/>
      <c r="Y37" s="101"/>
      <c r="Z37" s="101"/>
    </row>
    <row r="38" spans="1:26" ht="36" x14ac:dyDescent="0.2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71" t="s">
        <v>238</v>
      </c>
      <c r="M38" s="71" t="s">
        <v>185</v>
      </c>
      <c r="N38" s="110" t="str">
        <f t="shared" si="0"/>
        <v>SUB_CIRCULACION</v>
      </c>
      <c r="O38" s="111" t="s">
        <v>239</v>
      </c>
      <c r="P38" s="112" t="str">
        <f t="shared" ca="1" si="1"/>
        <v>TIP_DIVULGACION</v>
      </c>
      <c r="Q38" s="101"/>
      <c r="R38" s="101"/>
      <c r="S38" s="101"/>
      <c r="T38" s="101"/>
      <c r="U38" s="101"/>
      <c r="V38" s="101"/>
      <c r="W38" s="101"/>
      <c r="X38" s="101"/>
      <c r="Y38" s="101"/>
      <c r="Z38" s="101"/>
    </row>
    <row r="39" spans="1:26" ht="36" x14ac:dyDescent="0.2">
      <c r="A39" s="99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71" t="s">
        <v>240</v>
      </c>
      <c r="M39" s="71" t="s">
        <v>185</v>
      </c>
      <c r="N39" s="110" t="str">
        <f t="shared" si="0"/>
        <v>SUB_CIRCULACION</v>
      </c>
      <c r="O39" s="111" t="s">
        <v>239</v>
      </c>
      <c r="P39" s="112" t="str">
        <f t="shared" ca="1" si="1"/>
        <v>TIP_DIVULGACION</v>
      </c>
      <c r="Q39" s="101"/>
      <c r="R39" s="101"/>
      <c r="S39" s="101"/>
      <c r="T39" s="101"/>
      <c r="U39" s="101"/>
      <c r="V39" s="101"/>
      <c r="W39" s="101"/>
      <c r="X39" s="101"/>
      <c r="Y39" s="101"/>
      <c r="Z39" s="101"/>
    </row>
    <row r="40" spans="1:26" ht="36" x14ac:dyDescent="0.2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71" t="s">
        <v>241</v>
      </c>
      <c r="M40" s="71" t="s">
        <v>185</v>
      </c>
      <c r="N40" s="110" t="str">
        <f t="shared" si="0"/>
        <v>SUB_CIRCULACION</v>
      </c>
      <c r="O40" s="111" t="s">
        <v>239</v>
      </c>
      <c r="P40" s="112" t="str">
        <f t="shared" ca="1" si="1"/>
        <v>TIP_DIVULGACION</v>
      </c>
      <c r="Q40" s="101"/>
      <c r="R40" s="101"/>
      <c r="S40" s="101"/>
      <c r="T40" s="101"/>
      <c r="U40" s="101"/>
      <c r="V40" s="101"/>
      <c r="W40" s="101"/>
      <c r="X40" s="101"/>
      <c r="Y40" s="101"/>
      <c r="Z40" s="101"/>
    </row>
    <row r="41" spans="1:26" ht="36" x14ac:dyDescent="0.2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71" t="s">
        <v>241</v>
      </c>
      <c r="M41" s="71" t="s">
        <v>185</v>
      </c>
      <c r="N41" s="110" t="str">
        <f t="shared" si="0"/>
        <v>SUB_CIRCULACION</v>
      </c>
      <c r="O41" s="111" t="s">
        <v>239</v>
      </c>
      <c r="P41" s="112" t="str">
        <f t="shared" ca="1" si="1"/>
        <v>TIP_DIVULGACION</v>
      </c>
      <c r="Q41" s="101"/>
      <c r="R41" s="101"/>
      <c r="S41" s="101"/>
      <c r="T41" s="101"/>
      <c r="U41" s="101"/>
      <c r="V41" s="101"/>
      <c r="W41" s="101"/>
      <c r="X41" s="101"/>
      <c r="Y41" s="101"/>
      <c r="Z41" s="101"/>
    </row>
    <row r="42" spans="1:26" ht="36" x14ac:dyDescent="0.2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71" t="s">
        <v>242</v>
      </c>
      <c r="M42" s="71" t="s">
        <v>185</v>
      </c>
      <c r="N42" s="110" t="str">
        <f t="shared" si="0"/>
        <v>SUB_CIRCULACION</v>
      </c>
      <c r="O42" s="111" t="s">
        <v>239</v>
      </c>
      <c r="P42" s="112" t="str">
        <f t="shared" ca="1" si="1"/>
        <v>TIP_DIVULGACION</v>
      </c>
      <c r="Q42" s="101"/>
      <c r="R42" s="101"/>
      <c r="S42" s="101"/>
      <c r="T42" s="101"/>
      <c r="U42" s="101"/>
      <c r="V42" s="101"/>
      <c r="W42" s="101"/>
      <c r="X42" s="101"/>
      <c r="Y42" s="101"/>
      <c r="Z42" s="101"/>
    </row>
    <row r="43" spans="1:26" ht="36" x14ac:dyDescent="0.2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71" t="s">
        <v>243</v>
      </c>
      <c r="M43" s="71" t="s">
        <v>185</v>
      </c>
      <c r="N43" s="110" t="str">
        <f t="shared" si="0"/>
        <v>SUB_CIRCULACION</v>
      </c>
      <c r="O43" s="111" t="s">
        <v>239</v>
      </c>
      <c r="P43" s="112" t="str">
        <f t="shared" ca="1" si="1"/>
        <v>TIP_DIVULGACION</v>
      </c>
      <c r="Q43" s="101"/>
      <c r="R43" s="101"/>
      <c r="S43" s="101"/>
      <c r="T43" s="101"/>
      <c r="U43" s="101"/>
      <c r="V43" s="101"/>
      <c r="W43" s="101"/>
      <c r="X43" s="101"/>
      <c r="Y43" s="101"/>
      <c r="Z43" s="101"/>
    </row>
    <row r="44" spans="1:26" ht="36" x14ac:dyDescent="0.2">
      <c r="A44" s="99"/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71" t="s">
        <v>244</v>
      </c>
      <c r="M44" s="71" t="s">
        <v>185</v>
      </c>
      <c r="N44" s="110" t="str">
        <f t="shared" si="0"/>
        <v>SUB_CIRCULACION</v>
      </c>
      <c r="O44" s="111" t="s">
        <v>239</v>
      </c>
      <c r="P44" s="112" t="str">
        <f t="shared" ca="1" si="1"/>
        <v>TIP_DIVULGACION</v>
      </c>
      <c r="Q44" s="101"/>
      <c r="R44" s="101"/>
      <c r="S44" s="101"/>
      <c r="T44" s="101"/>
      <c r="U44" s="101"/>
      <c r="V44" s="101"/>
      <c r="W44" s="101"/>
      <c r="X44" s="101"/>
      <c r="Y44" s="101"/>
      <c r="Z44" s="101"/>
    </row>
    <row r="45" spans="1:26" ht="36" x14ac:dyDescent="0.2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71" t="s">
        <v>245</v>
      </c>
      <c r="M45" s="71" t="s">
        <v>185</v>
      </c>
      <c r="N45" s="110" t="str">
        <f t="shared" si="0"/>
        <v>SUB_CIRCULACION</v>
      </c>
      <c r="O45" s="111" t="s">
        <v>239</v>
      </c>
      <c r="P45" s="112" t="str">
        <f t="shared" ca="1" si="1"/>
        <v>TIP_DIVULGACION</v>
      </c>
      <c r="Q45" s="101"/>
      <c r="R45" s="101"/>
      <c r="S45" s="101"/>
      <c r="T45" s="101"/>
      <c r="U45" s="101"/>
      <c r="V45" s="101"/>
      <c r="W45" s="101"/>
      <c r="X45" s="101"/>
      <c r="Y45" s="101"/>
      <c r="Z45" s="101"/>
    </row>
    <row r="46" spans="1:26" ht="36" x14ac:dyDescent="0.2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71" t="s">
        <v>246</v>
      </c>
      <c r="M46" s="71" t="s">
        <v>188</v>
      </c>
      <c r="N46" s="117" t="str">
        <f t="shared" si="0"/>
        <v>SUB_DIVULGACION</v>
      </c>
      <c r="O46" s="111" t="s">
        <v>239</v>
      </c>
      <c r="P46" s="112" t="str">
        <f t="shared" ca="1" si="1"/>
        <v>TIP_DIVULGACION</v>
      </c>
      <c r="Q46" s="101"/>
      <c r="R46" s="101"/>
      <c r="S46" s="101"/>
      <c r="T46" s="101"/>
      <c r="U46" s="101"/>
      <c r="V46" s="101"/>
      <c r="W46" s="101"/>
      <c r="X46" s="101"/>
      <c r="Y46" s="101"/>
      <c r="Z46" s="101"/>
    </row>
    <row r="47" spans="1:26" ht="36" x14ac:dyDescent="0.2">
      <c r="A47" s="99"/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71" t="s">
        <v>247</v>
      </c>
      <c r="M47" s="71" t="s">
        <v>188</v>
      </c>
      <c r="N47" s="117" t="str">
        <f t="shared" si="0"/>
        <v>SUB_DIVULGACION</v>
      </c>
      <c r="O47" s="111" t="s">
        <v>239</v>
      </c>
      <c r="P47" s="112" t="str">
        <f t="shared" ca="1" si="1"/>
        <v>TIP_DIVULGACION</v>
      </c>
      <c r="Q47" s="101"/>
      <c r="R47" s="101"/>
      <c r="S47" s="101"/>
      <c r="T47" s="101"/>
      <c r="U47" s="101"/>
      <c r="V47" s="101"/>
      <c r="W47" s="101"/>
      <c r="X47" s="101"/>
      <c r="Y47" s="101"/>
      <c r="Z47" s="101"/>
    </row>
    <row r="48" spans="1:26" ht="36" x14ac:dyDescent="0.2">
      <c r="A48" s="9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71" t="s">
        <v>248</v>
      </c>
      <c r="M48" s="71" t="s">
        <v>188</v>
      </c>
      <c r="N48" s="117" t="str">
        <f t="shared" si="0"/>
        <v>SUB_DIVULGACION</v>
      </c>
      <c r="O48" s="111" t="s">
        <v>239</v>
      </c>
      <c r="P48" s="112" t="str">
        <f t="shared" ca="1" si="1"/>
        <v>TIP_DIVULGACION</v>
      </c>
      <c r="Q48" s="101"/>
      <c r="R48" s="101"/>
      <c r="S48" s="101"/>
      <c r="T48" s="101"/>
      <c r="U48" s="101"/>
      <c r="V48" s="101"/>
      <c r="W48" s="101"/>
      <c r="X48" s="101"/>
      <c r="Y48" s="101"/>
      <c r="Z48" s="101"/>
    </row>
    <row r="49" spans="1:26" ht="36" x14ac:dyDescent="0.2">
      <c r="A49" s="99"/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71" t="s">
        <v>249</v>
      </c>
      <c r="M49" s="71" t="s">
        <v>188</v>
      </c>
      <c r="N49" s="117" t="str">
        <f t="shared" si="0"/>
        <v>SUB_DIVULGACION</v>
      </c>
      <c r="O49" s="111" t="s">
        <v>239</v>
      </c>
      <c r="P49" s="112" t="str">
        <f t="shared" ca="1" si="1"/>
        <v>TIP_DIVULGACION</v>
      </c>
      <c r="Q49" s="101"/>
      <c r="R49" s="101"/>
      <c r="S49" s="101"/>
      <c r="T49" s="101"/>
      <c r="U49" s="101"/>
      <c r="V49" s="101"/>
      <c r="W49" s="101"/>
      <c r="X49" s="101"/>
      <c r="Y49" s="101"/>
      <c r="Z49" s="101"/>
    </row>
    <row r="50" spans="1:26" ht="36" x14ac:dyDescent="0.2">
      <c r="A50" s="99"/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71" t="s">
        <v>250</v>
      </c>
      <c r="M50" s="71" t="s">
        <v>188</v>
      </c>
      <c r="N50" s="117" t="str">
        <f t="shared" si="0"/>
        <v>SUB_DIVULGACION</v>
      </c>
      <c r="O50" s="111" t="s">
        <v>239</v>
      </c>
      <c r="P50" s="112" t="str">
        <f t="shared" ca="1" si="1"/>
        <v>TIP_DIVULGACION</v>
      </c>
      <c r="Q50" s="101"/>
      <c r="R50" s="101"/>
      <c r="S50" s="101"/>
      <c r="T50" s="101"/>
      <c r="U50" s="101"/>
      <c r="V50" s="101"/>
      <c r="W50" s="101"/>
      <c r="X50" s="101"/>
      <c r="Y50" s="101"/>
      <c r="Z50" s="101"/>
    </row>
    <row r="51" spans="1:26" ht="36" x14ac:dyDescent="0.2">
      <c r="A51" s="99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71" t="s">
        <v>251</v>
      </c>
      <c r="M51" s="71" t="s">
        <v>188</v>
      </c>
      <c r="N51" s="117" t="str">
        <f t="shared" si="0"/>
        <v>SUB_DIVULGACION</v>
      </c>
      <c r="O51" s="111" t="s">
        <v>239</v>
      </c>
      <c r="P51" s="112" t="str">
        <f t="shared" ca="1" si="1"/>
        <v>TIP_DIVULGACION</v>
      </c>
      <c r="Q51" s="101"/>
      <c r="R51" s="101"/>
      <c r="S51" s="101"/>
      <c r="T51" s="101"/>
      <c r="U51" s="101"/>
      <c r="V51" s="101"/>
      <c r="W51" s="101"/>
      <c r="X51" s="101"/>
      <c r="Y51" s="101"/>
      <c r="Z51" s="101"/>
    </row>
    <row r="52" spans="1:26" ht="36" x14ac:dyDescent="0.2">
      <c r="A52" s="99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71" t="s">
        <v>252</v>
      </c>
      <c r="M52" s="71" t="s">
        <v>188</v>
      </c>
      <c r="N52" s="117" t="str">
        <f t="shared" si="0"/>
        <v>SUB_DIVULGACION</v>
      </c>
      <c r="O52" s="111" t="s">
        <v>239</v>
      </c>
      <c r="P52" s="112" t="str">
        <f t="shared" ca="1" si="1"/>
        <v>TIP_DIVULGACION</v>
      </c>
      <c r="Q52" s="101"/>
      <c r="R52" s="101"/>
      <c r="S52" s="101"/>
      <c r="T52" s="101"/>
      <c r="U52" s="101"/>
      <c r="V52" s="101"/>
      <c r="W52" s="101"/>
      <c r="X52" s="101"/>
      <c r="Y52" s="101"/>
      <c r="Z52" s="101"/>
    </row>
    <row r="53" spans="1:26" ht="36" x14ac:dyDescent="0.2">
      <c r="A53" s="99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71" t="s">
        <v>253</v>
      </c>
      <c r="M53" s="71" t="s">
        <v>188</v>
      </c>
      <c r="N53" s="117" t="str">
        <f t="shared" si="0"/>
        <v>SUB_DIVULGACION</v>
      </c>
      <c r="O53" s="111" t="s">
        <v>239</v>
      </c>
      <c r="P53" s="112" t="str">
        <f t="shared" ca="1" si="1"/>
        <v>TIP_DIVULGACION</v>
      </c>
      <c r="Q53" s="101"/>
      <c r="R53" s="101"/>
      <c r="S53" s="101"/>
      <c r="T53" s="101"/>
      <c r="U53" s="101"/>
      <c r="V53" s="101"/>
      <c r="W53" s="101"/>
      <c r="X53" s="101"/>
      <c r="Y53" s="101"/>
      <c r="Z53" s="101"/>
    </row>
    <row r="54" spans="1:26" ht="36" x14ac:dyDescent="0.2">
      <c r="A54" s="99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71" t="s">
        <v>254</v>
      </c>
      <c r="M54" s="71" t="s">
        <v>188</v>
      </c>
      <c r="N54" s="117" t="str">
        <f t="shared" si="0"/>
        <v>SUB_DIVULGACION</v>
      </c>
      <c r="O54" s="111" t="s">
        <v>239</v>
      </c>
      <c r="P54" s="112" t="str">
        <f t="shared" ca="1" si="1"/>
        <v>TIP_DIVULGACION</v>
      </c>
      <c r="Q54" s="101"/>
      <c r="R54" s="101"/>
      <c r="S54" s="101"/>
      <c r="T54" s="101"/>
      <c r="U54" s="101"/>
      <c r="V54" s="101"/>
      <c r="W54" s="101"/>
      <c r="X54" s="101"/>
      <c r="Y54" s="101"/>
      <c r="Z54" s="101"/>
    </row>
    <row r="55" spans="1:26" ht="36" x14ac:dyDescent="0.2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71" t="s">
        <v>255</v>
      </c>
      <c r="M55" s="71" t="s">
        <v>188</v>
      </c>
      <c r="N55" s="117" t="str">
        <f t="shared" si="0"/>
        <v>SUB_DIVULGACION</v>
      </c>
      <c r="O55" s="111" t="s">
        <v>239</v>
      </c>
      <c r="P55" s="112" t="str">
        <f t="shared" ca="1" si="1"/>
        <v>TIP_DIVULGACION</v>
      </c>
      <c r="Q55" s="101"/>
      <c r="R55" s="101"/>
      <c r="S55" s="101"/>
      <c r="T55" s="101"/>
      <c r="U55" s="101"/>
      <c r="V55" s="101"/>
      <c r="W55" s="101"/>
      <c r="X55" s="101"/>
      <c r="Y55" s="101"/>
      <c r="Z55" s="101"/>
    </row>
    <row r="56" spans="1:26" ht="36" x14ac:dyDescent="0.2">
      <c r="A56" s="99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71" t="s">
        <v>256</v>
      </c>
      <c r="M56" s="71" t="s">
        <v>188</v>
      </c>
      <c r="N56" s="117" t="str">
        <f t="shared" si="0"/>
        <v>SUB_DIVULGACION</v>
      </c>
      <c r="O56" s="111" t="s">
        <v>239</v>
      </c>
      <c r="P56" s="112" t="str">
        <f t="shared" ca="1" si="1"/>
        <v>TIP_DIVULGACION</v>
      </c>
      <c r="Q56" s="101"/>
      <c r="R56" s="101"/>
      <c r="S56" s="101"/>
      <c r="T56" s="101"/>
      <c r="U56" s="101"/>
      <c r="V56" s="101"/>
      <c r="W56" s="101"/>
      <c r="X56" s="101"/>
      <c r="Y56" s="101"/>
      <c r="Z56" s="101"/>
    </row>
    <row r="57" spans="1:26" ht="36" x14ac:dyDescent="0.2">
      <c r="A57" s="99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71" t="s">
        <v>257</v>
      </c>
      <c r="M57" s="71" t="s">
        <v>188</v>
      </c>
      <c r="N57" s="117" t="str">
        <f t="shared" si="0"/>
        <v>SUB_DIVULGACION</v>
      </c>
      <c r="O57" s="111" t="s">
        <v>239</v>
      </c>
      <c r="P57" s="112" t="str">
        <f t="shared" ca="1" si="1"/>
        <v>TIP_DIVULGACION</v>
      </c>
      <c r="Q57" s="101"/>
      <c r="R57" s="101"/>
      <c r="S57" s="101"/>
      <c r="T57" s="101"/>
      <c r="U57" s="101"/>
      <c r="V57" s="101"/>
      <c r="W57" s="101"/>
      <c r="X57" s="101"/>
      <c r="Y57" s="101"/>
      <c r="Z57" s="101"/>
    </row>
    <row r="58" spans="1:26" ht="36" x14ac:dyDescent="0.2">
      <c r="A58" s="99"/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71" t="s">
        <v>258</v>
      </c>
      <c r="M58" s="71" t="s">
        <v>191</v>
      </c>
      <c r="N58" s="110" t="str">
        <f t="shared" si="0"/>
        <v>SUB_BIBLIOGRAFICA</v>
      </c>
      <c r="O58" s="111" t="s">
        <v>239</v>
      </c>
      <c r="P58" s="112" t="str">
        <f t="shared" ca="1" si="1"/>
        <v>TIP_DIVULGACION</v>
      </c>
      <c r="Q58" s="101"/>
      <c r="R58" s="101"/>
      <c r="S58" s="101"/>
      <c r="T58" s="101"/>
      <c r="U58" s="101"/>
      <c r="V58" s="101"/>
      <c r="W58" s="101"/>
      <c r="X58" s="101"/>
      <c r="Y58" s="101"/>
      <c r="Z58" s="101"/>
    </row>
    <row r="59" spans="1:26" ht="36" x14ac:dyDescent="0.2">
      <c r="A59" s="99"/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71" t="s">
        <v>259</v>
      </c>
      <c r="M59" s="71" t="s">
        <v>191</v>
      </c>
      <c r="N59" s="110" t="str">
        <f t="shared" si="0"/>
        <v>SUB_BIBLIOGRAFICA</v>
      </c>
      <c r="O59" s="111" t="s">
        <v>239</v>
      </c>
      <c r="P59" s="112" t="str">
        <f t="shared" ca="1" si="1"/>
        <v>TIP_DIVULGACION</v>
      </c>
      <c r="Q59" s="101"/>
      <c r="R59" s="101"/>
      <c r="S59" s="101"/>
      <c r="T59" s="101"/>
      <c r="U59" s="101"/>
      <c r="V59" s="101"/>
      <c r="W59" s="101"/>
      <c r="X59" s="101"/>
      <c r="Y59" s="101"/>
      <c r="Z59" s="101"/>
    </row>
    <row r="60" spans="1:26" ht="36" x14ac:dyDescent="0.2">
      <c r="A60" s="99"/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71" t="s">
        <v>260</v>
      </c>
      <c r="M60" s="71" t="s">
        <v>191</v>
      </c>
      <c r="N60" s="110" t="str">
        <f t="shared" si="0"/>
        <v>SUB_BIBLIOGRAFICA</v>
      </c>
      <c r="O60" s="111" t="s">
        <v>239</v>
      </c>
      <c r="P60" s="112" t="str">
        <f t="shared" ca="1" si="1"/>
        <v>TIP_DIVULGACION</v>
      </c>
      <c r="Q60" s="101"/>
      <c r="R60" s="101"/>
      <c r="S60" s="101"/>
      <c r="T60" s="101"/>
      <c r="U60" s="101"/>
      <c r="V60" s="101"/>
      <c r="W60" s="101"/>
      <c r="X60" s="101"/>
      <c r="Y60" s="101"/>
      <c r="Z60" s="101"/>
    </row>
    <row r="61" spans="1:26" ht="36" x14ac:dyDescent="0.2">
      <c r="A61" s="99"/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71" t="s">
        <v>261</v>
      </c>
      <c r="M61" s="71" t="s">
        <v>191</v>
      </c>
      <c r="N61" s="110" t="str">
        <f t="shared" si="0"/>
        <v>SUB_BIBLIOGRAFICA</v>
      </c>
      <c r="O61" s="111" t="s">
        <v>239</v>
      </c>
      <c r="P61" s="112" t="str">
        <f t="shared" ca="1" si="1"/>
        <v>TIP_DIVULGACION</v>
      </c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  <row r="62" spans="1:26" ht="36" x14ac:dyDescent="0.2">
      <c r="A62" s="99"/>
      <c r="B62" s="99"/>
      <c r="C62" s="99"/>
      <c r="D62" s="99"/>
      <c r="E62" s="99"/>
      <c r="F62" s="99"/>
      <c r="G62" s="99"/>
      <c r="H62" s="99"/>
      <c r="I62" s="99"/>
      <c r="J62" s="99"/>
      <c r="K62" s="99"/>
      <c r="L62" s="71" t="s">
        <v>262</v>
      </c>
      <c r="M62" s="71" t="s">
        <v>191</v>
      </c>
      <c r="N62" s="110" t="str">
        <f t="shared" si="0"/>
        <v>SUB_BIBLIOGRAFICA</v>
      </c>
      <c r="O62" s="111" t="s">
        <v>239</v>
      </c>
      <c r="P62" s="112" t="str">
        <f t="shared" ca="1" si="1"/>
        <v>TIP_DIVULGACION</v>
      </c>
      <c r="Q62" s="101"/>
      <c r="R62" s="101"/>
      <c r="S62" s="101"/>
      <c r="T62" s="101"/>
      <c r="U62" s="101"/>
      <c r="V62" s="101"/>
      <c r="W62" s="101"/>
      <c r="X62" s="101"/>
      <c r="Y62" s="101"/>
      <c r="Z62" s="101"/>
    </row>
    <row r="63" spans="1:26" ht="36" x14ac:dyDescent="0.2">
      <c r="A63" s="99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71" t="s">
        <v>263</v>
      </c>
      <c r="M63" s="71" t="s">
        <v>194</v>
      </c>
      <c r="N63" s="117" t="str">
        <f t="shared" si="0"/>
        <v>SUB_PROD_TECNO</v>
      </c>
      <c r="O63" s="111" t="s">
        <v>264</v>
      </c>
      <c r="P63" s="117" t="str">
        <f t="shared" ca="1" si="1"/>
        <v>TIP_DES_TECNOLOGICO</v>
      </c>
      <c r="Q63" s="101"/>
      <c r="R63" s="101"/>
      <c r="S63" s="101"/>
      <c r="T63" s="101"/>
      <c r="U63" s="101"/>
      <c r="V63" s="101"/>
      <c r="W63" s="101"/>
      <c r="X63" s="101"/>
      <c r="Y63" s="101"/>
      <c r="Z63" s="101"/>
    </row>
    <row r="64" spans="1:26" ht="36" x14ac:dyDescent="0.2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71" t="s">
        <v>265</v>
      </c>
      <c r="M64" s="71" t="s">
        <v>194</v>
      </c>
      <c r="N64" s="117" t="str">
        <f t="shared" si="0"/>
        <v>SUB_PROD_TECNO</v>
      </c>
      <c r="O64" s="111" t="s">
        <v>264</v>
      </c>
      <c r="P64" s="117" t="str">
        <f t="shared" ca="1" si="1"/>
        <v>TIP_DES_TECNOLOGICO</v>
      </c>
      <c r="Q64" s="101"/>
      <c r="R64" s="101"/>
      <c r="S64" s="101"/>
      <c r="T64" s="101"/>
      <c r="U64" s="101"/>
      <c r="V64" s="101"/>
      <c r="W64" s="101"/>
      <c r="X64" s="101"/>
      <c r="Y64" s="101"/>
      <c r="Z64" s="101"/>
    </row>
    <row r="65" spans="1:26" ht="36" x14ac:dyDescent="0.2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71" t="s">
        <v>266</v>
      </c>
      <c r="M65" s="71" t="s">
        <v>197</v>
      </c>
      <c r="N65" s="110" t="str">
        <f t="shared" si="0"/>
        <v>SUB_PROD_EMPRESA</v>
      </c>
      <c r="O65" s="111" t="s">
        <v>264</v>
      </c>
      <c r="P65" s="117" t="str">
        <f t="shared" ca="1" si="1"/>
        <v>TIP_DES_TECNOLOGICO</v>
      </c>
      <c r="Q65" s="101"/>
      <c r="R65" s="101"/>
      <c r="S65" s="101"/>
      <c r="T65" s="101"/>
      <c r="U65" s="101"/>
      <c r="V65" s="101"/>
      <c r="W65" s="101"/>
      <c r="X65" s="101"/>
      <c r="Y65" s="101"/>
      <c r="Z65" s="101"/>
    </row>
    <row r="66" spans="1:26" ht="36" x14ac:dyDescent="0.2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71" t="s">
        <v>267</v>
      </c>
      <c r="M66" s="71" t="s">
        <v>197</v>
      </c>
      <c r="N66" s="110" t="str">
        <f t="shared" si="0"/>
        <v>SUB_PROD_EMPRESA</v>
      </c>
      <c r="O66" s="111" t="s">
        <v>264</v>
      </c>
      <c r="P66" s="117" t="str">
        <f t="shared" ref="P66:P73" ca="1" si="3">VLOOKUP(O66,$E$2:$F$7,2,FALSE)</f>
        <v>TIP_DES_TECNOLOGICO</v>
      </c>
      <c r="Q66" s="101"/>
      <c r="R66" s="101"/>
      <c r="S66" s="101"/>
      <c r="T66" s="101"/>
      <c r="U66" s="101"/>
      <c r="V66" s="101"/>
      <c r="W66" s="101"/>
      <c r="X66" s="101"/>
      <c r="Y66" s="101"/>
      <c r="Z66" s="101"/>
    </row>
    <row r="67" spans="1:26" ht="36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71" t="s">
        <v>268</v>
      </c>
      <c r="M67" s="71" t="s">
        <v>200</v>
      </c>
      <c r="N67" s="117" t="str">
        <f t="shared" si="0"/>
        <v>SUB_REGULACION</v>
      </c>
      <c r="O67" s="111" t="s">
        <v>264</v>
      </c>
      <c r="P67" s="117" t="str">
        <f t="shared" ca="1" si="3"/>
        <v>TIP_DES_TECNOLOGICO</v>
      </c>
      <c r="Q67" s="101"/>
      <c r="R67" s="101"/>
      <c r="S67" s="101"/>
      <c r="T67" s="101"/>
      <c r="U67" s="101"/>
      <c r="V67" s="101"/>
      <c r="W67" s="101"/>
      <c r="X67" s="101"/>
      <c r="Y67" s="101"/>
      <c r="Z67" s="101"/>
    </row>
    <row r="68" spans="1:26" ht="36" x14ac:dyDescent="0.2">
      <c r="A68" s="99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71" t="s">
        <v>269</v>
      </c>
      <c r="M68" s="71" t="s">
        <v>200</v>
      </c>
      <c r="N68" s="117" t="str">
        <f t="shared" si="0"/>
        <v>SUB_REGULACION</v>
      </c>
      <c r="O68" s="111" t="s">
        <v>264</v>
      </c>
      <c r="P68" s="117" t="str">
        <f t="shared" ca="1" si="3"/>
        <v>TIP_DES_TECNOLOGICO</v>
      </c>
      <c r="Q68" s="101"/>
      <c r="R68" s="101"/>
      <c r="S68" s="101"/>
      <c r="T68" s="101"/>
      <c r="U68" s="101"/>
      <c r="V68" s="101"/>
      <c r="W68" s="101"/>
      <c r="X68" s="101"/>
      <c r="Y68" s="101"/>
      <c r="Z68" s="101"/>
    </row>
    <row r="69" spans="1:26" ht="36" x14ac:dyDescent="0.2">
      <c r="A69" s="99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71" t="s">
        <v>270</v>
      </c>
      <c r="M69" s="71" t="s">
        <v>203</v>
      </c>
      <c r="N69" s="110" t="str">
        <f t="shared" si="0"/>
        <v>SUB_CONCEPTOS</v>
      </c>
      <c r="O69" s="111" t="s">
        <v>264</v>
      </c>
      <c r="P69" s="117" t="str">
        <f t="shared" ca="1" si="3"/>
        <v>TIP_DES_TECNOLOGICO</v>
      </c>
      <c r="Q69" s="101"/>
      <c r="R69" s="101"/>
      <c r="S69" s="101"/>
      <c r="T69" s="101"/>
      <c r="U69" s="101"/>
      <c r="V69" s="101"/>
      <c r="W69" s="101"/>
      <c r="X69" s="101"/>
      <c r="Y69" s="101"/>
      <c r="Z69" s="101"/>
    </row>
    <row r="70" spans="1:26" ht="96" x14ac:dyDescent="0.2">
      <c r="A70" s="99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71" t="s">
        <v>271</v>
      </c>
      <c r="M70" s="71" t="s">
        <v>206</v>
      </c>
      <c r="N70" s="117" t="str">
        <f t="shared" si="0"/>
        <v>SUB_ACUERDOS</v>
      </c>
      <c r="O70" s="111" t="s">
        <v>67</v>
      </c>
      <c r="P70" s="112" t="str">
        <f t="shared" ca="1" si="3"/>
        <v>TIP_FORMACION</v>
      </c>
      <c r="Q70" s="101"/>
      <c r="R70" s="101"/>
      <c r="S70" s="101"/>
      <c r="T70" s="101"/>
      <c r="U70" s="101"/>
      <c r="V70" s="101"/>
      <c r="W70" s="101"/>
      <c r="X70" s="101"/>
      <c r="Y70" s="101"/>
      <c r="Z70" s="101"/>
    </row>
    <row r="71" spans="1:26" ht="36" x14ac:dyDescent="0.2">
      <c r="A71" s="99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71" t="s">
        <v>272</v>
      </c>
      <c r="M71" s="71" t="s">
        <v>209</v>
      </c>
      <c r="N71" s="110" t="str">
        <f t="shared" si="0"/>
        <v>SUB_ONDAS</v>
      </c>
      <c r="O71" s="111" t="s">
        <v>67</v>
      </c>
      <c r="P71" s="112" t="str">
        <f t="shared" ca="1" si="3"/>
        <v>TIP_FORMACION</v>
      </c>
      <c r="Q71" s="101"/>
      <c r="R71" s="101"/>
      <c r="S71" s="101"/>
      <c r="T71" s="101"/>
      <c r="U71" s="101"/>
      <c r="V71" s="101"/>
      <c r="W71" s="101"/>
      <c r="X71" s="101"/>
      <c r="Y71" s="101"/>
      <c r="Z71" s="101"/>
    </row>
    <row r="72" spans="1:26" ht="60" x14ac:dyDescent="0.2">
      <c r="A72" s="99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71" t="s">
        <v>273</v>
      </c>
      <c r="M72" s="71" t="s">
        <v>212</v>
      </c>
      <c r="N72" s="117" t="str">
        <f t="shared" si="0"/>
        <v>SUB_DOCTORADO</v>
      </c>
      <c r="O72" s="111" t="s">
        <v>67</v>
      </c>
      <c r="P72" s="112" t="str">
        <f t="shared" ca="1" si="3"/>
        <v>TIP_FORMACION</v>
      </c>
      <c r="Q72" s="101"/>
      <c r="R72" s="101"/>
      <c r="S72" s="101"/>
      <c r="T72" s="101"/>
      <c r="U72" s="101"/>
      <c r="V72" s="101"/>
      <c r="W72" s="101"/>
      <c r="X72" s="101"/>
      <c r="Y72" s="101"/>
      <c r="Z72" s="101"/>
    </row>
    <row r="73" spans="1:26" ht="60" x14ac:dyDescent="0.2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71" t="s">
        <v>274</v>
      </c>
      <c r="M73" s="71" t="s">
        <v>215</v>
      </c>
      <c r="N73" s="110" t="str">
        <f t="shared" si="0"/>
        <v>SUB_MAESTRIA</v>
      </c>
      <c r="O73" s="111" t="s">
        <v>67</v>
      </c>
      <c r="P73" s="112" t="str">
        <f t="shared" ca="1" si="3"/>
        <v>TIP_FORMACION</v>
      </c>
      <c r="Q73" s="101"/>
      <c r="R73" s="101"/>
      <c r="S73" s="101"/>
      <c r="T73" s="101"/>
      <c r="U73" s="101"/>
      <c r="V73" s="101"/>
      <c r="W73" s="101"/>
      <c r="X73" s="101"/>
      <c r="Y73" s="101"/>
      <c r="Z73" s="101"/>
    </row>
    <row r="74" spans="1:26" ht="60" x14ac:dyDescent="0.2">
      <c r="A74" s="99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71" t="s">
        <v>275</v>
      </c>
      <c r="M74" s="71" t="s">
        <v>218</v>
      </c>
      <c r="N74" s="117" t="str">
        <f t="shared" si="0"/>
        <v>SUB_PREGRADO</v>
      </c>
      <c r="O74" s="111" t="s">
        <v>67</v>
      </c>
      <c r="P74" s="112" t="str">
        <f ca="1">VLOOKUP(O74,$E$2:$F$7,2,FALSE)</f>
        <v>TIP_FORMACION</v>
      </c>
      <c r="Q74" s="101"/>
      <c r="R74" s="101"/>
      <c r="S74" s="101"/>
      <c r="T74" s="101"/>
      <c r="U74" s="101"/>
      <c r="V74" s="101"/>
      <c r="W74" s="101"/>
      <c r="X74" s="101"/>
      <c r="Y74" s="101"/>
      <c r="Z74" s="101"/>
    </row>
    <row r="75" spans="1:26" x14ac:dyDescent="0.2">
      <c r="A75" s="99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71" t="s">
        <v>406</v>
      </c>
      <c r="M75" s="71" t="s">
        <v>404</v>
      </c>
      <c r="N75" s="110" t="str">
        <f t="shared" si="0"/>
        <v>SUB_OTRO</v>
      </c>
      <c r="O75" s="111" t="s">
        <v>407</v>
      </c>
      <c r="P75" s="117" t="str">
        <f t="shared" ref="P75" ca="1" si="4">VLOOKUP(O75,$E$2:$F$7,2,FALSE)</f>
        <v>TIP_OTRO</v>
      </c>
      <c r="Q75" s="101"/>
      <c r="R75" s="101"/>
      <c r="S75" s="101"/>
      <c r="T75" s="101"/>
      <c r="U75" s="101"/>
      <c r="V75" s="101"/>
      <c r="W75" s="101"/>
      <c r="X75" s="101"/>
      <c r="Y75" s="101"/>
      <c r="Z75" s="101"/>
    </row>
    <row r="76" spans="1:26" x14ac:dyDescent="0.2">
      <c r="A76" s="99"/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/>
      <c r="T76" s="101"/>
      <c r="U76" s="101"/>
      <c r="V76" s="101"/>
      <c r="W76" s="101"/>
      <c r="X76" s="101"/>
      <c r="Y76" s="101"/>
      <c r="Z76" s="101"/>
    </row>
    <row r="77" spans="1:26" x14ac:dyDescent="0.2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/>
      <c r="T77" s="101"/>
      <c r="U77" s="101"/>
      <c r="V77" s="101"/>
      <c r="W77" s="101"/>
      <c r="X77" s="101"/>
      <c r="Y77" s="101"/>
      <c r="Z77" s="101"/>
    </row>
    <row r="78" spans="1:26" x14ac:dyDescent="0.2">
      <c r="A78" s="99"/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/>
      <c r="T78" s="101"/>
      <c r="U78" s="101"/>
      <c r="V78" s="101"/>
      <c r="W78" s="101"/>
      <c r="X78" s="101"/>
      <c r="Y78" s="101"/>
      <c r="Z78" s="101"/>
    </row>
    <row r="79" spans="1:26" x14ac:dyDescent="0.2">
      <c r="A79" s="99"/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/>
      <c r="T79" s="101"/>
      <c r="U79" s="101"/>
      <c r="V79" s="101"/>
      <c r="W79" s="101"/>
      <c r="X79" s="101"/>
      <c r="Y79" s="101"/>
      <c r="Z79" s="101"/>
    </row>
    <row r="80" spans="1:26" x14ac:dyDescent="0.2">
      <c r="A80" s="99"/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/>
      <c r="T80" s="101"/>
      <c r="U80" s="101"/>
      <c r="V80" s="101"/>
      <c r="W80" s="101"/>
      <c r="X80" s="101"/>
      <c r="Y80" s="101"/>
      <c r="Z80" s="101"/>
    </row>
    <row r="81" spans="1:26" x14ac:dyDescent="0.2">
      <c r="A81" s="99"/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/>
      <c r="T81" s="101"/>
      <c r="U81" s="101"/>
      <c r="V81" s="101"/>
      <c r="W81" s="101"/>
      <c r="X81" s="101"/>
      <c r="Y81" s="101"/>
      <c r="Z81" s="101"/>
    </row>
    <row r="82" spans="1:26" x14ac:dyDescent="0.2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/>
      <c r="T82" s="101"/>
      <c r="U82" s="101"/>
      <c r="V82" s="101"/>
      <c r="W82" s="101"/>
      <c r="X82" s="101"/>
      <c r="Y82" s="101"/>
      <c r="Z82" s="101"/>
    </row>
    <row r="83" spans="1:26" x14ac:dyDescent="0.2">
      <c r="A83" s="99"/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/>
      <c r="T83" s="101"/>
      <c r="U83" s="101"/>
      <c r="V83" s="101"/>
      <c r="W83" s="101"/>
      <c r="X83" s="101"/>
      <c r="Y83" s="101"/>
      <c r="Z83" s="101"/>
    </row>
    <row r="84" spans="1:26" x14ac:dyDescent="0.2">
      <c r="A84" s="99"/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26" x14ac:dyDescent="0.2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/>
      <c r="T85" s="101"/>
      <c r="U85" s="101"/>
      <c r="V85" s="101"/>
      <c r="W85" s="101"/>
      <c r="X85" s="101"/>
      <c r="Y85" s="101"/>
      <c r="Z85" s="101"/>
    </row>
    <row r="86" spans="1:26" x14ac:dyDescent="0.2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/>
      <c r="T86" s="101"/>
      <c r="U86" s="101"/>
      <c r="V86" s="101"/>
      <c r="W86" s="101"/>
      <c r="X86" s="101"/>
      <c r="Y86" s="101"/>
      <c r="Z86" s="101"/>
    </row>
    <row r="87" spans="1:26" x14ac:dyDescent="0.2">
      <c r="A87" s="99"/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/>
      <c r="T87" s="101"/>
      <c r="U87" s="101"/>
      <c r="V87" s="101"/>
      <c r="W87" s="101"/>
      <c r="X87" s="101"/>
      <c r="Y87" s="101"/>
      <c r="Z87" s="101"/>
    </row>
    <row r="88" spans="1:26" x14ac:dyDescent="0.2">
      <c r="A88" s="99"/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/>
      <c r="T88" s="101"/>
      <c r="U88" s="101"/>
      <c r="V88" s="101"/>
      <c r="W88" s="101"/>
      <c r="X88" s="101"/>
      <c r="Y88" s="101"/>
      <c r="Z88" s="101"/>
    </row>
    <row r="89" spans="1:26" x14ac:dyDescent="0.2">
      <c r="A89" s="99"/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/>
      <c r="T89" s="101"/>
      <c r="U89" s="101"/>
      <c r="V89" s="101"/>
      <c r="W89" s="101"/>
      <c r="X89" s="101"/>
      <c r="Y89" s="101"/>
      <c r="Z89" s="101"/>
    </row>
    <row r="90" spans="1:26" x14ac:dyDescent="0.2">
      <c r="A90" s="99"/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/>
      <c r="T90" s="101"/>
      <c r="U90" s="101"/>
      <c r="V90" s="101"/>
      <c r="W90" s="101"/>
      <c r="X90" s="101"/>
      <c r="Y90" s="101"/>
      <c r="Z90" s="101"/>
    </row>
    <row r="91" spans="1:26" x14ac:dyDescent="0.2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/>
      <c r="T91" s="101"/>
      <c r="U91" s="101"/>
      <c r="V91" s="101"/>
      <c r="W91" s="101"/>
      <c r="X91" s="101"/>
      <c r="Y91" s="101"/>
      <c r="Z91" s="101"/>
    </row>
  </sheetData>
  <sheetProtection algorithmName="SHA-512" hashValue="jLpMl7dji91i7tPexhBvo/v4i9Jyoc0sw5ALx4hoO7IWJOsczRUmr95K+Q2XGXmjaTdEaAqyHIALLZjwukJcCQ==" saltValue="jNWbcAgxrBosaBO93j2jog==" spinCount="100000" sheet="1" objects="1" scenarios="1"/>
  <mergeCells count="4">
    <mergeCell ref="E1:F1"/>
    <mergeCell ref="H1:J1"/>
    <mergeCell ref="M1:N1"/>
    <mergeCell ref="O1:P1"/>
  </mergeCells>
  <dataValidations disablePrompts="1" count="2">
    <dataValidation type="list" allowBlank="1" showErrorMessage="1" sqref="B2" xr:uid="{00000000-0002-0000-0200-000000000000}">
      <formula1>#REF!</formula1>
    </dataValidation>
    <dataValidation type="list" allowBlank="1" showErrorMessage="1" sqref="B3:B4" xr:uid="{00000000-0002-0000-0200-000001000000}">
      <formula1>INDIRECT(C2)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outlinePr summaryBelow="0" summaryRight="0"/>
  </sheetPr>
  <dimension ref="A1:AB1000"/>
  <sheetViews>
    <sheetView workbookViewId="0">
      <selection activeCell="E13" sqref="E13"/>
    </sheetView>
  </sheetViews>
  <sheetFormatPr baseColWidth="10" defaultColWidth="12.7109375" defaultRowHeight="15" customHeight="1" x14ac:dyDescent="0.2"/>
  <cols>
    <col min="1" max="1" width="36.140625" customWidth="1"/>
    <col min="2" max="2" width="10.7109375" customWidth="1"/>
    <col min="3" max="3" width="8.7109375" customWidth="1"/>
    <col min="4" max="5" width="12.7109375" customWidth="1"/>
    <col min="6" max="6" width="13.140625" customWidth="1"/>
    <col min="7" max="7" width="18.28515625" customWidth="1"/>
    <col min="8" max="8" width="22.7109375" customWidth="1"/>
    <col min="9" max="9" width="5.140625" customWidth="1"/>
    <col min="10" max="10" width="8.7109375" customWidth="1"/>
    <col min="11" max="11" width="27.7109375" customWidth="1"/>
    <col min="12" max="12" width="9.28515625" customWidth="1"/>
    <col min="13" max="13" width="4.7109375" customWidth="1"/>
    <col min="14" max="14" width="9.28515625" customWidth="1"/>
    <col min="15" max="15" width="27.7109375" customWidth="1"/>
    <col min="16" max="16" width="2.28515625" customWidth="1"/>
    <col min="17" max="17" width="18.140625" customWidth="1"/>
    <col min="18" max="18" width="2.140625" customWidth="1"/>
    <col min="19" max="19" width="16.140625" customWidth="1"/>
    <col min="20" max="20" width="2.7109375" customWidth="1"/>
    <col min="21" max="21" width="27.7109375" customWidth="1"/>
    <col min="22" max="28" width="12.7109375" customWidth="1"/>
  </cols>
  <sheetData>
    <row r="1" spans="1:28" ht="15" customHeight="1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  <c r="W1" s="28"/>
      <c r="X1" s="28"/>
      <c r="Y1" s="28"/>
      <c r="Z1" s="28"/>
      <c r="AA1" s="28"/>
      <c r="AB1" s="28"/>
    </row>
    <row r="2" spans="1:28" ht="15" customHeight="1" x14ac:dyDescent="0.25">
      <c r="A2" s="29" t="s">
        <v>276</v>
      </c>
      <c r="B2" s="29" t="s">
        <v>277</v>
      </c>
      <c r="C2" s="29" t="s">
        <v>278</v>
      </c>
      <c r="D2" s="30" t="s">
        <v>279</v>
      </c>
      <c r="E2" s="31" t="s">
        <v>280</v>
      </c>
      <c r="F2" s="29" t="s">
        <v>281</v>
      </c>
      <c r="G2" s="29" t="s">
        <v>282</v>
      </c>
      <c r="H2" s="29" t="s">
        <v>283</v>
      </c>
      <c r="I2" s="27"/>
      <c r="J2" s="32" t="s">
        <v>278</v>
      </c>
      <c r="K2" s="32" t="s">
        <v>284</v>
      </c>
      <c r="L2" s="32" t="s">
        <v>285</v>
      </c>
      <c r="M2" s="27"/>
      <c r="N2" s="33" t="s">
        <v>285</v>
      </c>
      <c r="O2" s="34" t="s">
        <v>286</v>
      </c>
      <c r="P2" s="27"/>
      <c r="Q2" s="35" t="s">
        <v>287</v>
      </c>
      <c r="R2" s="36"/>
      <c r="S2" s="37" t="s">
        <v>288</v>
      </c>
      <c r="T2" s="27"/>
      <c r="U2" s="27"/>
      <c r="V2" s="28"/>
      <c r="W2" s="28"/>
      <c r="X2" s="28"/>
      <c r="Y2" s="28"/>
      <c r="Z2" s="28"/>
      <c r="AA2" s="28"/>
      <c r="AB2" s="28"/>
    </row>
    <row r="3" spans="1:28" ht="15" customHeight="1" x14ac:dyDescent="0.25">
      <c r="A3" s="38" t="s">
        <v>289</v>
      </c>
      <c r="B3" s="39" t="s">
        <v>290</v>
      </c>
      <c r="C3" s="39" t="s">
        <v>291</v>
      </c>
      <c r="D3" s="40" t="s">
        <v>292</v>
      </c>
      <c r="E3" s="41" t="s">
        <v>293</v>
      </c>
      <c r="F3" s="42">
        <v>153000000</v>
      </c>
      <c r="G3" s="40" t="s">
        <v>294</v>
      </c>
      <c r="H3" s="43" t="s">
        <v>295</v>
      </c>
      <c r="I3" s="27"/>
      <c r="J3" s="44" t="s">
        <v>291</v>
      </c>
      <c r="K3" s="45" t="s">
        <v>296</v>
      </c>
      <c r="L3" s="46" t="s">
        <v>297</v>
      </c>
      <c r="M3" s="27"/>
      <c r="N3" s="47" t="s">
        <v>297</v>
      </c>
      <c r="O3" s="45" t="s">
        <v>298</v>
      </c>
      <c r="P3" s="27"/>
      <c r="Q3" s="40" t="s">
        <v>292</v>
      </c>
      <c r="R3" s="48"/>
      <c r="S3" s="49" t="s">
        <v>299</v>
      </c>
      <c r="T3" s="27"/>
      <c r="U3" s="27"/>
      <c r="V3" s="28"/>
      <c r="W3" s="28"/>
      <c r="X3" s="28"/>
      <c r="Y3" s="28"/>
      <c r="Z3" s="28"/>
      <c r="AA3" s="28"/>
      <c r="AB3" s="28"/>
    </row>
    <row r="4" spans="1:28" ht="15" customHeight="1" x14ac:dyDescent="0.25">
      <c r="A4" s="38" t="s">
        <v>300</v>
      </c>
      <c r="B4" s="39" t="s">
        <v>301</v>
      </c>
      <c r="C4" s="39" t="s">
        <v>291</v>
      </c>
      <c r="D4" s="50" t="s">
        <v>302</v>
      </c>
      <c r="E4" s="41" t="s">
        <v>293</v>
      </c>
      <c r="F4" s="42">
        <v>147000000</v>
      </c>
      <c r="G4" s="40" t="s">
        <v>303</v>
      </c>
      <c r="H4" s="43" t="s">
        <v>295</v>
      </c>
      <c r="I4" s="27"/>
      <c r="J4" s="44" t="s">
        <v>304</v>
      </c>
      <c r="K4" s="51" t="s">
        <v>305</v>
      </c>
      <c r="L4" s="52" t="s">
        <v>297</v>
      </c>
      <c r="M4" s="27"/>
      <c r="N4" s="53" t="s">
        <v>306</v>
      </c>
      <c r="O4" s="45" t="s">
        <v>307</v>
      </c>
      <c r="P4" s="27"/>
      <c r="Q4" s="40" t="s">
        <v>308</v>
      </c>
      <c r="R4" s="48"/>
      <c r="S4" s="49" t="s">
        <v>309</v>
      </c>
      <c r="T4" s="27"/>
      <c r="U4" s="27"/>
      <c r="V4" s="28"/>
      <c r="W4" s="28"/>
      <c r="X4" s="28"/>
      <c r="Y4" s="28"/>
      <c r="Z4" s="28"/>
      <c r="AA4" s="28"/>
      <c r="AB4" s="28"/>
    </row>
    <row r="5" spans="1:28" ht="15" customHeight="1" x14ac:dyDescent="0.25">
      <c r="A5" s="38" t="s">
        <v>310</v>
      </c>
      <c r="B5" s="39" t="s">
        <v>311</v>
      </c>
      <c r="C5" s="39" t="s">
        <v>291</v>
      </c>
      <c r="D5" s="50" t="s">
        <v>302</v>
      </c>
      <c r="E5" s="41" t="s">
        <v>293</v>
      </c>
      <c r="F5" s="42">
        <v>193000000</v>
      </c>
      <c r="G5" s="40" t="s">
        <v>294</v>
      </c>
      <c r="H5" s="43" t="s">
        <v>295</v>
      </c>
      <c r="I5" s="27"/>
      <c r="J5" s="44" t="s">
        <v>312</v>
      </c>
      <c r="K5" s="45" t="s">
        <v>313</v>
      </c>
      <c r="L5" s="46" t="s">
        <v>297</v>
      </c>
      <c r="M5" s="27"/>
      <c r="N5" s="47" t="s">
        <v>314</v>
      </c>
      <c r="O5" s="45" t="s">
        <v>315</v>
      </c>
      <c r="P5" s="27"/>
      <c r="Q5" s="40" t="s">
        <v>316</v>
      </c>
      <c r="R5" s="48"/>
      <c r="S5" s="49" t="s">
        <v>317</v>
      </c>
      <c r="T5" s="27"/>
      <c r="U5" s="27"/>
      <c r="V5" s="28"/>
      <c r="W5" s="28"/>
      <c r="X5" s="28"/>
      <c r="Y5" s="28"/>
      <c r="Z5" s="28"/>
      <c r="AA5" s="28"/>
      <c r="AB5" s="28"/>
    </row>
    <row r="6" spans="1:28" ht="15" customHeight="1" x14ac:dyDescent="0.25">
      <c r="A6" s="38" t="s">
        <v>26</v>
      </c>
      <c r="B6" s="39" t="s">
        <v>318</v>
      </c>
      <c r="C6" s="39" t="s">
        <v>291</v>
      </c>
      <c r="D6" s="50" t="s">
        <v>302</v>
      </c>
      <c r="E6" s="41" t="s">
        <v>293</v>
      </c>
      <c r="F6" s="42">
        <v>193000000</v>
      </c>
      <c r="G6" s="40" t="s">
        <v>319</v>
      </c>
      <c r="H6" s="43" t="s">
        <v>295</v>
      </c>
      <c r="I6" s="27"/>
      <c r="J6" s="44" t="s">
        <v>320</v>
      </c>
      <c r="K6" s="51" t="s">
        <v>321</v>
      </c>
      <c r="L6" s="52" t="s">
        <v>306</v>
      </c>
      <c r="M6" s="27"/>
      <c r="N6" s="53" t="s">
        <v>322</v>
      </c>
      <c r="O6" s="45" t="s">
        <v>323</v>
      </c>
      <c r="P6" s="27"/>
      <c r="Q6" s="40" t="s">
        <v>302</v>
      </c>
      <c r="R6" s="48"/>
      <c r="S6" s="49" t="s">
        <v>324</v>
      </c>
      <c r="T6" s="27"/>
      <c r="U6" s="27"/>
      <c r="V6" s="28"/>
      <c r="W6" s="28"/>
      <c r="X6" s="28"/>
      <c r="Y6" s="28"/>
      <c r="Z6" s="28"/>
      <c r="AA6" s="28"/>
      <c r="AB6" s="28"/>
    </row>
    <row r="7" spans="1:28" ht="15" customHeight="1" x14ac:dyDescent="0.25">
      <c r="A7" s="38" t="s">
        <v>325</v>
      </c>
      <c r="B7" s="39" t="s">
        <v>326</v>
      </c>
      <c r="C7" s="39" t="s">
        <v>291</v>
      </c>
      <c r="D7" s="50" t="s">
        <v>302</v>
      </c>
      <c r="E7" s="41" t="s">
        <v>293</v>
      </c>
      <c r="F7" s="42">
        <v>193000000</v>
      </c>
      <c r="G7" s="40" t="s">
        <v>303</v>
      </c>
      <c r="H7" s="43" t="s">
        <v>295</v>
      </c>
      <c r="I7" s="27"/>
      <c r="J7" s="44" t="s">
        <v>327</v>
      </c>
      <c r="K7" s="45" t="s">
        <v>328</v>
      </c>
      <c r="L7" s="46" t="s">
        <v>314</v>
      </c>
      <c r="M7" s="27"/>
      <c r="N7" s="27"/>
      <c r="O7" s="27"/>
      <c r="P7" s="27"/>
      <c r="Q7" s="40" t="s">
        <v>329</v>
      </c>
      <c r="R7" s="27"/>
      <c r="S7" s="49" t="s">
        <v>330</v>
      </c>
      <c r="T7" s="27"/>
      <c r="U7" s="27"/>
      <c r="V7" s="28"/>
      <c r="W7" s="28"/>
      <c r="X7" s="28"/>
      <c r="Y7" s="28"/>
      <c r="Z7" s="28"/>
      <c r="AA7" s="28"/>
      <c r="AB7" s="28"/>
    </row>
    <row r="8" spans="1:28" ht="15" customHeight="1" x14ac:dyDescent="0.25">
      <c r="A8" s="38" t="s">
        <v>331</v>
      </c>
      <c r="B8" s="39" t="s">
        <v>332</v>
      </c>
      <c r="C8" s="39" t="s">
        <v>291</v>
      </c>
      <c r="D8" s="50" t="s">
        <v>302</v>
      </c>
      <c r="E8" s="41" t="s">
        <v>293</v>
      </c>
      <c r="F8" s="42">
        <v>193000000</v>
      </c>
      <c r="G8" s="40" t="s">
        <v>294</v>
      </c>
      <c r="H8" s="43" t="s">
        <v>295</v>
      </c>
      <c r="I8" s="27"/>
      <c r="J8" s="44" t="s">
        <v>333</v>
      </c>
      <c r="K8" s="51" t="s">
        <v>334</v>
      </c>
      <c r="L8" s="52" t="s">
        <v>322</v>
      </c>
      <c r="M8" s="27"/>
      <c r="N8" s="27"/>
      <c r="O8" s="27"/>
      <c r="P8" s="27"/>
      <c r="Q8" s="27"/>
      <c r="R8" s="27"/>
      <c r="S8" s="49" t="s">
        <v>335</v>
      </c>
      <c r="T8" s="27"/>
      <c r="U8" s="27"/>
      <c r="V8" s="28"/>
      <c r="W8" s="28"/>
      <c r="X8" s="28"/>
      <c r="Y8" s="28"/>
      <c r="Z8" s="28"/>
      <c r="AA8" s="28"/>
      <c r="AB8" s="28"/>
    </row>
    <row r="9" spans="1:28" ht="15" customHeight="1" x14ac:dyDescent="0.25">
      <c r="A9" s="38" t="s">
        <v>336</v>
      </c>
      <c r="B9" s="39" t="s">
        <v>337</v>
      </c>
      <c r="C9" s="39" t="s">
        <v>291</v>
      </c>
      <c r="D9" s="50" t="s">
        <v>302</v>
      </c>
      <c r="E9" s="41" t="s">
        <v>293</v>
      </c>
      <c r="F9" s="42">
        <v>193000000</v>
      </c>
      <c r="G9" s="40" t="s">
        <v>319</v>
      </c>
      <c r="H9" s="43" t="s">
        <v>295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49" t="s">
        <v>338</v>
      </c>
      <c r="T9" s="27"/>
      <c r="U9" s="27"/>
      <c r="V9" s="28"/>
      <c r="W9" s="28"/>
      <c r="X9" s="28"/>
      <c r="Y9" s="28"/>
      <c r="Z9" s="28"/>
      <c r="AA9" s="28"/>
      <c r="AB9" s="28"/>
    </row>
    <row r="10" spans="1:28" ht="15" customHeight="1" x14ac:dyDescent="0.25">
      <c r="A10" s="38" t="s">
        <v>339</v>
      </c>
      <c r="B10" s="39" t="s">
        <v>340</v>
      </c>
      <c r="C10" s="39" t="s">
        <v>291</v>
      </c>
      <c r="D10" s="50" t="s">
        <v>302</v>
      </c>
      <c r="E10" s="41" t="s">
        <v>293</v>
      </c>
      <c r="F10" s="42">
        <v>318000000</v>
      </c>
      <c r="G10" s="40" t="s">
        <v>341</v>
      </c>
      <c r="H10" s="43" t="s">
        <v>342</v>
      </c>
      <c r="I10" s="27"/>
      <c r="J10" s="27"/>
      <c r="K10" s="27"/>
      <c r="L10" s="27"/>
      <c r="M10" s="27"/>
      <c r="N10" s="27"/>
      <c r="O10" s="27"/>
      <c r="P10" s="27"/>
      <c r="Q10" s="54"/>
      <c r="R10" s="36"/>
      <c r="S10" s="49" t="s">
        <v>343</v>
      </c>
      <c r="T10" s="27"/>
      <c r="U10" s="27"/>
      <c r="V10" s="28"/>
      <c r="W10" s="28"/>
      <c r="X10" s="28"/>
      <c r="Y10" s="28"/>
      <c r="Z10" s="28"/>
      <c r="AA10" s="28"/>
      <c r="AB10" s="28"/>
    </row>
    <row r="11" spans="1:28" ht="15" customHeight="1" x14ac:dyDescent="0.25">
      <c r="A11" s="38" t="s">
        <v>344</v>
      </c>
      <c r="B11" s="39" t="s">
        <v>345</v>
      </c>
      <c r="C11" s="39" t="s">
        <v>320</v>
      </c>
      <c r="D11" s="50" t="s">
        <v>302</v>
      </c>
      <c r="E11" s="41" t="s">
        <v>293</v>
      </c>
      <c r="F11" s="55"/>
      <c r="G11" s="40" t="s">
        <v>303</v>
      </c>
      <c r="H11" s="56"/>
      <c r="I11" s="27"/>
      <c r="J11" s="27"/>
      <c r="K11" s="27"/>
      <c r="L11" s="27"/>
      <c r="M11" s="27"/>
      <c r="N11" s="27"/>
      <c r="O11" s="27"/>
      <c r="P11" s="27"/>
      <c r="Q11" s="54"/>
      <c r="R11" s="57"/>
      <c r="S11" s="49" t="s">
        <v>346</v>
      </c>
      <c r="T11" s="27"/>
      <c r="U11" s="27"/>
      <c r="V11" s="28"/>
      <c r="W11" s="28"/>
      <c r="X11" s="28"/>
      <c r="Y11" s="28"/>
      <c r="Z11" s="28"/>
      <c r="AA11" s="28"/>
      <c r="AB11" s="28"/>
    </row>
    <row r="12" spans="1:28" ht="15" customHeight="1" x14ac:dyDescent="0.25">
      <c r="A12" s="38" t="s">
        <v>347</v>
      </c>
      <c r="B12" s="39" t="s">
        <v>348</v>
      </c>
      <c r="C12" s="39" t="s">
        <v>327</v>
      </c>
      <c r="D12" s="50" t="s">
        <v>302</v>
      </c>
      <c r="E12" s="41" t="s">
        <v>293</v>
      </c>
      <c r="F12" s="50"/>
      <c r="G12" s="40" t="s">
        <v>349</v>
      </c>
      <c r="H12" s="56"/>
      <c r="I12" s="27"/>
      <c r="J12" s="27"/>
      <c r="K12" s="27"/>
      <c r="L12" s="27"/>
      <c r="M12" s="27"/>
      <c r="N12" s="27"/>
      <c r="O12" s="27"/>
      <c r="P12" s="27"/>
      <c r="Q12" s="54"/>
      <c r="R12" s="57"/>
      <c r="S12" s="49" t="s">
        <v>350</v>
      </c>
      <c r="T12" s="27"/>
      <c r="U12" s="27"/>
      <c r="V12" s="28"/>
      <c r="W12" s="28"/>
      <c r="X12" s="28"/>
      <c r="Y12" s="28"/>
      <c r="Z12" s="28"/>
      <c r="AA12" s="28"/>
      <c r="AB12" s="28"/>
    </row>
    <row r="13" spans="1:28" ht="15" customHeight="1" x14ac:dyDescent="0.25">
      <c r="A13" s="38" t="s">
        <v>351</v>
      </c>
      <c r="B13" s="39" t="s">
        <v>348</v>
      </c>
      <c r="C13" s="39" t="s">
        <v>327</v>
      </c>
      <c r="D13" s="50" t="s">
        <v>302</v>
      </c>
      <c r="E13" s="41" t="s">
        <v>293</v>
      </c>
      <c r="F13" s="58"/>
      <c r="G13" s="40" t="s">
        <v>319</v>
      </c>
      <c r="H13" s="59"/>
      <c r="I13" s="27"/>
      <c r="J13" s="27"/>
      <c r="K13" s="27"/>
      <c r="L13" s="27"/>
      <c r="M13" s="27"/>
      <c r="N13" s="27"/>
      <c r="O13" s="27"/>
      <c r="P13" s="27"/>
      <c r="Q13" s="54"/>
      <c r="R13" s="57"/>
      <c r="S13" s="49" t="s">
        <v>352</v>
      </c>
      <c r="T13" s="27"/>
      <c r="U13" s="27"/>
      <c r="V13" s="28"/>
      <c r="W13" s="28"/>
      <c r="X13" s="28"/>
      <c r="Y13" s="28"/>
      <c r="Z13" s="28"/>
      <c r="AA13" s="28"/>
      <c r="AB13" s="28"/>
    </row>
    <row r="14" spans="1:28" ht="1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54"/>
      <c r="R14" s="57"/>
      <c r="S14" s="49" t="s">
        <v>353</v>
      </c>
      <c r="T14" s="27"/>
      <c r="U14" s="27"/>
      <c r="V14" s="28"/>
      <c r="W14" s="28"/>
      <c r="X14" s="28"/>
      <c r="Y14" s="28"/>
      <c r="Z14" s="28"/>
      <c r="AA14" s="28"/>
      <c r="AB14" s="28"/>
    </row>
    <row r="15" spans="1:28" ht="1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54"/>
      <c r="R15" s="57"/>
      <c r="S15" s="49" t="s">
        <v>354</v>
      </c>
      <c r="T15" s="27"/>
      <c r="U15" s="27"/>
      <c r="V15" s="28"/>
      <c r="W15" s="28"/>
      <c r="X15" s="28"/>
      <c r="Y15" s="28"/>
      <c r="Z15" s="28"/>
      <c r="AA15" s="28"/>
      <c r="AB15" s="28"/>
    </row>
    <row r="16" spans="1:28" ht="15" customHeight="1" x14ac:dyDescent="0.2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54"/>
      <c r="R16" s="57"/>
      <c r="S16" s="49" t="s">
        <v>355</v>
      </c>
      <c r="T16" s="27"/>
      <c r="U16" s="27"/>
      <c r="V16" s="28"/>
      <c r="W16" s="28"/>
      <c r="X16" s="28"/>
      <c r="Y16" s="28"/>
      <c r="Z16" s="28"/>
      <c r="AA16" s="28"/>
      <c r="AB16" s="28"/>
    </row>
    <row r="17" spans="1:28" ht="15" customHeight="1" x14ac:dyDescent="0.2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54"/>
      <c r="R17" s="57"/>
      <c r="S17" s="49" t="s">
        <v>356</v>
      </c>
      <c r="T17" s="27"/>
      <c r="U17" s="27"/>
      <c r="V17" s="28"/>
      <c r="W17" s="28"/>
      <c r="X17" s="28"/>
      <c r="Y17" s="28"/>
      <c r="Z17" s="28"/>
      <c r="AA17" s="28"/>
      <c r="AB17" s="28"/>
    </row>
    <row r="18" spans="1:28" ht="1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54"/>
      <c r="R18" s="57"/>
      <c r="S18" s="49" t="s">
        <v>357</v>
      </c>
      <c r="T18" s="27"/>
      <c r="U18" s="27"/>
      <c r="V18" s="28"/>
      <c r="W18" s="28"/>
      <c r="X18" s="28"/>
      <c r="Y18" s="28"/>
      <c r="Z18" s="28"/>
      <c r="AA18" s="28"/>
      <c r="AB18" s="28"/>
    </row>
    <row r="19" spans="1:28" ht="15" customHeigh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54"/>
      <c r="R19" s="57"/>
      <c r="S19" s="49" t="s">
        <v>358</v>
      </c>
      <c r="T19" s="27"/>
      <c r="U19" s="27"/>
      <c r="V19" s="28"/>
      <c r="W19" s="28"/>
      <c r="X19" s="28"/>
      <c r="Y19" s="28"/>
      <c r="Z19" s="28"/>
      <c r="AA19" s="28"/>
      <c r="AB19" s="28"/>
    </row>
    <row r="20" spans="1:28" ht="1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54"/>
      <c r="R20" s="57"/>
      <c r="S20" s="49" t="s">
        <v>359</v>
      </c>
      <c r="T20" s="27"/>
      <c r="U20" s="27"/>
      <c r="V20" s="28"/>
      <c r="W20" s="28"/>
      <c r="X20" s="28"/>
      <c r="Y20" s="28"/>
      <c r="Z20" s="28"/>
      <c r="AA20" s="28"/>
      <c r="AB20" s="28"/>
    </row>
    <row r="21" spans="1:28" ht="15" customHeight="1" x14ac:dyDescent="0.2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54"/>
      <c r="R21" s="57"/>
      <c r="S21" s="49" t="s">
        <v>360</v>
      </c>
      <c r="T21" s="27"/>
      <c r="U21" s="27"/>
      <c r="V21" s="28"/>
      <c r="W21" s="28"/>
      <c r="X21" s="28"/>
      <c r="Y21" s="28"/>
      <c r="Z21" s="28"/>
      <c r="AA21" s="28"/>
      <c r="AB21" s="28"/>
    </row>
    <row r="22" spans="1:28" ht="15" customHeight="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54"/>
      <c r="R22" s="57"/>
      <c r="S22" s="49" t="s">
        <v>361</v>
      </c>
      <c r="T22" s="27"/>
      <c r="U22" s="27"/>
      <c r="V22" s="28"/>
      <c r="W22" s="28"/>
      <c r="X22" s="28"/>
      <c r="Y22" s="28"/>
      <c r="Z22" s="28"/>
      <c r="AA22" s="28"/>
      <c r="AB22" s="28"/>
    </row>
    <row r="23" spans="1:28" ht="15" customHeight="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54"/>
      <c r="R23" s="57"/>
      <c r="S23" s="57"/>
      <c r="T23" s="27"/>
      <c r="U23" s="27"/>
      <c r="V23" s="28"/>
      <c r="W23" s="28"/>
      <c r="X23" s="28"/>
      <c r="Y23" s="28"/>
      <c r="Z23" s="28"/>
      <c r="AA23" s="28"/>
      <c r="AB23" s="28"/>
    </row>
    <row r="24" spans="1:28" ht="15" customHeight="1" x14ac:dyDescent="0.2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54"/>
      <c r="R24" s="57"/>
      <c r="S24" s="57"/>
      <c r="T24" s="27"/>
      <c r="U24" s="27"/>
      <c r="V24" s="28"/>
      <c r="W24" s="28"/>
      <c r="X24" s="28"/>
      <c r="Y24" s="28"/>
      <c r="Z24" s="28"/>
      <c r="AA24" s="28"/>
      <c r="AB24" s="28"/>
    </row>
    <row r="25" spans="1:28" ht="1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54"/>
      <c r="R25" s="57"/>
      <c r="S25" s="57"/>
      <c r="T25" s="27"/>
      <c r="U25" s="27"/>
      <c r="V25" s="28"/>
      <c r="W25" s="28"/>
      <c r="X25" s="28"/>
      <c r="Y25" s="28"/>
      <c r="Z25" s="28"/>
      <c r="AA25" s="28"/>
      <c r="AB25" s="28"/>
    </row>
    <row r="26" spans="1:28" ht="15" customHeight="1" x14ac:dyDescent="0.2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54"/>
      <c r="R26" s="57"/>
      <c r="S26" s="57"/>
      <c r="T26" s="27"/>
      <c r="U26" s="27"/>
      <c r="V26" s="28"/>
      <c r="W26" s="28"/>
      <c r="X26" s="28"/>
      <c r="Y26" s="28"/>
      <c r="Z26" s="28"/>
      <c r="AA26" s="28"/>
      <c r="AB26" s="28"/>
    </row>
    <row r="27" spans="1:28" ht="15" customHeight="1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54"/>
      <c r="R27" s="57"/>
      <c r="S27" s="57"/>
      <c r="T27" s="27"/>
      <c r="U27" s="27"/>
      <c r="V27" s="28"/>
      <c r="W27" s="28"/>
      <c r="X27" s="28"/>
      <c r="Y27" s="28"/>
      <c r="Z27" s="28"/>
      <c r="AA27" s="28"/>
      <c r="AB27" s="28"/>
    </row>
    <row r="28" spans="1:28" x14ac:dyDescent="0.2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54"/>
      <c r="R28" s="57"/>
      <c r="S28" s="57"/>
      <c r="T28" s="27"/>
      <c r="U28" s="27"/>
      <c r="V28" s="28"/>
      <c r="W28" s="28"/>
      <c r="X28" s="28"/>
      <c r="Y28" s="28"/>
      <c r="Z28" s="28"/>
      <c r="AA28" s="28"/>
      <c r="AB28" s="28"/>
    </row>
    <row r="29" spans="1:28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54"/>
      <c r="R29" s="57"/>
      <c r="S29" s="57"/>
      <c r="T29" s="27"/>
      <c r="U29" s="27"/>
      <c r="V29" s="28"/>
      <c r="W29" s="28"/>
      <c r="X29" s="28"/>
      <c r="Y29" s="28"/>
      <c r="Z29" s="28"/>
      <c r="AA29" s="28"/>
      <c r="AB29" s="28"/>
    </row>
    <row r="30" spans="1:28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54"/>
      <c r="R30" s="57"/>
      <c r="S30" s="57"/>
      <c r="T30" s="27"/>
      <c r="U30" s="27"/>
      <c r="V30" s="28"/>
      <c r="W30" s="28"/>
      <c r="X30" s="28"/>
      <c r="Y30" s="28"/>
      <c r="Z30" s="28"/>
      <c r="AA30" s="28"/>
      <c r="AB30" s="28"/>
    </row>
    <row r="31" spans="1:28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  <c r="W31" s="28"/>
      <c r="X31" s="28"/>
      <c r="Y31" s="28"/>
      <c r="Z31" s="28"/>
      <c r="AA31" s="28"/>
      <c r="AB31" s="28"/>
    </row>
    <row r="32" spans="1:28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8"/>
      <c r="W32" s="28"/>
      <c r="X32" s="28"/>
      <c r="Y32" s="28"/>
      <c r="Z32" s="28"/>
      <c r="AA32" s="28"/>
      <c r="AB32" s="28"/>
    </row>
    <row r="33" spans="1:28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8"/>
      <c r="W34" s="28"/>
      <c r="X34" s="28"/>
      <c r="Y34" s="28"/>
      <c r="Z34" s="28"/>
      <c r="AA34" s="28"/>
      <c r="AB34" s="28"/>
    </row>
    <row r="35" spans="1:28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8"/>
      <c r="W35" s="28"/>
      <c r="X35" s="28"/>
      <c r="Y35" s="28"/>
      <c r="Z35" s="28"/>
      <c r="AA35" s="28"/>
      <c r="AB35" s="28"/>
    </row>
    <row r="36" spans="1:28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28"/>
      <c r="X36" s="28"/>
      <c r="Y36" s="28"/>
      <c r="Z36" s="28"/>
      <c r="AA36" s="28"/>
      <c r="AB36" s="28"/>
    </row>
    <row r="37" spans="1:28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</row>
    <row r="38" spans="1:28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</row>
    <row r="39" spans="1:28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</row>
    <row r="40" spans="1:28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</row>
    <row r="41" spans="1:28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</row>
    <row r="42" spans="1:28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</row>
    <row r="43" spans="1:28" x14ac:dyDescent="0.2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</row>
    <row r="44" spans="1:28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</row>
    <row r="45" spans="1:28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</row>
    <row r="46" spans="1:28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</row>
    <row r="47" spans="1:28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</row>
    <row r="48" spans="1:28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</row>
    <row r="49" spans="1:28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</row>
    <row r="50" spans="1:28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8"/>
      <c r="W52" s="28"/>
      <c r="X52" s="28"/>
      <c r="Y52" s="28"/>
      <c r="Z52" s="28"/>
      <c r="AA52" s="28"/>
      <c r="AB52" s="28"/>
    </row>
    <row r="53" spans="1:28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</row>
    <row r="54" spans="1:28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</row>
    <row r="55" spans="1:28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</row>
    <row r="56" spans="1:28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</row>
    <row r="57" spans="1:28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</row>
    <row r="58" spans="1:28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</row>
    <row r="59" spans="1:28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8"/>
      <c r="W61" s="28"/>
      <c r="X61" s="28"/>
      <c r="Y61" s="28"/>
      <c r="Z61" s="28"/>
      <c r="AA61" s="28"/>
      <c r="AB61" s="28"/>
    </row>
    <row r="62" spans="1:28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8"/>
      <c r="W62" s="28"/>
      <c r="X62" s="28"/>
      <c r="Y62" s="28"/>
      <c r="Z62" s="28"/>
      <c r="AA62" s="28"/>
      <c r="AB62" s="28"/>
    </row>
    <row r="63" spans="1:28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8"/>
      <c r="W63" s="28"/>
      <c r="X63" s="28"/>
      <c r="Y63" s="28"/>
      <c r="Z63" s="28"/>
      <c r="AA63" s="28"/>
      <c r="AB63" s="28"/>
    </row>
    <row r="64" spans="1:28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8"/>
      <c r="W64" s="28"/>
      <c r="X64" s="28"/>
      <c r="Y64" s="28"/>
      <c r="Z64" s="28"/>
      <c r="AA64" s="28"/>
      <c r="AB64" s="28"/>
    </row>
    <row r="65" spans="1:28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28"/>
      <c r="X65" s="28"/>
      <c r="Y65" s="28"/>
      <c r="Z65" s="28"/>
      <c r="AA65" s="28"/>
      <c r="AB65" s="28"/>
    </row>
    <row r="66" spans="1:28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8"/>
      <c r="W66" s="28"/>
      <c r="X66" s="28"/>
      <c r="Y66" s="28"/>
      <c r="Z66" s="28"/>
      <c r="AA66" s="28"/>
      <c r="AB66" s="28"/>
    </row>
    <row r="67" spans="1:28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8"/>
      <c r="W67" s="28"/>
      <c r="X67" s="28"/>
      <c r="Y67" s="28"/>
      <c r="Z67" s="28"/>
      <c r="AA67" s="28"/>
      <c r="AB67" s="28"/>
    </row>
    <row r="68" spans="1:28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8"/>
      <c r="W68" s="28"/>
      <c r="X68" s="28"/>
      <c r="Y68" s="28"/>
      <c r="Z68" s="28"/>
      <c r="AA68" s="28"/>
      <c r="AB68" s="28"/>
    </row>
    <row r="69" spans="1:28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8"/>
      <c r="W69" s="28"/>
      <c r="X69" s="28"/>
      <c r="Y69" s="28"/>
      <c r="Z69" s="28"/>
      <c r="AA69" s="28"/>
      <c r="AB69" s="28"/>
    </row>
    <row r="70" spans="1:28" x14ac:dyDescent="0.2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8"/>
      <c r="W70" s="28"/>
      <c r="X70" s="28"/>
      <c r="Y70" s="28"/>
      <c r="Z70" s="28"/>
      <c r="AA70" s="28"/>
      <c r="AB70" s="28"/>
    </row>
    <row r="71" spans="1:28" x14ac:dyDescent="0.2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8"/>
      <c r="W71" s="28"/>
      <c r="X71" s="28"/>
      <c r="Y71" s="28"/>
      <c r="Z71" s="28"/>
      <c r="AA71" s="28"/>
      <c r="AB71" s="28"/>
    </row>
    <row r="72" spans="1:28" x14ac:dyDescent="0.2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8"/>
      <c r="W72" s="28"/>
      <c r="X72" s="28"/>
      <c r="Y72" s="28"/>
      <c r="Z72" s="28"/>
      <c r="AA72" s="28"/>
      <c r="AB72" s="28"/>
    </row>
    <row r="73" spans="1:28" x14ac:dyDescent="0.2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8"/>
      <c r="W73" s="28"/>
      <c r="X73" s="28"/>
      <c r="Y73" s="28"/>
      <c r="Z73" s="28"/>
      <c r="AA73" s="28"/>
      <c r="AB73" s="28"/>
    </row>
    <row r="74" spans="1:28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8"/>
      <c r="W74" s="28"/>
      <c r="X74" s="28"/>
      <c r="Y74" s="28"/>
      <c r="Z74" s="28"/>
      <c r="AA74" s="28"/>
      <c r="AB74" s="28"/>
    </row>
    <row r="75" spans="1:28" x14ac:dyDescent="0.2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8"/>
      <c r="W75" s="28"/>
      <c r="X75" s="28"/>
      <c r="Y75" s="28"/>
      <c r="Z75" s="28"/>
      <c r="AA75" s="28"/>
      <c r="AB75" s="28"/>
    </row>
    <row r="76" spans="1:28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8"/>
      <c r="W76" s="28"/>
      <c r="X76" s="28"/>
      <c r="Y76" s="28"/>
      <c r="Z76" s="28"/>
      <c r="AA76" s="28"/>
      <c r="AB76" s="28"/>
    </row>
    <row r="77" spans="1:28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8"/>
      <c r="W77" s="28"/>
      <c r="X77" s="28"/>
      <c r="Y77" s="28"/>
      <c r="Z77" s="28"/>
      <c r="AA77" s="28"/>
      <c r="AB77" s="28"/>
    </row>
    <row r="78" spans="1:28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8"/>
      <c r="W78" s="28"/>
      <c r="X78" s="28"/>
      <c r="Y78" s="28"/>
      <c r="Z78" s="28"/>
      <c r="AA78" s="28"/>
      <c r="AB78" s="28"/>
    </row>
    <row r="79" spans="1:28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8"/>
      <c r="W79" s="28"/>
      <c r="X79" s="28"/>
      <c r="Y79" s="28"/>
      <c r="Z79" s="28"/>
      <c r="AA79" s="28"/>
      <c r="AB79" s="28"/>
    </row>
    <row r="80" spans="1:28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8"/>
      <c r="W80" s="28"/>
      <c r="X80" s="28"/>
      <c r="Y80" s="28"/>
      <c r="Z80" s="28"/>
      <c r="AA80" s="28"/>
      <c r="AB80" s="28"/>
    </row>
    <row r="81" spans="1:2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8"/>
      <c r="W81" s="28"/>
      <c r="X81" s="28"/>
      <c r="Y81" s="28"/>
      <c r="Z81" s="28"/>
      <c r="AA81" s="28"/>
      <c r="AB81" s="28"/>
    </row>
    <row r="82" spans="1:2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8"/>
      <c r="W82" s="28"/>
      <c r="X82" s="28"/>
      <c r="Y82" s="28"/>
      <c r="Z82" s="28"/>
      <c r="AA82" s="28"/>
      <c r="AB82" s="28"/>
    </row>
    <row r="83" spans="1:2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8"/>
      <c r="W83" s="28"/>
      <c r="X83" s="28"/>
      <c r="Y83" s="28"/>
      <c r="Z83" s="28"/>
      <c r="AA83" s="28"/>
      <c r="AB83" s="28"/>
    </row>
    <row r="84" spans="1:2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8"/>
      <c r="W84" s="28"/>
      <c r="X84" s="28"/>
      <c r="Y84" s="28"/>
      <c r="Z84" s="28"/>
      <c r="AA84" s="28"/>
      <c r="AB84" s="28"/>
    </row>
    <row r="85" spans="1:2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8"/>
      <c r="W85" s="28"/>
      <c r="X85" s="28"/>
      <c r="Y85" s="28"/>
      <c r="Z85" s="28"/>
      <c r="AA85" s="28"/>
      <c r="AB85" s="28"/>
    </row>
    <row r="86" spans="1:2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8"/>
      <c r="W86" s="28"/>
      <c r="X86" s="28"/>
      <c r="Y86" s="28"/>
      <c r="Z86" s="28"/>
      <c r="AA86" s="28"/>
      <c r="AB86" s="28"/>
    </row>
    <row r="87" spans="1:28" x14ac:dyDescent="0.2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8"/>
      <c r="W87" s="28"/>
      <c r="X87" s="28"/>
      <c r="Y87" s="28"/>
      <c r="Z87" s="28"/>
      <c r="AA87" s="28"/>
      <c r="AB87" s="28"/>
    </row>
    <row r="88" spans="1:28" x14ac:dyDescent="0.2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8"/>
      <c r="W88" s="28"/>
      <c r="X88" s="28"/>
      <c r="Y88" s="28"/>
      <c r="Z88" s="28"/>
      <c r="AA88" s="28"/>
      <c r="AB88" s="28"/>
    </row>
    <row r="89" spans="1:28" x14ac:dyDescent="0.2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8"/>
      <c r="W89" s="28"/>
      <c r="X89" s="28"/>
      <c r="Y89" s="28"/>
      <c r="Z89" s="28"/>
      <c r="AA89" s="28"/>
      <c r="AB89" s="28"/>
    </row>
    <row r="90" spans="1:28" x14ac:dyDescent="0.2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8"/>
      <c r="W90" s="28"/>
      <c r="X90" s="28"/>
      <c r="Y90" s="28"/>
      <c r="Z90" s="28"/>
      <c r="AA90" s="28"/>
      <c r="AB90" s="28"/>
    </row>
    <row r="91" spans="1:28" x14ac:dyDescent="0.2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8"/>
      <c r="W91" s="28"/>
      <c r="X91" s="28"/>
      <c r="Y91" s="28"/>
      <c r="Z91" s="28"/>
      <c r="AA91" s="28"/>
      <c r="AB91" s="28"/>
    </row>
    <row r="92" spans="1:28" x14ac:dyDescent="0.2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8"/>
      <c r="W92" s="28"/>
      <c r="X92" s="28"/>
      <c r="Y92" s="28"/>
      <c r="Z92" s="28"/>
      <c r="AA92" s="28"/>
      <c r="AB92" s="28"/>
    </row>
    <row r="93" spans="1:28" x14ac:dyDescent="0.2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8"/>
      <c r="W93" s="28"/>
      <c r="X93" s="28"/>
      <c r="Y93" s="28"/>
      <c r="Z93" s="28"/>
      <c r="AA93" s="28"/>
      <c r="AB93" s="28"/>
    </row>
    <row r="94" spans="1:28" x14ac:dyDescent="0.2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8"/>
      <c r="W94" s="28"/>
      <c r="X94" s="28"/>
      <c r="Y94" s="28"/>
      <c r="Z94" s="28"/>
      <c r="AA94" s="28"/>
      <c r="AB94" s="28"/>
    </row>
    <row r="95" spans="1:28" x14ac:dyDescent="0.2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8"/>
      <c r="W95" s="28"/>
      <c r="X95" s="28"/>
      <c r="Y95" s="28"/>
      <c r="Z95" s="28"/>
      <c r="AA95" s="28"/>
      <c r="AB95" s="28"/>
    </row>
    <row r="96" spans="1:28" x14ac:dyDescent="0.2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8"/>
      <c r="W96" s="28"/>
      <c r="X96" s="28"/>
      <c r="Y96" s="28"/>
      <c r="Z96" s="28"/>
      <c r="AA96" s="28"/>
      <c r="AB96" s="28"/>
    </row>
    <row r="97" spans="1:28" x14ac:dyDescent="0.2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8"/>
      <c r="W97" s="28"/>
      <c r="X97" s="28"/>
      <c r="Y97" s="28"/>
      <c r="Z97" s="28"/>
      <c r="AA97" s="28"/>
      <c r="AB97" s="28"/>
    </row>
    <row r="98" spans="1:28" x14ac:dyDescent="0.2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8"/>
      <c r="W98" s="28"/>
      <c r="X98" s="28"/>
      <c r="Y98" s="28"/>
      <c r="Z98" s="28"/>
      <c r="AA98" s="28"/>
      <c r="AB98" s="28"/>
    </row>
    <row r="99" spans="1:28" x14ac:dyDescent="0.2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8"/>
      <c r="W99" s="28"/>
      <c r="X99" s="28"/>
      <c r="Y99" s="28"/>
      <c r="Z99" s="28"/>
      <c r="AA99" s="28"/>
      <c r="AB99" s="28"/>
    </row>
    <row r="100" spans="1:2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8"/>
      <c r="W100" s="28"/>
      <c r="X100" s="28"/>
      <c r="Y100" s="28"/>
      <c r="Z100" s="28"/>
      <c r="AA100" s="28"/>
      <c r="AB100" s="28"/>
    </row>
    <row r="101" spans="1:2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8"/>
      <c r="W101" s="28"/>
      <c r="X101" s="28"/>
      <c r="Y101" s="28"/>
      <c r="Z101" s="28"/>
      <c r="AA101" s="28"/>
      <c r="AB101" s="28"/>
    </row>
    <row r="102" spans="1:2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8"/>
      <c r="W102" s="28"/>
      <c r="X102" s="28"/>
      <c r="Y102" s="28"/>
      <c r="Z102" s="28"/>
      <c r="AA102" s="28"/>
      <c r="AB102" s="28"/>
    </row>
    <row r="103" spans="1:28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8"/>
      <c r="W103" s="28"/>
      <c r="X103" s="28"/>
      <c r="Y103" s="28"/>
      <c r="Z103" s="28"/>
      <c r="AA103" s="28"/>
      <c r="AB103" s="28"/>
    </row>
    <row r="104" spans="1:28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8"/>
      <c r="W104" s="28"/>
      <c r="X104" s="28"/>
      <c r="Y104" s="28"/>
      <c r="Z104" s="28"/>
      <c r="AA104" s="28"/>
      <c r="AB104" s="28"/>
    </row>
    <row r="105" spans="1:28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8"/>
      <c r="W105" s="28"/>
      <c r="X105" s="28"/>
      <c r="Y105" s="28"/>
      <c r="Z105" s="28"/>
      <c r="AA105" s="28"/>
      <c r="AB105" s="28"/>
    </row>
    <row r="106" spans="1:28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8"/>
      <c r="W106" s="28"/>
      <c r="X106" s="28"/>
      <c r="Y106" s="28"/>
      <c r="Z106" s="28"/>
      <c r="AA106" s="28"/>
      <c r="AB106" s="28"/>
    </row>
    <row r="107" spans="1:28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8"/>
      <c r="W107" s="28"/>
      <c r="X107" s="28"/>
      <c r="Y107" s="28"/>
      <c r="Z107" s="28"/>
      <c r="AA107" s="28"/>
      <c r="AB107" s="28"/>
    </row>
    <row r="108" spans="1:28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8"/>
      <c r="W108" s="28"/>
      <c r="X108" s="28"/>
      <c r="Y108" s="28"/>
      <c r="Z108" s="28"/>
      <c r="AA108" s="28"/>
      <c r="AB108" s="28"/>
    </row>
    <row r="109" spans="1:28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8"/>
      <c r="W109" s="28"/>
      <c r="X109" s="28"/>
      <c r="Y109" s="28"/>
      <c r="Z109" s="28"/>
      <c r="AA109" s="28"/>
      <c r="AB109" s="28"/>
    </row>
    <row r="110" spans="1:28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8"/>
      <c r="W110" s="28"/>
      <c r="X110" s="28"/>
      <c r="Y110" s="28"/>
      <c r="Z110" s="28"/>
      <c r="AA110" s="28"/>
      <c r="AB110" s="28"/>
    </row>
    <row r="111" spans="1:28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28"/>
      <c r="X111" s="28"/>
      <c r="Y111" s="28"/>
      <c r="Z111" s="28"/>
      <c r="AA111" s="28"/>
      <c r="AB111" s="28"/>
    </row>
    <row r="112" spans="1:28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8"/>
      <c r="W112" s="28"/>
      <c r="X112" s="28"/>
      <c r="Y112" s="28"/>
      <c r="Z112" s="28"/>
      <c r="AA112" s="28"/>
      <c r="AB112" s="28"/>
    </row>
    <row r="113" spans="1:28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8"/>
      <c r="W113" s="28"/>
      <c r="X113" s="28"/>
      <c r="Y113" s="28"/>
      <c r="Z113" s="28"/>
      <c r="AA113" s="28"/>
      <c r="AB113" s="28"/>
    </row>
    <row r="114" spans="1:28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8"/>
      <c r="W114" s="28"/>
      <c r="X114" s="28"/>
      <c r="Y114" s="28"/>
      <c r="Z114" s="28"/>
      <c r="AA114" s="28"/>
      <c r="AB114" s="28"/>
    </row>
    <row r="115" spans="1:28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8"/>
      <c r="W115" s="28"/>
      <c r="X115" s="28"/>
      <c r="Y115" s="28"/>
      <c r="Z115" s="28"/>
      <c r="AA115" s="28"/>
      <c r="AB115" s="28"/>
    </row>
    <row r="116" spans="1:28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8"/>
      <c r="W116" s="28"/>
      <c r="X116" s="28"/>
      <c r="Y116" s="28"/>
      <c r="Z116" s="28"/>
      <c r="AA116" s="28"/>
      <c r="AB116" s="28"/>
    </row>
    <row r="117" spans="1:28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8"/>
      <c r="W117" s="28"/>
      <c r="X117" s="28"/>
      <c r="Y117" s="28"/>
      <c r="Z117" s="28"/>
      <c r="AA117" s="28"/>
      <c r="AB117" s="28"/>
    </row>
    <row r="118" spans="1:28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8"/>
      <c r="W118" s="28"/>
      <c r="X118" s="28"/>
      <c r="Y118" s="28"/>
      <c r="Z118" s="28"/>
      <c r="AA118" s="28"/>
      <c r="AB118" s="28"/>
    </row>
    <row r="119" spans="1:28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8"/>
      <c r="W119" s="28"/>
      <c r="X119" s="28"/>
      <c r="Y119" s="28"/>
      <c r="Z119" s="28"/>
      <c r="AA119" s="28"/>
      <c r="AB119" s="28"/>
    </row>
    <row r="120" spans="1:28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8"/>
      <c r="W120" s="28"/>
      <c r="X120" s="28"/>
      <c r="Y120" s="28"/>
      <c r="Z120" s="28"/>
      <c r="AA120" s="28"/>
      <c r="AB120" s="28"/>
    </row>
    <row r="121" spans="1:28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8"/>
      <c r="W121" s="28"/>
      <c r="X121" s="28"/>
      <c r="Y121" s="28"/>
      <c r="Z121" s="28"/>
      <c r="AA121" s="28"/>
      <c r="AB121" s="28"/>
    </row>
    <row r="122" spans="1:28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8"/>
      <c r="W122" s="28"/>
      <c r="X122" s="28"/>
      <c r="Y122" s="28"/>
      <c r="Z122" s="28"/>
      <c r="AA122" s="28"/>
      <c r="AB122" s="28"/>
    </row>
    <row r="123" spans="1:28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8"/>
      <c r="W123" s="28"/>
      <c r="X123" s="28"/>
      <c r="Y123" s="28"/>
      <c r="Z123" s="28"/>
      <c r="AA123" s="28"/>
      <c r="AB123" s="28"/>
    </row>
    <row r="124" spans="1:28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8"/>
      <c r="W124" s="28"/>
      <c r="X124" s="28"/>
      <c r="Y124" s="28"/>
      <c r="Z124" s="28"/>
      <c r="AA124" s="28"/>
      <c r="AB124" s="28"/>
    </row>
    <row r="125" spans="1:28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8"/>
      <c r="W125" s="28"/>
      <c r="X125" s="28"/>
      <c r="Y125" s="28"/>
      <c r="Z125" s="28"/>
      <c r="AA125" s="28"/>
      <c r="AB125" s="28"/>
    </row>
    <row r="126" spans="1:28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8"/>
      <c r="W126" s="28"/>
      <c r="X126" s="28"/>
      <c r="Y126" s="28"/>
      <c r="Z126" s="28"/>
      <c r="AA126" s="28"/>
      <c r="AB126" s="28"/>
    </row>
    <row r="127" spans="1:28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8"/>
      <c r="W127" s="28"/>
      <c r="X127" s="28"/>
      <c r="Y127" s="28"/>
      <c r="Z127" s="28"/>
      <c r="AA127" s="28"/>
      <c r="AB127" s="28"/>
    </row>
    <row r="128" spans="1:28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8"/>
      <c r="W128" s="28"/>
      <c r="X128" s="28"/>
      <c r="Y128" s="28"/>
      <c r="Z128" s="28"/>
      <c r="AA128" s="28"/>
      <c r="AB128" s="28"/>
    </row>
    <row r="129" spans="1:28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8"/>
      <c r="W129" s="28"/>
      <c r="X129" s="28"/>
      <c r="Y129" s="28"/>
      <c r="Z129" s="28"/>
      <c r="AA129" s="28"/>
      <c r="AB129" s="28"/>
    </row>
    <row r="130" spans="1:28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8"/>
      <c r="W130" s="28"/>
      <c r="X130" s="28"/>
      <c r="Y130" s="28"/>
      <c r="Z130" s="28"/>
      <c r="AA130" s="28"/>
      <c r="AB130" s="28"/>
    </row>
    <row r="131" spans="1:28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8"/>
      <c r="W131" s="28"/>
      <c r="X131" s="28"/>
      <c r="Y131" s="28"/>
      <c r="Z131" s="28"/>
      <c r="AA131" s="28"/>
      <c r="AB131" s="28"/>
    </row>
    <row r="132" spans="1:28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8"/>
      <c r="W132" s="28"/>
      <c r="X132" s="28"/>
      <c r="Y132" s="28"/>
      <c r="Z132" s="28"/>
      <c r="AA132" s="28"/>
      <c r="AB132" s="28"/>
    </row>
    <row r="133" spans="1:28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8"/>
      <c r="W133" s="28"/>
      <c r="X133" s="28"/>
      <c r="Y133" s="28"/>
      <c r="Z133" s="28"/>
      <c r="AA133" s="28"/>
      <c r="AB133" s="28"/>
    </row>
    <row r="134" spans="1:28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8"/>
      <c r="W134" s="28"/>
      <c r="X134" s="28"/>
      <c r="Y134" s="28"/>
      <c r="Z134" s="28"/>
      <c r="AA134" s="28"/>
      <c r="AB134" s="28"/>
    </row>
    <row r="135" spans="1:28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8"/>
      <c r="W135" s="28"/>
      <c r="X135" s="28"/>
      <c r="Y135" s="28"/>
      <c r="Z135" s="28"/>
      <c r="AA135" s="28"/>
      <c r="AB135" s="28"/>
    </row>
    <row r="136" spans="1:28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8"/>
      <c r="W136" s="28"/>
      <c r="X136" s="28"/>
      <c r="Y136" s="28"/>
      <c r="Z136" s="28"/>
      <c r="AA136" s="28"/>
      <c r="AB136" s="28"/>
    </row>
    <row r="137" spans="1:28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8"/>
      <c r="W137" s="28"/>
      <c r="X137" s="28"/>
      <c r="Y137" s="28"/>
      <c r="Z137" s="28"/>
      <c r="AA137" s="28"/>
      <c r="AB137" s="28"/>
    </row>
    <row r="138" spans="1:28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8"/>
      <c r="W138" s="28"/>
      <c r="X138" s="28"/>
      <c r="Y138" s="28"/>
      <c r="Z138" s="28"/>
      <c r="AA138" s="28"/>
      <c r="AB138" s="28"/>
    </row>
    <row r="139" spans="1:28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8"/>
      <c r="W139" s="28"/>
      <c r="X139" s="28"/>
      <c r="Y139" s="28"/>
      <c r="Z139" s="28"/>
      <c r="AA139" s="28"/>
      <c r="AB139" s="28"/>
    </row>
    <row r="140" spans="1:28" x14ac:dyDescent="0.2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8"/>
      <c r="W140" s="28"/>
      <c r="X140" s="28"/>
      <c r="Y140" s="28"/>
      <c r="Z140" s="28"/>
      <c r="AA140" s="28"/>
      <c r="AB140" s="28"/>
    </row>
    <row r="141" spans="1:28" x14ac:dyDescent="0.2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8"/>
      <c r="W141" s="28"/>
      <c r="X141" s="28"/>
      <c r="Y141" s="28"/>
      <c r="Z141" s="28"/>
      <c r="AA141" s="28"/>
      <c r="AB141" s="28"/>
    </row>
    <row r="142" spans="1:28" x14ac:dyDescent="0.2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8"/>
      <c r="W142" s="28"/>
      <c r="X142" s="28"/>
      <c r="Y142" s="28"/>
      <c r="Z142" s="28"/>
      <c r="AA142" s="28"/>
      <c r="AB142" s="28"/>
    </row>
    <row r="143" spans="1:28" x14ac:dyDescent="0.2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8"/>
      <c r="W143" s="28"/>
      <c r="X143" s="28"/>
      <c r="Y143" s="28"/>
      <c r="Z143" s="28"/>
      <c r="AA143" s="28"/>
      <c r="AB143" s="28"/>
    </row>
    <row r="144" spans="1:28" x14ac:dyDescent="0.2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8"/>
      <c r="W144" s="28"/>
      <c r="X144" s="28"/>
      <c r="Y144" s="28"/>
      <c r="Z144" s="28"/>
      <c r="AA144" s="28"/>
      <c r="AB144" s="28"/>
    </row>
    <row r="145" spans="1:28" x14ac:dyDescent="0.2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8"/>
      <c r="W145" s="28"/>
      <c r="X145" s="28"/>
      <c r="Y145" s="28"/>
      <c r="Z145" s="28"/>
      <c r="AA145" s="28"/>
      <c r="AB145" s="28"/>
    </row>
    <row r="146" spans="1:28" x14ac:dyDescent="0.2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8"/>
      <c r="W146" s="28"/>
      <c r="X146" s="28"/>
      <c r="Y146" s="28"/>
      <c r="Z146" s="28"/>
      <c r="AA146" s="28"/>
      <c r="AB146" s="28"/>
    </row>
    <row r="147" spans="1:28" x14ac:dyDescent="0.2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8"/>
      <c r="W147" s="28"/>
      <c r="X147" s="28"/>
      <c r="Y147" s="28"/>
      <c r="Z147" s="28"/>
      <c r="AA147" s="28"/>
      <c r="AB147" s="28"/>
    </row>
    <row r="148" spans="1:28" x14ac:dyDescent="0.2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8"/>
      <c r="W148" s="28"/>
      <c r="X148" s="28"/>
      <c r="Y148" s="28"/>
      <c r="Z148" s="28"/>
      <c r="AA148" s="28"/>
      <c r="AB148" s="28"/>
    </row>
    <row r="149" spans="1:28" x14ac:dyDescent="0.2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8"/>
      <c r="W149" s="28"/>
      <c r="X149" s="28"/>
      <c r="Y149" s="28"/>
      <c r="Z149" s="28"/>
      <c r="AA149" s="28"/>
      <c r="AB149" s="28"/>
    </row>
    <row r="150" spans="1:28" x14ac:dyDescent="0.2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8"/>
      <c r="W150" s="28"/>
      <c r="X150" s="28"/>
      <c r="Y150" s="28"/>
      <c r="Z150" s="28"/>
      <c r="AA150" s="28"/>
      <c r="AB150" s="28"/>
    </row>
    <row r="151" spans="1:28" x14ac:dyDescent="0.2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8"/>
      <c r="W151" s="28"/>
      <c r="X151" s="28"/>
      <c r="Y151" s="28"/>
      <c r="Z151" s="28"/>
      <c r="AA151" s="28"/>
      <c r="AB151" s="28"/>
    </row>
    <row r="152" spans="1:28" x14ac:dyDescent="0.2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8"/>
      <c r="W152" s="28"/>
      <c r="X152" s="28"/>
      <c r="Y152" s="28"/>
      <c r="Z152" s="28"/>
      <c r="AA152" s="28"/>
      <c r="AB152" s="28"/>
    </row>
    <row r="153" spans="1:28" x14ac:dyDescent="0.2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8"/>
      <c r="W153" s="28"/>
      <c r="X153" s="28"/>
      <c r="Y153" s="28"/>
      <c r="Z153" s="28"/>
      <c r="AA153" s="28"/>
      <c r="AB153" s="28"/>
    </row>
    <row r="154" spans="1:28" x14ac:dyDescent="0.2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8"/>
      <c r="W154" s="28"/>
      <c r="X154" s="28"/>
      <c r="Y154" s="28"/>
      <c r="Z154" s="28"/>
      <c r="AA154" s="28"/>
      <c r="AB154" s="28"/>
    </row>
    <row r="155" spans="1:28" x14ac:dyDescent="0.2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8"/>
      <c r="W155" s="28"/>
      <c r="X155" s="28"/>
      <c r="Y155" s="28"/>
      <c r="Z155" s="28"/>
      <c r="AA155" s="28"/>
      <c r="AB155" s="28"/>
    </row>
    <row r="156" spans="1:28" x14ac:dyDescent="0.2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8"/>
      <c r="W156" s="28"/>
      <c r="X156" s="28"/>
      <c r="Y156" s="28"/>
      <c r="Z156" s="28"/>
      <c r="AA156" s="28"/>
      <c r="AB156" s="28"/>
    </row>
    <row r="157" spans="1:28" x14ac:dyDescent="0.2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8"/>
      <c r="W157" s="28"/>
      <c r="X157" s="28"/>
      <c r="Y157" s="28"/>
      <c r="Z157" s="28"/>
      <c r="AA157" s="28"/>
      <c r="AB157" s="28"/>
    </row>
    <row r="158" spans="1:28" x14ac:dyDescent="0.2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8"/>
      <c r="W158" s="28"/>
      <c r="X158" s="28"/>
      <c r="Y158" s="28"/>
      <c r="Z158" s="28"/>
      <c r="AA158" s="28"/>
      <c r="AB158" s="28"/>
    </row>
    <row r="159" spans="1:28" x14ac:dyDescent="0.2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8"/>
      <c r="W159" s="28"/>
      <c r="X159" s="28"/>
      <c r="Y159" s="28"/>
      <c r="Z159" s="28"/>
      <c r="AA159" s="28"/>
      <c r="AB159" s="28"/>
    </row>
    <row r="160" spans="1:28" x14ac:dyDescent="0.2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8"/>
      <c r="W160" s="28"/>
      <c r="X160" s="28"/>
      <c r="Y160" s="28"/>
      <c r="Z160" s="28"/>
      <c r="AA160" s="28"/>
      <c r="AB160" s="28"/>
    </row>
    <row r="161" spans="1:28" x14ac:dyDescent="0.2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8"/>
      <c r="W161" s="28"/>
      <c r="X161" s="28"/>
      <c r="Y161" s="28"/>
      <c r="Z161" s="28"/>
      <c r="AA161" s="28"/>
      <c r="AB161" s="28"/>
    </row>
    <row r="162" spans="1:28" x14ac:dyDescent="0.2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8"/>
      <c r="W162" s="28"/>
      <c r="X162" s="28"/>
      <c r="Y162" s="28"/>
      <c r="Z162" s="28"/>
      <c r="AA162" s="28"/>
      <c r="AB162" s="28"/>
    </row>
    <row r="163" spans="1:28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8"/>
      <c r="W163" s="28"/>
      <c r="X163" s="28"/>
      <c r="Y163" s="28"/>
      <c r="Z163" s="28"/>
      <c r="AA163" s="28"/>
      <c r="AB163" s="28"/>
    </row>
    <row r="164" spans="1:28" x14ac:dyDescent="0.2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8"/>
      <c r="W164" s="28"/>
      <c r="X164" s="28"/>
      <c r="Y164" s="28"/>
      <c r="Z164" s="28"/>
      <c r="AA164" s="28"/>
      <c r="AB164" s="28"/>
    </row>
    <row r="165" spans="1:28" x14ac:dyDescent="0.2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8"/>
      <c r="W165" s="28"/>
      <c r="X165" s="28"/>
      <c r="Y165" s="28"/>
      <c r="Z165" s="28"/>
      <c r="AA165" s="28"/>
      <c r="AB165" s="28"/>
    </row>
    <row r="166" spans="1:28" x14ac:dyDescent="0.2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8"/>
      <c r="W166" s="28"/>
      <c r="X166" s="28"/>
      <c r="Y166" s="28"/>
      <c r="Z166" s="28"/>
      <c r="AA166" s="28"/>
      <c r="AB166" s="28"/>
    </row>
    <row r="167" spans="1:28" x14ac:dyDescent="0.2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8"/>
      <c r="W167" s="28"/>
      <c r="X167" s="28"/>
      <c r="Y167" s="28"/>
      <c r="Z167" s="28"/>
      <c r="AA167" s="28"/>
      <c r="AB167" s="28"/>
    </row>
    <row r="168" spans="1:28" x14ac:dyDescent="0.2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8"/>
      <c r="W168" s="28"/>
      <c r="X168" s="28"/>
      <c r="Y168" s="28"/>
      <c r="Z168" s="28"/>
      <c r="AA168" s="28"/>
      <c r="AB168" s="28"/>
    </row>
    <row r="169" spans="1:28" x14ac:dyDescent="0.2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8"/>
      <c r="W169" s="28"/>
      <c r="X169" s="28"/>
      <c r="Y169" s="28"/>
      <c r="Z169" s="28"/>
      <c r="AA169" s="28"/>
      <c r="AB169" s="28"/>
    </row>
    <row r="170" spans="1:28" x14ac:dyDescent="0.2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8"/>
      <c r="W170" s="28"/>
      <c r="X170" s="28"/>
      <c r="Y170" s="28"/>
      <c r="Z170" s="28"/>
      <c r="AA170" s="28"/>
      <c r="AB170" s="28"/>
    </row>
    <row r="171" spans="1:28" x14ac:dyDescent="0.2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8"/>
      <c r="W171" s="28"/>
      <c r="X171" s="28"/>
      <c r="Y171" s="28"/>
      <c r="Z171" s="28"/>
      <c r="AA171" s="28"/>
      <c r="AB171" s="28"/>
    </row>
    <row r="172" spans="1:28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8"/>
      <c r="W172" s="28"/>
      <c r="X172" s="28"/>
      <c r="Y172" s="28"/>
      <c r="Z172" s="28"/>
      <c r="AA172" s="28"/>
      <c r="AB172" s="28"/>
    </row>
    <row r="173" spans="1:28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8"/>
      <c r="W173" s="28"/>
      <c r="X173" s="28"/>
      <c r="Y173" s="28"/>
      <c r="Z173" s="28"/>
      <c r="AA173" s="28"/>
      <c r="AB173" s="28"/>
    </row>
    <row r="174" spans="1:28" x14ac:dyDescent="0.2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8"/>
      <c r="W174" s="28"/>
      <c r="X174" s="28"/>
      <c r="Y174" s="28"/>
      <c r="Z174" s="28"/>
      <c r="AA174" s="28"/>
      <c r="AB174" s="28"/>
    </row>
    <row r="175" spans="1:28" x14ac:dyDescent="0.2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8"/>
      <c r="W175" s="28"/>
      <c r="X175" s="28"/>
      <c r="Y175" s="28"/>
      <c r="Z175" s="28"/>
      <c r="AA175" s="28"/>
      <c r="AB175" s="28"/>
    </row>
    <row r="176" spans="1:28" x14ac:dyDescent="0.2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8"/>
      <c r="W176" s="28"/>
      <c r="X176" s="28"/>
      <c r="Y176" s="28"/>
      <c r="Z176" s="28"/>
      <c r="AA176" s="28"/>
      <c r="AB176" s="28"/>
    </row>
    <row r="177" spans="1:28" x14ac:dyDescent="0.2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8"/>
      <c r="W177" s="28"/>
      <c r="X177" s="28"/>
      <c r="Y177" s="28"/>
      <c r="Z177" s="28"/>
      <c r="AA177" s="28"/>
      <c r="AB177" s="28"/>
    </row>
    <row r="178" spans="1:28" x14ac:dyDescent="0.2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8"/>
      <c r="W178" s="28"/>
      <c r="X178" s="28"/>
      <c r="Y178" s="28"/>
      <c r="Z178" s="28"/>
      <c r="AA178" s="28"/>
      <c r="AB178" s="28"/>
    </row>
    <row r="179" spans="1:28" x14ac:dyDescent="0.2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8"/>
      <c r="W179" s="28"/>
      <c r="X179" s="28"/>
      <c r="Y179" s="28"/>
      <c r="Z179" s="28"/>
      <c r="AA179" s="28"/>
      <c r="AB179" s="28"/>
    </row>
    <row r="180" spans="1:28" x14ac:dyDescent="0.2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8"/>
      <c r="W180" s="28"/>
      <c r="X180" s="28"/>
      <c r="Y180" s="28"/>
      <c r="Z180" s="28"/>
      <c r="AA180" s="28"/>
      <c r="AB180" s="28"/>
    </row>
    <row r="181" spans="1:28" x14ac:dyDescent="0.2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8"/>
      <c r="W181" s="28"/>
      <c r="X181" s="28"/>
      <c r="Y181" s="28"/>
      <c r="Z181" s="28"/>
      <c r="AA181" s="28"/>
      <c r="AB181" s="28"/>
    </row>
    <row r="182" spans="1:28" x14ac:dyDescent="0.2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8"/>
      <c r="W182" s="28"/>
      <c r="X182" s="28"/>
      <c r="Y182" s="28"/>
      <c r="Z182" s="28"/>
      <c r="AA182" s="28"/>
      <c r="AB182" s="28"/>
    </row>
    <row r="183" spans="1:28" x14ac:dyDescent="0.2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8"/>
      <c r="W183" s="28"/>
      <c r="X183" s="28"/>
      <c r="Y183" s="28"/>
      <c r="Z183" s="28"/>
      <c r="AA183" s="28"/>
      <c r="AB183" s="28"/>
    </row>
    <row r="184" spans="1:28" x14ac:dyDescent="0.2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8"/>
      <c r="W184" s="28"/>
      <c r="X184" s="28"/>
      <c r="Y184" s="28"/>
      <c r="Z184" s="28"/>
      <c r="AA184" s="28"/>
      <c r="AB184" s="28"/>
    </row>
    <row r="185" spans="1:28" x14ac:dyDescent="0.2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8"/>
      <c r="W185" s="28"/>
      <c r="X185" s="28"/>
      <c r="Y185" s="28"/>
      <c r="Z185" s="28"/>
      <c r="AA185" s="28"/>
      <c r="AB185" s="28"/>
    </row>
    <row r="186" spans="1:28" x14ac:dyDescent="0.2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8"/>
      <c r="W186" s="28"/>
      <c r="X186" s="28"/>
      <c r="Y186" s="28"/>
      <c r="Z186" s="28"/>
      <c r="AA186" s="28"/>
      <c r="AB186" s="28"/>
    </row>
    <row r="187" spans="1:28" x14ac:dyDescent="0.2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8"/>
      <c r="W187" s="28"/>
      <c r="X187" s="28"/>
      <c r="Y187" s="28"/>
      <c r="Z187" s="28"/>
      <c r="AA187" s="28"/>
      <c r="AB187" s="28"/>
    </row>
    <row r="188" spans="1:28" x14ac:dyDescent="0.2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8"/>
      <c r="W188" s="28"/>
      <c r="X188" s="28"/>
      <c r="Y188" s="28"/>
      <c r="Z188" s="28"/>
      <c r="AA188" s="28"/>
      <c r="AB188" s="28"/>
    </row>
    <row r="189" spans="1:28" x14ac:dyDescent="0.2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8"/>
      <c r="W189" s="28"/>
      <c r="X189" s="28"/>
      <c r="Y189" s="28"/>
      <c r="Z189" s="28"/>
      <c r="AA189" s="28"/>
      <c r="AB189" s="28"/>
    </row>
    <row r="190" spans="1:28" x14ac:dyDescent="0.2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8"/>
      <c r="W190" s="28"/>
      <c r="X190" s="28"/>
      <c r="Y190" s="28"/>
      <c r="Z190" s="28"/>
      <c r="AA190" s="28"/>
      <c r="AB190" s="28"/>
    </row>
    <row r="191" spans="1:28" x14ac:dyDescent="0.2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8"/>
      <c r="W191" s="28"/>
      <c r="X191" s="28"/>
      <c r="Y191" s="28"/>
      <c r="Z191" s="28"/>
      <c r="AA191" s="28"/>
      <c r="AB191" s="28"/>
    </row>
    <row r="192" spans="1:28" x14ac:dyDescent="0.2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8"/>
      <c r="W192" s="28"/>
      <c r="X192" s="28"/>
      <c r="Y192" s="28"/>
      <c r="Z192" s="28"/>
      <c r="AA192" s="28"/>
      <c r="AB192" s="28"/>
    </row>
    <row r="193" spans="1:28" x14ac:dyDescent="0.2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8"/>
      <c r="W193" s="28"/>
      <c r="X193" s="28"/>
      <c r="Y193" s="28"/>
      <c r="Z193" s="28"/>
      <c r="AA193" s="28"/>
      <c r="AB193" s="28"/>
    </row>
    <row r="194" spans="1:28" x14ac:dyDescent="0.2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8"/>
      <c r="W194" s="28"/>
      <c r="X194" s="28"/>
      <c r="Y194" s="28"/>
      <c r="Z194" s="28"/>
      <c r="AA194" s="28"/>
      <c r="AB194" s="28"/>
    </row>
    <row r="195" spans="1:28" x14ac:dyDescent="0.2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8"/>
      <c r="W195" s="28"/>
      <c r="X195" s="28"/>
      <c r="Y195" s="28"/>
      <c r="Z195" s="28"/>
      <c r="AA195" s="28"/>
      <c r="AB195" s="28"/>
    </row>
    <row r="196" spans="1:28" x14ac:dyDescent="0.2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8"/>
      <c r="W196" s="28"/>
      <c r="X196" s="28"/>
      <c r="Y196" s="28"/>
      <c r="Z196" s="28"/>
      <c r="AA196" s="28"/>
      <c r="AB196" s="28"/>
    </row>
    <row r="197" spans="1:28" x14ac:dyDescent="0.2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8"/>
      <c r="W197" s="28"/>
      <c r="X197" s="28"/>
      <c r="Y197" s="28"/>
      <c r="Z197" s="28"/>
      <c r="AA197" s="28"/>
      <c r="AB197" s="28"/>
    </row>
    <row r="198" spans="1:28" x14ac:dyDescent="0.2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8"/>
      <c r="W198" s="28"/>
      <c r="X198" s="28"/>
      <c r="Y198" s="28"/>
      <c r="Z198" s="28"/>
      <c r="AA198" s="28"/>
      <c r="AB198" s="28"/>
    </row>
    <row r="199" spans="1:28" x14ac:dyDescent="0.2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8"/>
      <c r="W199" s="28"/>
      <c r="X199" s="28"/>
      <c r="Y199" s="28"/>
      <c r="Z199" s="28"/>
      <c r="AA199" s="28"/>
      <c r="AB199" s="28"/>
    </row>
    <row r="200" spans="1:28" x14ac:dyDescent="0.2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8"/>
      <c r="W200" s="28"/>
      <c r="X200" s="28"/>
      <c r="Y200" s="28"/>
      <c r="Z200" s="28"/>
      <c r="AA200" s="28"/>
      <c r="AB200" s="28"/>
    </row>
    <row r="201" spans="1:28" x14ac:dyDescent="0.2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8"/>
      <c r="W201" s="28"/>
      <c r="X201" s="28"/>
      <c r="Y201" s="28"/>
      <c r="Z201" s="28"/>
      <c r="AA201" s="28"/>
      <c r="AB201" s="28"/>
    </row>
    <row r="202" spans="1:28" x14ac:dyDescent="0.2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8"/>
      <c r="W202" s="28"/>
      <c r="X202" s="28"/>
      <c r="Y202" s="28"/>
      <c r="Z202" s="28"/>
      <c r="AA202" s="28"/>
      <c r="AB202" s="28"/>
    </row>
    <row r="203" spans="1:28" x14ac:dyDescent="0.2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8"/>
      <c r="W203" s="28"/>
      <c r="X203" s="28"/>
      <c r="Y203" s="28"/>
      <c r="Z203" s="28"/>
      <c r="AA203" s="28"/>
      <c r="AB203" s="28"/>
    </row>
    <row r="204" spans="1:28" x14ac:dyDescent="0.2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8"/>
      <c r="W204" s="28"/>
      <c r="X204" s="28"/>
      <c r="Y204" s="28"/>
      <c r="Z204" s="28"/>
      <c r="AA204" s="28"/>
      <c r="AB204" s="28"/>
    </row>
    <row r="205" spans="1:28" x14ac:dyDescent="0.2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8"/>
      <c r="W205" s="28"/>
      <c r="X205" s="28"/>
      <c r="Y205" s="28"/>
      <c r="Z205" s="28"/>
      <c r="AA205" s="28"/>
      <c r="AB205" s="28"/>
    </row>
    <row r="206" spans="1:28" x14ac:dyDescent="0.2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8"/>
      <c r="W206" s="28"/>
      <c r="X206" s="28"/>
      <c r="Y206" s="28"/>
      <c r="Z206" s="28"/>
      <c r="AA206" s="28"/>
      <c r="AB206" s="28"/>
    </row>
    <row r="207" spans="1:28" x14ac:dyDescent="0.2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8"/>
      <c r="W207" s="28"/>
      <c r="X207" s="28"/>
      <c r="Y207" s="28"/>
      <c r="Z207" s="28"/>
      <c r="AA207" s="28"/>
      <c r="AB207" s="28"/>
    </row>
    <row r="208" spans="1:28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8"/>
      <c r="W208" s="28"/>
      <c r="X208" s="28"/>
      <c r="Y208" s="28"/>
      <c r="Z208" s="28"/>
      <c r="AA208" s="28"/>
      <c r="AB208" s="28"/>
    </row>
    <row r="209" spans="1:28" x14ac:dyDescent="0.2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8"/>
      <c r="W209" s="28"/>
      <c r="X209" s="28"/>
      <c r="Y209" s="28"/>
      <c r="Z209" s="28"/>
      <c r="AA209" s="28"/>
      <c r="AB209" s="28"/>
    </row>
    <row r="210" spans="1:28" x14ac:dyDescent="0.2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8"/>
      <c r="W210" s="28"/>
      <c r="X210" s="28"/>
      <c r="Y210" s="28"/>
      <c r="Z210" s="28"/>
      <c r="AA210" s="28"/>
      <c r="AB210" s="28"/>
    </row>
    <row r="211" spans="1:28" x14ac:dyDescent="0.2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8"/>
      <c r="W211" s="28"/>
      <c r="X211" s="28"/>
      <c r="Y211" s="28"/>
      <c r="Z211" s="28"/>
      <c r="AA211" s="28"/>
      <c r="AB211" s="28"/>
    </row>
    <row r="212" spans="1:28" x14ac:dyDescent="0.2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8"/>
      <c r="W212" s="28"/>
      <c r="X212" s="28"/>
      <c r="Y212" s="28"/>
      <c r="Z212" s="28"/>
      <c r="AA212" s="28"/>
      <c r="AB212" s="28"/>
    </row>
    <row r="213" spans="1:28" x14ac:dyDescent="0.2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8"/>
      <c r="W213" s="28"/>
      <c r="X213" s="28"/>
      <c r="Y213" s="28"/>
      <c r="Z213" s="28"/>
      <c r="AA213" s="28"/>
      <c r="AB213" s="28"/>
    </row>
    <row r="214" spans="1:28" x14ac:dyDescent="0.2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8"/>
      <c r="W214" s="28"/>
      <c r="X214" s="28"/>
      <c r="Y214" s="28"/>
      <c r="Z214" s="28"/>
      <c r="AA214" s="28"/>
      <c r="AB214" s="28"/>
    </row>
    <row r="215" spans="1:28" x14ac:dyDescent="0.2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8"/>
      <c r="W215" s="28"/>
      <c r="X215" s="28"/>
      <c r="Y215" s="28"/>
      <c r="Z215" s="28"/>
      <c r="AA215" s="28"/>
      <c r="AB215" s="28"/>
    </row>
    <row r="216" spans="1:28" x14ac:dyDescent="0.2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8"/>
      <c r="W216" s="28"/>
      <c r="X216" s="28"/>
      <c r="Y216" s="28"/>
      <c r="Z216" s="28"/>
      <c r="AA216" s="28"/>
      <c r="AB216" s="28"/>
    </row>
    <row r="217" spans="1:28" x14ac:dyDescent="0.2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8"/>
      <c r="W217" s="28"/>
      <c r="X217" s="28"/>
      <c r="Y217" s="28"/>
      <c r="Z217" s="28"/>
      <c r="AA217" s="28"/>
      <c r="AB217" s="28"/>
    </row>
    <row r="218" spans="1:28" x14ac:dyDescent="0.2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8"/>
      <c r="W218" s="28"/>
      <c r="X218" s="28"/>
      <c r="Y218" s="28"/>
      <c r="Z218" s="28"/>
      <c r="AA218" s="28"/>
      <c r="AB218" s="28"/>
    </row>
    <row r="219" spans="1:28" x14ac:dyDescent="0.2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8"/>
      <c r="W219" s="28"/>
      <c r="X219" s="28"/>
      <c r="Y219" s="28"/>
      <c r="Z219" s="28"/>
      <c r="AA219" s="28"/>
      <c r="AB219" s="28"/>
    </row>
    <row r="220" spans="1:28" x14ac:dyDescent="0.2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8"/>
      <c r="W220" s="28"/>
      <c r="X220" s="28"/>
      <c r="Y220" s="28"/>
      <c r="Z220" s="28"/>
      <c r="AA220" s="28"/>
      <c r="AB220" s="28"/>
    </row>
    <row r="221" spans="1:28" x14ac:dyDescent="0.2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8"/>
      <c r="W221" s="28"/>
      <c r="X221" s="28"/>
      <c r="Y221" s="28"/>
      <c r="Z221" s="28"/>
      <c r="AA221" s="28"/>
      <c r="AB221" s="28"/>
    </row>
    <row r="222" spans="1:28" x14ac:dyDescent="0.2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8"/>
      <c r="W222" s="28"/>
      <c r="X222" s="28"/>
      <c r="Y222" s="28"/>
      <c r="Z222" s="28"/>
      <c r="AA222" s="28"/>
      <c r="AB222" s="28"/>
    </row>
    <row r="223" spans="1:28" x14ac:dyDescent="0.2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8"/>
      <c r="W223" s="28"/>
      <c r="X223" s="28"/>
      <c r="Y223" s="28"/>
      <c r="Z223" s="28"/>
      <c r="AA223" s="28"/>
      <c r="AB223" s="28"/>
    </row>
    <row r="224" spans="1:28" x14ac:dyDescent="0.2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8"/>
      <c r="W224" s="28"/>
      <c r="X224" s="28"/>
      <c r="Y224" s="28"/>
      <c r="Z224" s="28"/>
      <c r="AA224" s="28"/>
      <c r="AB224" s="28"/>
    </row>
    <row r="225" spans="1:28" x14ac:dyDescent="0.2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8"/>
      <c r="W225" s="28"/>
      <c r="X225" s="28"/>
      <c r="Y225" s="28"/>
      <c r="Z225" s="28"/>
      <c r="AA225" s="28"/>
      <c r="AB225" s="28"/>
    </row>
    <row r="226" spans="1:28" x14ac:dyDescent="0.2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8"/>
      <c r="W226" s="28"/>
      <c r="X226" s="28"/>
      <c r="Y226" s="28"/>
      <c r="Z226" s="28"/>
      <c r="AA226" s="28"/>
      <c r="AB226" s="28"/>
    </row>
    <row r="227" spans="1:28" x14ac:dyDescent="0.2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8"/>
      <c r="W227" s="28"/>
      <c r="X227" s="28"/>
      <c r="Y227" s="28"/>
      <c r="Z227" s="28"/>
      <c r="AA227" s="28"/>
      <c r="AB227" s="28"/>
    </row>
    <row r="228" spans="1:28" x14ac:dyDescent="0.2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8"/>
      <c r="W228" s="28"/>
      <c r="X228" s="28"/>
      <c r="Y228" s="28"/>
      <c r="Z228" s="28"/>
      <c r="AA228" s="28"/>
      <c r="AB228" s="28"/>
    </row>
    <row r="229" spans="1:28" x14ac:dyDescent="0.2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8"/>
      <c r="W229" s="28"/>
      <c r="X229" s="28"/>
      <c r="Y229" s="28"/>
      <c r="Z229" s="28"/>
      <c r="AA229" s="28"/>
      <c r="AB229" s="28"/>
    </row>
    <row r="230" spans="1:28" x14ac:dyDescent="0.2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8"/>
      <c r="W230" s="28"/>
      <c r="X230" s="28"/>
      <c r="Y230" s="28"/>
      <c r="Z230" s="28"/>
      <c r="AA230" s="28"/>
      <c r="AB230" s="28"/>
    </row>
    <row r="231" spans="1:28" x14ac:dyDescent="0.25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8"/>
      <c r="W231" s="28"/>
      <c r="X231" s="28"/>
      <c r="Y231" s="28"/>
      <c r="Z231" s="28"/>
      <c r="AA231" s="28"/>
      <c r="AB231" s="28"/>
    </row>
    <row r="232" spans="1:28" x14ac:dyDescent="0.25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8"/>
      <c r="W232" s="28"/>
      <c r="X232" s="28"/>
      <c r="Y232" s="28"/>
      <c r="Z232" s="28"/>
      <c r="AA232" s="28"/>
      <c r="AB232" s="28"/>
    </row>
    <row r="233" spans="1:28" x14ac:dyDescent="0.25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8"/>
      <c r="W233" s="28"/>
      <c r="X233" s="28"/>
      <c r="Y233" s="28"/>
      <c r="Z233" s="28"/>
      <c r="AA233" s="28"/>
      <c r="AB233" s="28"/>
    </row>
    <row r="234" spans="1:28" x14ac:dyDescent="0.2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8"/>
      <c r="W234" s="28"/>
      <c r="X234" s="28"/>
      <c r="Y234" s="28"/>
      <c r="Z234" s="28"/>
      <c r="AA234" s="28"/>
      <c r="AB234" s="28"/>
    </row>
    <row r="235" spans="1:28" x14ac:dyDescent="0.2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8"/>
      <c r="W235" s="28"/>
      <c r="X235" s="28"/>
      <c r="Y235" s="28"/>
      <c r="Z235" s="28"/>
      <c r="AA235" s="28"/>
      <c r="AB235" s="28"/>
    </row>
    <row r="236" spans="1:28" x14ac:dyDescent="0.25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8"/>
      <c r="W236" s="28"/>
      <c r="X236" s="28"/>
      <c r="Y236" s="28"/>
      <c r="Z236" s="28"/>
      <c r="AA236" s="28"/>
      <c r="AB236" s="28"/>
    </row>
    <row r="237" spans="1:28" x14ac:dyDescent="0.25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8"/>
      <c r="W237" s="28"/>
      <c r="X237" s="28"/>
      <c r="Y237" s="28"/>
      <c r="Z237" s="28"/>
      <c r="AA237" s="28"/>
      <c r="AB237" s="28"/>
    </row>
    <row r="238" spans="1:28" x14ac:dyDescent="0.25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8"/>
      <c r="W238" s="28"/>
      <c r="X238" s="28"/>
      <c r="Y238" s="28"/>
      <c r="Z238" s="28"/>
      <c r="AA238" s="28"/>
      <c r="AB238" s="28"/>
    </row>
    <row r="239" spans="1:28" x14ac:dyDescent="0.25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8"/>
      <c r="W239" s="28"/>
      <c r="X239" s="28"/>
      <c r="Y239" s="28"/>
      <c r="Z239" s="28"/>
      <c r="AA239" s="28"/>
      <c r="AB239" s="28"/>
    </row>
    <row r="240" spans="1:28" x14ac:dyDescent="0.25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8"/>
      <c r="W240" s="28"/>
      <c r="X240" s="28"/>
      <c r="Y240" s="28"/>
      <c r="Z240" s="28"/>
      <c r="AA240" s="28"/>
      <c r="AB240" s="28"/>
    </row>
    <row r="241" spans="1:28" x14ac:dyDescent="0.25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8"/>
      <c r="W241" s="28"/>
      <c r="X241" s="28"/>
      <c r="Y241" s="28"/>
      <c r="Z241" s="28"/>
      <c r="AA241" s="28"/>
      <c r="AB241" s="28"/>
    </row>
    <row r="242" spans="1:28" x14ac:dyDescent="0.2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8"/>
      <c r="W242" s="28"/>
      <c r="X242" s="28"/>
      <c r="Y242" s="28"/>
      <c r="Z242" s="28"/>
      <c r="AA242" s="28"/>
      <c r="AB242" s="28"/>
    </row>
    <row r="243" spans="1:28" x14ac:dyDescent="0.2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8"/>
      <c r="W243" s="28"/>
      <c r="X243" s="28"/>
      <c r="Y243" s="28"/>
      <c r="Z243" s="28"/>
      <c r="AA243" s="28"/>
      <c r="AB243" s="28"/>
    </row>
    <row r="244" spans="1:28" x14ac:dyDescent="0.25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8"/>
      <c r="W244" s="28"/>
      <c r="X244" s="28"/>
      <c r="Y244" s="28"/>
      <c r="Z244" s="28"/>
      <c r="AA244" s="28"/>
      <c r="AB244" s="28"/>
    </row>
    <row r="245" spans="1:28" x14ac:dyDescent="0.25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8"/>
      <c r="W245" s="28"/>
      <c r="X245" s="28"/>
      <c r="Y245" s="28"/>
      <c r="Z245" s="28"/>
      <c r="AA245" s="28"/>
      <c r="AB245" s="28"/>
    </row>
    <row r="246" spans="1:28" x14ac:dyDescent="0.25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8"/>
      <c r="W246" s="28"/>
      <c r="X246" s="28"/>
      <c r="Y246" s="28"/>
      <c r="Z246" s="28"/>
      <c r="AA246" s="28"/>
      <c r="AB246" s="28"/>
    </row>
    <row r="247" spans="1:28" x14ac:dyDescent="0.25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8"/>
      <c r="W247" s="28"/>
      <c r="X247" s="28"/>
      <c r="Y247" s="28"/>
      <c r="Z247" s="28"/>
      <c r="AA247" s="28"/>
      <c r="AB247" s="28"/>
    </row>
    <row r="248" spans="1:28" x14ac:dyDescent="0.25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8"/>
      <c r="W248" s="28"/>
      <c r="X248" s="28"/>
      <c r="Y248" s="28"/>
      <c r="Z248" s="28"/>
      <c r="AA248" s="28"/>
      <c r="AB248" s="28"/>
    </row>
    <row r="249" spans="1:28" x14ac:dyDescent="0.25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8"/>
      <c r="W249" s="28"/>
      <c r="X249" s="28"/>
      <c r="Y249" s="28"/>
      <c r="Z249" s="28"/>
      <c r="AA249" s="28"/>
      <c r="AB249" s="28"/>
    </row>
    <row r="250" spans="1:28" x14ac:dyDescent="0.2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8"/>
      <c r="W250" s="28"/>
      <c r="X250" s="28"/>
      <c r="Y250" s="28"/>
      <c r="Z250" s="28"/>
      <c r="AA250" s="28"/>
      <c r="AB250" s="28"/>
    </row>
    <row r="251" spans="1:28" x14ac:dyDescent="0.2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8"/>
      <c r="W251" s="28"/>
      <c r="X251" s="28"/>
      <c r="Y251" s="28"/>
      <c r="Z251" s="28"/>
      <c r="AA251" s="28"/>
      <c r="AB251" s="28"/>
    </row>
    <row r="252" spans="1:28" x14ac:dyDescent="0.25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8"/>
      <c r="W252" s="28"/>
      <c r="X252" s="28"/>
      <c r="Y252" s="28"/>
      <c r="Z252" s="28"/>
      <c r="AA252" s="28"/>
      <c r="AB252" s="28"/>
    </row>
    <row r="253" spans="1:28" x14ac:dyDescent="0.25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8"/>
      <c r="W253" s="28"/>
      <c r="X253" s="28"/>
      <c r="Y253" s="28"/>
      <c r="Z253" s="28"/>
      <c r="AA253" s="28"/>
      <c r="AB253" s="28"/>
    </row>
    <row r="254" spans="1:28" x14ac:dyDescent="0.25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8"/>
      <c r="W254" s="28"/>
      <c r="X254" s="28"/>
      <c r="Y254" s="28"/>
      <c r="Z254" s="28"/>
      <c r="AA254" s="28"/>
      <c r="AB254" s="28"/>
    </row>
    <row r="255" spans="1:28" x14ac:dyDescent="0.25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8"/>
      <c r="W255" s="28"/>
      <c r="X255" s="28"/>
      <c r="Y255" s="28"/>
      <c r="Z255" s="28"/>
      <c r="AA255" s="28"/>
      <c r="AB255" s="28"/>
    </row>
    <row r="256" spans="1:28" x14ac:dyDescent="0.25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8"/>
      <c r="W256" s="28"/>
      <c r="X256" s="28"/>
      <c r="Y256" s="28"/>
      <c r="Z256" s="28"/>
      <c r="AA256" s="28"/>
      <c r="AB256" s="28"/>
    </row>
    <row r="257" spans="1:28" x14ac:dyDescent="0.25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8"/>
      <c r="W257" s="28"/>
      <c r="X257" s="28"/>
      <c r="Y257" s="28"/>
      <c r="Z257" s="28"/>
      <c r="AA257" s="28"/>
      <c r="AB257" s="28"/>
    </row>
    <row r="258" spans="1:28" x14ac:dyDescent="0.2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8"/>
      <c r="W258" s="28"/>
      <c r="X258" s="28"/>
      <c r="Y258" s="28"/>
      <c r="Z258" s="28"/>
      <c r="AA258" s="28"/>
      <c r="AB258" s="28"/>
    </row>
    <row r="259" spans="1:28" x14ac:dyDescent="0.2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8"/>
      <c r="W259" s="28"/>
      <c r="X259" s="28"/>
      <c r="Y259" s="28"/>
      <c r="Z259" s="28"/>
      <c r="AA259" s="28"/>
      <c r="AB259" s="28"/>
    </row>
    <row r="260" spans="1:28" x14ac:dyDescent="0.25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8"/>
      <c r="W260" s="28"/>
      <c r="X260" s="28"/>
      <c r="Y260" s="28"/>
      <c r="Z260" s="28"/>
      <c r="AA260" s="28"/>
      <c r="AB260" s="28"/>
    </row>
    <row r="261" spans="1:28" x14ac:dyDescent="0.25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8"/>
      <c r="W261" s="28"/>
      <c r="X261" s="28"/>
      <c r="Y261" s="28"/>
      <c r="Z261" s="28"/>
      <c r="AA261" s="28"/>
      <c r="AB261" s="28"/>
    </row>
    <row r="262" spans="1:28" x14ac:dyDescent="0.25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8"/>
      <c r="W262" s="28"/>
      <c r="X262" s="28"/>
      <c r="Y262" s="28"/>
      <c r="Z262" s="28"/>
      <c r="AA262" s="28"/>
      <c r="AB262" s="28"/>
    </row>
    <row r="263" spans="1:28" x14ac:dyDescent="0.25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8"/>
      <c r="W263" s="28"/>
      <c r="X263" s="28"/>
      <c r="Y263" s="28"/>
      <c r="Z263" s="28"/>
      <c r="AA263" s="28"/>
      <c r="AB263" s="28"/>
    </row>
    <row r="264" spans="1:28" x14ac:dyDescent="0.25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8"/>
      <c r="W264" s="28"/>
      <c r="X264" s="28"/>
      <c r="Y264" s="28"/>
      <c r="Z264" s="28"/>
      <c r="AA264" s="28"/>
      <c r="AB264" s="28"/>
    </row>
    <row r="265" spans="1:28" x14ac:dyDescent="0.25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8"/>
      <c r="W265" s="28"/>
      <c r="X265" s="28"/>
      <c r="Y265" s="28"/>
      <c r="Z265" s="28"/>
      <c r="AA265" s="28"/>
      <c r="AB265" s="28"/>
    </row>
    <row r="266" spans="1:28" x14ac:dyDescent="0.2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8"/>
      <c r="W266" s="28"/>
      <c r="X266" s="28"/>
      <c r="Y266" s="28"/>
      <c r="Z266" s="28"/>
      <c r="AA266" s="28"/>
      <c r="AB266" s="28"/>
    </row>
    <row r="267" spans="1:28" x14ac:dyDescent="0.2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8"/>
      <c r="W267" s="28"/>
      <c r="X267" s="28"/>
      <c r="Y267" s="28"/>
      <c r="Z267" s="28"/>
      <c r="AA267" s="28"/>
      <c r="AB267" s="28"/>
    </row>
    <row r="268" spans="1:28" x14ac:dyDescent="0.25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8"/>
      <c r="W268" s="28"/>
      <c r="X268" s="28"/>
      <c r="Y268" s="28"/>
      <c r="Z268" s="28"/>
      <c r="AA268" s="28"/>
      <c r="AB268" s="28"/>
    </row>
    <row r="269" spans="1:28" x14ac:dyDescent="0.25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8"/>
      <c r="W269" s="28"/>
      <c r="X269" s="28"/>
      <c r="Y269" s="28"/>
      <c r="Z269" s="28"/>
      <c r="AA269" s="28"/>
      <c r="AB269" s="28"/>
    </row>
    <row r="270" spans="1:28" x14ac:dyDescent="0.25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8"/>
      <c r="W270" s="28"/>
      <c r="X270" s="28"/>
      <c r="Y270" s="28"/>
      <c r="Z270" s="28"/>
      <c r="AA270" s="28"/>
      <c r="AB270" s="28"/>
    </row>
    <row r="271" spans="1:28" x14ac:dyDescent="0.25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8"/>
      <c r="W271" s="28"/>
      <c r="X271" s="28"/>
      <c r="Y271" s="28"/>
      <c r="Z271" s="28"/>
      <c r="AA271" s="28"/>
      <c r="AB271" s="28"/>
    </row>
    <row r="272" spans="1:28" x14ac:dyDescent="0.25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8"/>
      <c r="W272" s="28"/>
      <c r="X272" s="28"/>
      <c r="Y272" s="28"/>
      <c r="Z272" s="28"/>
      <c r="AA272" s="28"/>
      <c r="AB272" s="28"/>
    </row>
    <row r="273" spans="1:28" x14ac:dyDescent="0.25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8"/>
      <c r="W273" s="28"/>
      <c r="X273" s="28"/>
      <c r="Y273" s="28"/>
      <c r="Z273" s="28"/>
      <c r="AA273" s="28"/>
      <c r="AB273" s="28"/>
    </row>
    <row r="274" spans="1:28" x14ac:dyDescent="0.2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8"/>
      <c r="W274" s="28"/>
      <c r="X274" s="28"/>
      <c r="Y274" s="28"/>
      <c r="Z274" s="28"/>
      <c r="AA274" s="28"/>
      <c r="AB274" s="28"/>
    </row>
    <row r="275" spans="1:28" x14ac:dyDescent="0.2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8"/>
      <c r="W275" s="28"/>
      <c r="X275" s="28"/>
      <c r="Y275" s="28"/>
      <c r="Z275" s="28"/>
      <c r="AA275" s="28"/>
      <c r="AB275" s="28"/>
    </row>
    <row r="276" spans="1:28" x14ac:dyDescent="0.25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8"/>
      <c r="W276" s="28"/>
      <c r="X276" s="28"/>
      <c r="Y276" s="28"/>
      <c r="Z276" s="28"/>
      <c r="AA276" s="28"/>
      <c r="AB276" s="28"/>
    </row>
    <row r="277" spans="1:28" x14ac:dyDescent="0.25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8"/>
      <c r="W277" s="28"/>
      <c r="X277" s="28"/>
      <c r="Y277" s="28"/>
      <c r="Z277" s="28"/>
      <c r="AA277" s="28"/>
      <c r="AB277" s="28"/>
    </row>
    <row r="278" spans="1:28" x14ac:dyDescent="0.25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8"/>
      <c r="W278" s="28"/>
      <c r="X278" s="28"/>
      <c r="Y278" s="28"/>
      <c r="Z278" s="28"/>
      <c r="AA278" s="28"/>
      <c r="AB278" s="28"/>
    </row>
    <row r="279" spans="1:28" x14ac:dyDescent="0.25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8"/>
      <c r="W279" s="28"/>
      <c r="X279" s="28"/>
      <c r="Y279" s="28"/>
      <c r="Z279" s="28"/>
      <c r="AA279" s="28"/>
      <c r="AB279" s="28"/>
    </row>
    <row r="280" spans="1:28" x14ac:dyDescent="0.2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8"/>
      <c r="W280" s="28"/>
      <c r="X280" s="28"/>
      <c r="Y280" s="28"/>
      <c r="Z280" s="28"/>
      <c r="AA280" s="28"/>
      <c r="AB280" s="28"/>
    </row>
    <row r="281" spans="1:28" x14ac:dyDescent="0.2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8"/>
      <c r="W281" s="28"/>
      <c r="X281" s="28"/>
      <c r="Y281" s="28"/>
      <c r="Z281" s="28"/>
      <c r="AA281" s="28"/>
      <c r="AB281" s="28"/>
    </row>
    <row r="282" spans="1:28" x14ac:dyDescent="0.2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8"/>
      <c r="W282" s="28"/>
      <c r="X282" s="28"/>
      <c r="Y282" s="28"/>
      <c r="Z282" s="28"/>
      <c r="AA282" s="28"/>
      <c r="AB282" s="28"/>
    </row>
    <row r="283" spans="1:28" x14ac:dyDescent="0.2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8"/>
      <c r="W283" s="28"/>
      <c r="X283" s="28"/>
      <c r="Y283" s="28"/>
      <c r="Z283" s="28"/>
      <c r="AA283" s="28"/>
      <c r="AB283" s="28"/>
    </row>
    <row r="284" spans="1:28" x14ac:dyDescent="0.2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8"/>
      <c r="W284" s="28"/>
      <c r="X284" s="28"/>
      <c r="Y284" s="28"/>
      <c r="Z284" s="28"/>
      <c r="AA284" s="28"/>
      <c r="AB284" s="28"/>
    </row>
    <row r="285" spans="1:28" x14ac:dyDescent="0.2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8"/>
      <c r="W285" s="28"/>
      <c r="X285" s="28"/>
      <c r="Y285" s="28"/>
      <c r="Z285" s="28"/>
      <c r="AA285" s="28"/>
      <c r="AB285" s="28"/>
    </row>
    <row r="286" spans="1:28" x14ac:dyDescent="0.2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8"/>
      <c r="W286" s="28"/>
      <c r="X286" s="28"/>
      <c r="Y286" s="28"/>
      <c r="Z286" s="28"/>
      <c r="AA286" s="28"/>
      <c r="AB286" s="28"/>
    </row>
    <row r="287" spans="1:28" x14ac:dyDescent="0.2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8"/>
      <c r="W287" s="28"/>
      <c r="X287" s="28"/>
      <c r="Y287" s="28"/>
      <c r="Z287" s="28"/>
      <c r="AA287" s="28"/>
      <c r="AB287" s="28"/>
    </row>
    <row r="288" spans="1:28" x14ac:dyDescent="0.2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8"/>
      <c r="W288" s="28"/>
      <c r="X288" s="28"/>
      <c r="Y288" s="28"/>
      <c r="Z288" s="28"/>
      <c r="AA288" s="28"/>
      <c r="AB288" s="28"/>
    </row>
    <row r="289" spans="1:28" x14ac:dyDescent="0.2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8"/>
      <c r="W289" s="28"/>
      <c r="X289" s="28"/>
      <c r="Y289" s="28"/>
      <c r="Z289" s="28"/>
      <c r="AA289" s="28"/>
      <c r="AB289" s="28"/>
    </row>
    <row r="290" spans="1:28" x14ac:dyDescent="0.2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8"/>
      <c r="W290" s="28"/>
      <c r="X290" s="28"/>
      <c r="Y290" s="28"/>
      <c r="Z290" s="28"/>
      <c r="AA290" s="28"/>
      <c r="AB290" s="28"/>
    </row>
    <row r="291" spans="1:28" x14ac:dyDescent="0.2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8"/>
      <c r="W291" s="28"/>
      <c r="X291" s="28"/>
      <c r="Y291" s="28"/>
      <c r="Z291" s="28"/>
      <c r="AA291" s="28"/>
      <c r="AB291" s="28"/>
    </row>
    <row r="292" spans="1:28" x14ac:dyDescent="0.2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8"/>
      <c r="W292" s="28"/>
      <c r="X292" s="28"/>
      <c r="Y292" s="28"/>
      <c r="Z292" s="28"/>
      <c r="AA292" s="28"/>
      <c r="AB292" s="28"/>
    </row>
    <row r="293" spans="1:28" x14ac:dyDescent="0.2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8"/>
      <c r="W293" s="28"/>
      <c r="X293" s="28"/>
      <c r="Y293" s="28"/>
      <c r="Z293" s="28"/>
      <c r="AA293" s="28"/>
      <c r="AB293" s="28"/>
    </row>
    <row r="294" spans="1:28" x14ac:dyDescent="0.2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8"/>
      <c r="W294" s="28"/>
      <c r="X294" s="28"/>
      <c r="Y294" s="28"/>
      <c r="Z294" s="28"/>
      <c r="AA294" s="28"/>
      <c r="AB294" s="28"/>
    </row>
    <row r="295" spans="1:28" x14ac:dyDescent="0.2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8"/>
      <c r="W295" s="28"/>
      <c r="X295" s="28"/>
      <c r="Y295" s="28"/>
      <c r="Z295" s="28"/>
      <c r="AA295" s="28"/>
      <c r="AB295" s="28"/>
    </row>
    <row r="296" spans="1:28" x14ac:dyDescent="0.2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8"/>
      <c r="W296" s="28"/>
      <c r="X296" s="28"/>
      <c r="Y296" s="28"/>
      <c r="Z296" s="28"/>
      <c r="AA296" s="28"/>
      <c r="AB296" s="28"/>
    </row>
    <row r="297" spans="1:28" x14ac:dyDescent="0.2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8"/>
      <c r="W297" s="28"/>
      <c r="X297" s="28"/>
      <c r="Y297" s="28"/>
      <c r="Z297" s="28"/>
      <c r="AA297" s="28"/>
      <c r="AB297" s="28"/>
    </row>
    <row r="298" spans="1:28" x14ac:dyDescent="0.2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8"/>
      <c r="W298" s="28"/>
      <c r="X298" s="28"/>
      <c r="Y298" s="28"/>
      <c r="Z298" s="28"/>
      <c r="AA298" s="28"/>
      <c r="AB298" s="28"/>
    </row>
    <row r="299" spans="1:28" x14ac:dyDescent="0.2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8"/>
      <c r="W299" s="28"/>
      <c r="X299" s="28"/>
      <c r="Y299" s="28"/>
      <c r="Z299" s="28"/>
      <c r="AA299" s="28"/>
      <c r="AB299" s="28"/>
    </row>
    <row r="300" spans="1:28" x14ac:dyDescent="0.2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8"/>
      <c r="W300" s="28"/>
      <c r="X300" s="28"/>
      <c r="Y300" s="28"/>
      <c r="Z300" s="28"/>
      <c r="AA300" s="28"/>
      <c r="AB300" s="28"/>
    </row>
    <row r="301" spans="1:28" x14ac:dyDescent="0.2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8"/>
      <c r="W301" s="28"/>
      <c r="X301" s="28"/>
      <c r="Y301" s="28"/>
      <c r="Z301" s="28"/>
      <c r="AA301" s="28"/>
      <c r="AB301" s="28"/>
    </row>
    <row r="302" spans="1:28" x14ac:dyDescent="0.2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8"/>
      <c r="W302" s="28"/>
      <c r="X302" s="28"/>
      <c r="Y302" s="28"/>
      <c r="Z302" s="28"/>
      <c r="AA302" s="28"/>
      <c r="AB302" s="28"/>
    </row>
    <row r="303" spans="1:28" x14ac:dyDescent="0.2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8"/>
      <c r="W303" s="28"/>
      <c r="X303" s="28"/>
      <c r="Y303" s="28"/>
      <c r="Z303" s="28"/>
      <c r="AA303" s="28"/>
      <c r="AB303" s="28"/>
    </row>
    <row r="304" spans="1:28" x14ac:dyDescent="0.2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8"/>
      <c r="W304" s="28"/>
      <c r="X304" s="28"/>
      <c r="Y304" s="28"/>
      <c r="Z304" s="28"/>
      <c r="AA304" s="28"/>
      <c r="AB304" s="28"/>
    </row>
    <row r="305" spans="1:28" x14ac:dyDescent="0.2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8"/>
      <c r="W305" s="28"/>
      <c r="X305" s="28"/>
      <c r="Y305" s="28"/>
      <c r="Z305" s="28"/>
      <c r="AA305" s="28"/>
      <c r="AB305" s="28"/>
    </row>
    <row r="306" spans="1:28" x14ac:dyDescent="0.2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8"/>
      <c r="W306" s="28"/>
      <c r="X306" s="28"/>
      <c r="Y306" s="28"/>
      <c r="Z306" s="28"/>
      <c r="AA306" s="28"/>
      <c r="AB306" s="28"/>
    </row>
    <row r="307" spans="1:28" x14ac:dyDescent="0.2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8"/>
      <c r="W307" s="28"/>
      <c r="X307" s="28"/>
      <c r="Y307" s="28"/>
      <c r="Z307" s="28"/>
      <c r="AA307" s="28"/>
      <c r="AB307" s="28"/>
    </row>
    <row r="308" spans="1:28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8"/>
      <c r="W308" s="28"/>
      <c r="X308" s="28"/>
      <c r="Y308" s="28"/>
      <c r="Z308" s="28"/>
      <c r="AA308" s="28"/>
      <c r="AB308" s="28"/>
    </row>
    <row r="309" spans="1:28" x14ac:dyDescent="0.2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8"/>
      <c r="W309" s="28"/>
      <c r="X309" s="28"/>
      <c r="Y309" s="28"/>
      <c r="Z309" s="28"/>
      <c r="AA309" s="28"/>
      <c r="AB309" s="28"/>
    </row>
    <row r="310" spans="1:28" x14ac:dyDescent="0.2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8"/>
      <c r="W310" s="28"/>
      <c r="X310" s="28"/>
      <c r="Y310" s="28"/>
      <c r="Z310" s="28"/>
      <c r="AA310" s="28"/>
      <c r="AB310" s="28"/>
    </row>
    <row r="311" spans="1:28" x14ac:dyDescent="0.2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8"/>
      <c r="W311" s="28"/>
      <c r="X311" s="28"/>
      <c r="Y311" s="28"/>
      <c r="Z311" s="28"/>
      <c r="AA311" s="28"/>
      <c r="AB311" s="28"/>
    </row>
    <row r="312" spans="1:28" x14ac:dyDescent="0.2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8"/>
      <c r="W312" s="28"/>
      <c r="X312" s="28"/>
      <c r="Y312" s="28"/>
      <c r="Z312" s="28"/>
      <c r="AA312" s="28"/>
      <c r="AB312" s="28"/>
    </row>
    <row r="313" spans="1:28" x14ac:dyDescent="0.2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8"/>
      <c r="W313" s="28"/>
      <c r="X313" s="28"/>
      <c r="Y313" s="28"/>
      <c r="Z313" s="28"/>
      <c r="AA313" s="28"/>
      <c r="AB313" s="28"/>
    </row>
    <row r="314" spans="1:28" x14ac:dyDescent="0.2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8"/>
      <c r="W314" s="28"/>
      <c r="X314" s="28"/>
      <c r="Y314" s="28"/>
      <c r="Z314" s="28"/>
      <c r="AA314" s="28"/>
      <c r="AB314" s="28"/>
    </row>
    <row r="315" spans="1:28" x14ac:dyDescent="0.2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8"/>
      <c r="W315" s="28"/>
      <c r="X315" s="28"/>
      <c r="Y315" s="28"/>
      <c r="Z315" s="28"/>
      <c r="AA315" s="28"/>
      <c r="AB315" s="28"/>
    </row>
    <row r="316" spans="1:28" x14ac:dyDescent="0.2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8"/>
      <c r="W316" s="28"/>
      <c r="X316" s="28"/>
      <c r="Y316" s="28"/>
      <c r="Z316" s="28"/>
      <c r="AA316" s="28"/>
      <c r="AB316" s="28"/>
    </row>
    <row r="317" spans="1:28" x14ac:dyDescent="0.2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8"/>
      <c r="W317" s="28"/>
      <c r="X317" s="28"/>
      <c r="Y317" s="28"/>
      <c r="Z317" s="28"/>
      <c r="AA317" s="28"/>
      <c r="AB317" s="28"/>
    </row>
    <row r="318" spans="1:28" x14ac:dyDescent="0.2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8"/>
      <c r="W318" s="28"/>
      <c r="X318" s="28"/>
      <c r="Y318" s="28"/>
      <c r="Z318" s="28"/>
      <c r="AA318" s="28"/>
      <c r="AB318" s="28"/>
    </row>
    <row r="319" spans="1:28" x14ac:dyDescent="0.2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8"/>
      <c r="W319" s="28"/>
      <c r="X319" s="28"/>
      <c r="Y319" s="28"/>
      <c r="Z319" s="28"/>
      <c r="AA319" s="28"/>
      <c r="AB319" s="28"/>
    </row>
    <row r="320" spans="1:28" x14ac:dyDescent="0.2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8"/>
      <c r="W320" s="28"/>
      <c r="X320" s="28"/>
      <c r="Y320" s="28"/>
      <c r="Z320" s="28"/>
      <c r="AA320" s="28"/>
      <c r="AB320" s="28"/>
    </row>
    <row r="321" spans="1:28" x14ac:dyDescent="0.2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8"/>
      <c r="W321" s="28"/>
      <c r="X321" s="28"/>
      <c r="Y321" s="28"/>
      <c r="Z321" s="28"/>
      <c r="AA321" s="28"/>
      <c r="AB321" s="28"/>
    </row>
    <row r="322" spans="1:28" x14ac:dyDescent="0.2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8"/>
      <c r="W322" s="28"/>
      <c r="X322" s="28"/>
      <c r="Y322" s="28"/>
      <c r="Z322" s="28"/>
      <c r="AA322" s="28"/>
      <c r="AB322" s="28"/>
    </row>
    <row r="323" spans="1:28" x14ac:dyDescent="0.2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8"/>
      <c r="W323" s="28"/>
      <c r="X323" s="28"/>
      <c r="Y323" s="28"/>
      <c r="Z323" s="28"/>
      <c r="AA323" s="28"/>
      <c r="AB323" s="28"/>
    </row>
    <row r="324" spans="1:28" x14ac:dyDescent="0.2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8"/>
      <c r="W324" s="28"/>
      <c r="X324" s="28"/>
      <c r="Y324" s="28"/>
      <c r="Z324" s="28"/>
      <c r="AA324" s="28"/>
      <c r="AB324" s="28"/>
    </row>
    <row r="325" spans="1:28" x14ac:dyDescent="0.25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8"/>
      <c r="W325" s="28"/>
      <c r="X325" s="28"/>
      <c r="Y325" s="28"/>
      <c r="Z325" s="28"/>
      <c r="AA325" s="28"/>
      <c r="AB325" s="28"/>
    </row>
    <row r="326" spans="1:28" x14ac:dyDescent="0.25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8"/>
      <c r="W326" s="28"/>
      <c r="X326" s="28"/>
      <c r="Y326" s="28"/>
      <c r="Z326" s="28"/>
      <c r="AA326" s="28"/>
      <c r="AB326" s="28"/>
    </row>
    <row r="327" spans="1:28" x14ac:dyDescent="0.25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8"/>
      <c r="W327" s="28"/>
      <c r="X327" s="28"/>
      <c r="Y327" s="28"/>
      <c r="Z327" s="28"/>
      <c r="AA327" s="28"/>
      <c r="AB327" s="28"/>
    </row>
    <row r="328" spans="1:28" x14ac:dyDescent="0.25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8"/>
      <c r="W328" s="28"/>
      <c r="X328" s="28"/>
      <c r="Y328" s="28"/>
      <c r="Z328" s="28"/>
      <c r="AA328" s="28"/>
      <c r="AB328" s="28"/>
    </row>
    <row r="329" spans="1:28" x14ac:dyDescent="0.25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8"/>
      <c r="W329" s="28"/>
      <c r="X329" s="28"/>
      <c r="Y329" s="28"/>
      <c r="Z329" s="28"/>
      <c r="AA329" s="28"/>
      <c r="AB329" s="28"/>
    </row>
    <row r="330" spans="1:28" x14ac:dyDescent="0.2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8"/>
      <c r="W330" s="28"/>
      <c r="X330" s="28"/>
      <c r="Y330" s="28"/>
      <c r="Z330" s="28"/>
      <c r="AA330" s="28"/>
      <c r="AB330" s="28"/>
    </row>
    <row r="331" spans="1:28" x14ac:dyDescent="0.2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8"/>
      <c r="W331" s="28"/>
      <c r="X331" s="28"/>
      <c r="Y331" s="28"/>
      <c r="Z331" s="28"/>
      <c r="AA331" s="28"/>
      <c r="AB331" s="28"/>
    </row>
    <row r="332" spans="1:28" x14ac:dyDescent="0.25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8"/>
      <c r="W332" s="28"/>
      <c r="X332" s="28"/>
      <c r="Y332" s="28"/>
      <c r="Z332" s="28"/>
      <c r="AA332" s="28"/>
      <c r="AB332" s="28"/>
    </row>
    <row r="333" spans="1:28" x14ac:dyDescent="0.25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8"/>
      <c r="W333" s="28"/>
      <c r="X333" s="28"/>
      <c r="Y333" s="28"/>
      <c r="Z333" s="28"/>
      <c r="AA333" s="28"/>
      <c r="AB333" s="28"/>
    </row>
    <row r="334" spans="1:28" x14ac:dyDescent="0.25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8"/>
      <c r="W334" s="28"/>
      <c r="X334" s="28"/>
      <c r="Y334" s="28"/>
      <c r="Z334" s="28"/>
      <c r="AA334" s="28"/>
      <c r="AB334" s="28"/>
    </row>
    <row r="335" spans="1:28" x14ac:dyDescent="0.25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8"/>
      <c r="W335" s="28"/>
      <c r="X335" s="28"/>
      <c r="Y335" s="28"/>
      <c r="Z335" s="28"/>
      <c r="AA335" s="28"/>
      <c r="AB335" s="28"/>
    </row>
    <row r="336" spans="1:28" x14ac:dyDescent="0.25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8"/>
      <c r="W336" s="28"/>
      <c r="X336" s="28"/>
      <c r="Y336" s="28"/>
      <c r="Z336" s="28"/>
      <c r="AA336" s="28"/>
      <c r="AB336" s="28"/>
    </row>
    <row r="337" spans="1:28" x14ac:dyDescent="0.25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8"/>
      <c r="W337" s="28"/>
      <c r="X337" s="28"/>
      <c r="Y337" s="28"/>
      <c r="Z337" s="28"/>
      <c r="AA337" s="28"/>
      <c r="AB337" s="28"/>
    </row>
    <row r="338" spans="1:28" x14ac:dyDescent="0.2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8"/>
      <c r="W338" s="28"/>
      <c r="X338" s="28"/>
      <c r="Y338" s="28"/>
      <c r="Z338" s="28"/>
      <c r="AA338" s="28"/>
      <c r="AB338" s="28"/>
    </row>
    <row r="339" spans="1:28" x14ac:dyDescent="0.2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8"/>
      <c r="W339" s="28"/>
      <c r="X339" s="28"/>
      <c r="Y339" s="28"/>
      <c r="Z339" s="28"/>
      <c r="AA339" s="28"/>
      <c r="AB339" s="28"/>
    </row>
    <row r="340" spans="1:28" x14ac:dyDescent="0.25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8"/>
      <c r="W340" s="28"/>
      <c r="X340" s="28"/>
      <c r="Y340" s="28"/>
      <c r="Z340" s="28"/>
      <c r="AA340" s="28"/>
      <c r="AB340" s="28"/>
    </row>
    <row r="341" spans="1:28" x14ac:dyDescent="0.25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8"/>
      <c r="W341" s="28"/>
      <c r="X341" s="28"/>
      <c r="Y341" s="28"/>
      <c r="Z341" s="28"/>
      <c r="AA341" s="28"/>
      <c r="AB341" s="28"/>
    </row>
    <row r="342" spans="1:28" x14ac:dyDescent="0.25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8"/>
      <c r="W342" s="28"/>
      <c r="X342" s="28"/>
      <c r="Y342" s="28"/>
      <c r="Z342" s="28"/>
      <c r="AA342" s="28"/>
      <c r="AB342" s="28"/>
    </row>
    <row r="343" spans="1:28" x14ac:dyDescent="0.25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8"/>
      <c r="W343" s="28"/>
      <c r="X343" s="28"/>
      <c r="Y343" s="28"/>
      <c r="Z343" s="28"/>
      <c r="AA343" s="28"/>
      <c r="AB343" s="28"/>
    </row>
    <row r="344" spans="1:28" x14ac:dyDescent="0.25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8"/>
      <c r="W344" s="28"/>
      <c r="X344" s="28"/>
      <c r="Y344" s="28"/>
      <c r="Z344" s="28"/>
      <c r="AA344" s="28"/>
      <c r="AB344" s="28"/>
    </row>
    <row r="345" spans="1:28" x14ac:dyDescent="0.25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8"/>
      <c r="W345" s="28"/>
      <c r="X345" s="28"/>
      <c r="Y345" s="28"/>
      <c r="Z345" s="28"/>
      <c r="AA345" s="28"/>
      <c r="AB345" s="28"/>
    </row>
    <row r="346" spans="1:28" x14ac:dyDescent="0.2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8"/>
      <c r="W346" s="28"/>
      <c r="X346" s="28"/>
      <c r="Y346" s="28"/>
      <c r="Z346" s="28"/>
      <c r="AA346" s="28"/>
      <c r="AB346" s="28"/>
    </row>
    <row r="347" spans="1:28" x14ac:dyDescent="0.2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8"/>
      <c r="W347" s="28"/>
      <c r="X347" s="28"/>
      <c r="Y347" s="28"/>
      <c r="Z347" s="28"/>
      <c r="AA347" s="28"/>
      <c r="AB347" s="28"/>
    </row>
    <row r="348" spans="1:28" x14ac:dyDescent="0.25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8"/>
      <c r="W348" s="28"/>
      <c r="X348" s="28"/>
      <c r="Y348" s="28"/>
      <c r="Z348" s="28"/>
      <c r="AA348" s="28"/>
      <c r="AB348" s="28"/>
    </row>
    <row r="349" spans="1:28" x14ac:dyDescent="0.25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8"/>
      <c r="W349" s="28"/>
      <c r="X349" s="28"/>
      <c r="Y349" s="28"/>
      <c r="Z349" s="28"/>
      <c r="AA349" s="28"/>
      <c r="AB349" s="28"/>
    </row>
    <row r="350" spans="1:28" x14ac:dyDescent="0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8"/>
      <c r="W350" s="28"/>
      <c r="X350" s="28"/>
      <c r="Y350" s="28"/>
      <c r="Z350" s="28"/>
      <c r="AA350" s="28"/>
      <c r="AB350" s="28"/>
    </row>
    <row r="351" spans="1:28" x14ac:dyDescent="0.25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8"/>
      <c r="W351" s="28"/>
      <c r="X351" s="28"/>
      <c r="Y351" s="28"/>
      <c r="Z351" s="28"/>
      <c r="AA351" s="28"/>
      <c r="AB351" s="28"/>
    </row>
    <row r="352" spans="1:28" x14ac:dyDescent="0.25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8"/>
      <c r="W352" s="28"/>
      <c r="X352" s="28"/>
      <c r="Y352" s="28"/>
      <c r="Z352" s="28"/>
      <c r="AA352" s="28"/>
      <c r="AB352" s="28"/>
    </row>
    <row r="353" spans="1:28" x14ac:dyDescent="0.25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8"/>
      <c r="W353" s="28"/>
      <c r="X353" s="28"/>
      <c r="Y353" s="28"/>
      <c r="Z353" s="28"/>
      <c r="AA353" s="28"/>
      <c r="AB353" s="28"/>
    </row>
    <row r="354" spans="1:28" x14ac:dyDescent="0.2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8"/>
      <c r="W354" s="28"/>
      <c r="X354" s="28"/>
      <c r="Y354" s="28"/>
      <c r="Z354" s="28"/>
      <c r="AA354" s="28"/>
      <c r="AB354" s="28"/>
    </row>
    <row r="355" spans="1:28" x14ac:dyDescent="0.2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8"/>
      <c r="W355" s="28"/>
      <c r="X355" s="28"/>
      <c r="Y355" s="28"/>
      <c r="Z355" s="28"/>
      <c r="AA355" s="28"/>
      <c r="AB355" s="28"/>
    </row>
    <row r="356" spans="1:28" x14ac:dyDescent="0.25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8"/>
      <c r="W356" s="28"/>
      <c r="X356" s="28"/>
      <c r="Y356" s="28"/>
      <c r="Z356" s="28"/>
      <c r="AA356" s="28"/>
      <c r="AB356" s="28"/>
    </row>
    <row r="357" spans="1:28" x14ac:dyDescent="0.25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8"/>
      <c r="W357" s="28"/>
      <c r="X357" s="28"/>
      <c r="Y357" s="28"/>
      <c r="Z357" s="28"/>
      <c r="AA357" s="28"/>
      <c r="AB357" s="28"/>
    </row>
    <row r="358" spans="1:28" x14ac:dyDescent="0.25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8"/>
      <c r="W358" s="28"/>
      <c r="X358" s="28"/>
      <c r="Y358" s="28"/>
      <c r="Z358" s="28"/>
      <c r="AA358" s="28"/>
      <c r="AB358" s="28"/>
    </row>
    <row r="359" spans="1:28" x14ac:dyDescent="0.25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8"/>
      <c r="W359" s="28"/>
      <c r="X359" s="28"/>
      <c r="Y359" s="28"/>
      <c r="Z359" s="28"/>
      <c r="AA359" s="28"/>
      <c r="AB359" s="28"/>
    </row>
    <row r="360" spans="1:28" x14ac:dyDescent="0.25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8"/>
      <c r="W360" s="28"/>
      <c r="X360" s="28"/>
      <c r="Y360" s="28"/>
      <c r="Z360" s="28"/>
      <c r="AA360" s="28"/>
      <c r="AB360" s="28"/>
    </row>
    <row r="361" spans="1:28" x14ac:dyDescent="0.25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8"/>
      <c r="W361" s="28"/>
      <c r="X361" s="28"/>
      <c r="Y361" s="28"/>
      <c r="Z361" s="28"/>
      <c r="AA361" s="28"/>
      <c r="AB361" s="28"/>
    </row>
    <row r="362" spans="1:28" x14ac:dyDescent="0.2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8"/>
      <c r="W362" s="28"/>
      <c r="X362" s="28"/>
      <c r="Y362" s="28"/>
      <c r="Z362" s="28"/>
      <c r="AA362" s="28"/>
      <c r="AB362" s="28"/>
    </row>
    <row r="363" spans="1:28" x14ac:dyDescent="0.2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8"/>
      <c r="W363" s="28"/>
      <c r="X363" s="28"/>
      <c r="Y363" s="28"/>
      <c r="Z363" s="28"/>
      <c r="AA363" s="28"/>
      <c r="AB363" s="28"/>
    </row>
    <row r="364" spans="1:28" x14ac:dyDescent="0.25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8"/>
      <c r="W364" s="28"/>
      <c r="X364" s="28"/>
      <c r="Y364" s="28"/>
      <c r="Z364" s="28"/>
      <c r="AA364" s="28"/>
      <c r="AB364" s="28"/>
    </row>
    <row r="365" spans="1:28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8"/>
      <c r="W365" s="28"/>
      <c r="X365" s="28"/>
      <c r="Y365" s="28"/>
      <c r="Z365" s="28"/>
      <c r="AA365" s="28"/>
      <c r="AB365" s="28"/>
    </row>
    <row r="366" spans="1:28" x14ac:dyDescent="0.25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8"/>
      <c r="W366" s="28"/>
      <c r="X366" s="28"/>
      <c r="Y366" s="28"/>
      <c r="Z366" s="28"/>
      <c r="AA366" s="28"/>
      <c r="AB366" s="28"/>
    </row>
    <row r="367" spans="1:28" x14ac:dyDescent="0.25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8"/>
      <c r="W367" s="28"/>
      <c r="X367" s="28"/>
      <c r="Y367" s="28"/>
      <c r="Z367" s="28"/>
      <c r="AA367" s="28"/>
      <c r="AB367" s="28"/>
    </row>
    <row r="368" spans="1:28" x14ac:dyDescent="0.25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8"/>
      <c r="W368" s="28"/>
      <c r="X368" s="28"/>
      <c r="Y368" s="28"/>
      <c r="Z368" s="28"/>
      <c r="AA368" s="28"/>
      <c r="AB368" s="28"/>
    </row>
    <row r="369" spans="1:28" x14ac:dyDescent="0.25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8"/>
      <c r="W369" s="28"/>
      <c r="X369" s="28"/>
      <c r="Y369" s="28"/>
      <c r="Z369" s="28"/>
      <c r="AA369" s="28"/>
      <c r="AB369" s="28"/>
    </row>
    <row r="370" spans="1:28" x14ac:dyDescent="0.2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8"/>
      <c r="W370" s="28"/>
      <c r="X370" s="28"/>
      <c r="Y370" s="28"/>
      <c r="Z370" s="28"/>
      <c r="AA370" s="28"/>
      <c r="AB370" s="28"/>
    </row>
    <row r="371" spans="1:28" x14ac:dyDescent="0.2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8"/>
      <c r="W371" s="28"/>
      <c r="X371" s="28"/>
      <c r="Y371" s="28"/>
      <c r="Z371" s="28"/>
      <c r="AA371" s="28"/>
      <c r="AB371" s="28"/>
    </row>
    <row r="372" spans="1:28" x14ac:dyDescent="0.25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8"/>
      <c r="W372" s="28"/>
      <c r="X372" s="28"/>
      <c r="Y372" s="28"/>
      <c r="Z372" s="28"/>
      <c r="AA372" s="28"/>
      <c r="AB372" s="28"/>
    </row>
    <row r="373" spans="1:28" x14ac:dyDescent="0.25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8"/>
      <c r="W373" s="28"/>
      <c r="X373" s="28"/>
      <c r="Y373" s="28"/>
      <c r="Z373" s="28"/>
      <c r="AA373" s="28"/>
      <c r="AB373" s="28"/>
    </row>
    <row r="374" spans="1:28" x14ac:dyDescent="0.25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8"/>
      <c r="W374" s="28"/>
      <c r="X374" s="28"/>
      <c r="Y374" s="28"/>
      <c r="Z374" s="28"/>
      <c r="AA374" s="28"/>
      <c r="AB374" s="28"/>
    </row>
    <row r="375" spans="1:28" x14ac:dyDescent="0.25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8"/>
      <c r="W375" s="28"/>
      <c r="X375" s="28"/>
      <c r="Y375" s="28"/>
      <c r="Z375" s="28"/>
      <c r="AA375" s="28"/>
      <c r="AB375" s="28"/>
    </row>
    <row r="376" spans="1:28" x14ac:dyDescent="0.25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8"/>
      <c r="W376" s="28"/>
      <c r="X376" s="28"/>
      <c r="Y376" s="28"/>
      <c r="Z376" s="28"/>
      <c r="AA376" s="28"/>
      <c r="AB376" s="28"/>
    </row>
    <row r="377" spans="1:28" x14ac:dyDescent="0.25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8"/>
      <c r="W377" s="28"/>
      <c r="X377" s="28"/>
      <c r="Y377" s="28"/>
      <c r="Z377" s="28"/>
      <c r="AA377" s="28"/>
      <c r="AB377" s="28"/>
    </row>
    <row r="378" spans="1:28" x14ac:dyDescent="0.2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8"/>
      <c r="W378" s="28"/>
      <c r="X378" s="28"/>
      <c r="Y378" s="28"/>
      <c r="Z378" s="28"/>
      <c r="AA378" s="28"/>
      <c r="AB378" s="28"/>
    </row>
    <row r="379" spans="1:28" x14ac:dyDescent="0.2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8"/>
      <c r="W379" s="28"/>
      <c r="X379" s="28"/>
      <c r="Y379" s="28"/>
      <c r="Z379" s="28"/>
      <c r="AA379" s="28"/>
      <c r="AB379" s="28"/>
    </row>
    <row r="380" spans="1:28" x14ac:dyDescent="0.25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8"/>
      <c r="W380" s="28"/>
      <c r="X380" s="28"/>
      <c r="Y380" s="28"/>
      <c r="Z380" s="28"/>
      <c r="AA380" s="28"/>
      <c r="AB380" s="28"/>
    </row>
    <row r="381" spans="1:28" x14ac:dyDescent="0.25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8"/>
      <c r="W381" s="28"/>
      <c r="X381" s="28"/>
      <c r="Y381" s="28"/>
      <c r="Z381" s="28"/>
      <c r="AA381" s="28"/>
      <c r="AB381" s="28"/>
    </row>
    <row r="382" spans="1:28" x14ac:dyDescent="0.25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8"/>
      <c r="W382" s="28"/>
      <c r="X382" s="28"/>
      <c r="Y382" s="28"/>
      <c r="Z382" s="28"/>
      <c r="AA382" s="28"/>
      <c r="AB382" s="28"/>
    </row>
    <row r="383" spans="1:28" x14ac:dyDescent="0.25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8"/>
      <c r="W383" s="28"/>
      <c r="X383" s="28"/>
      <c r="Y383" s="28"/>
      <c r="Z383" s="28"/>
      <c r="AA383" s="28"/>
      <c r="AB383" s="28"/>
    </row>
    <row r="384" spans="1:28" x14ac:dyDescent="0.25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8"/>
      <c r="W384" s="28"/>
      <c r="X384" s="28"/>
      <c r="Y384" s="28"/>
      <c r="Z384" s="28"/>
      <c r="AA384" s="28"/>
      <c r="AB384" s="28"/>
    </row>
    <row r="385" spans="1:28" x14ac:dyDescent="0.25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8"/>
      <c r="W385" s="28"/>
      <c r="X385" s="28"/>
      <c r="Y385" s="28"/>
      <c r="Z385" s="28"/>
      <c r="AA385" s="28"/>
      <c r="AB385" s="28"/>
    </row>
    <row r="386" spans="1:28" x14ac:dyDescent="0.2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8"/>
      <c r="W386" s="28"/>
      <c r="X386" s="28"/>
      <c r="Y386" s="28"/>
      <c r="Z386" s="28"/>
      <c r="AA386" s="28"/>
      <c r="AB386" s="28"/>
    </row>
    <row r="387" spans="1:28" x14ac:dyDescent="0.2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8"/>
      <c r="W387" s="28"/>
      <c r="X387" s="28"/>
      <c r="Y387" s="28"/>
      <c r="Z387" s="28"/>
      <c r="AA387" s="28"/>
      <c r="AB387" s="28"/>
    </row>
    <row r="388" spans="1:28" x14ac:dyDescent="0.25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8"/>
      <c r="W388" s="28"/>
      <c r="X388" s="28"/>
      <c r="Y388" s="28"/>
      <c r="Z388" s="28"/>
      <c r="AA388" s="28"/>
      <c r="AB388" s="28"/>
    </row>
    <row r="389" spans="1:28" x14ac:dyDescent="0.25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8"/>
      <c r="W389" s="28"/>
      <c r="X389" s="28"/>
      <c r="Y389" s="28"/>
      <c r="Z389" s="28"/>
      <c r="AA389" s="28"/>
      <c r="AB389" s="28"/>
    </row>
    <row r="390" spans="1:28" x14ac:dyDescent="0.25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8"/>
      <c r="W390" s="28"/>
      <c r="X390" s="28"/>
      <c r="Y390" s="28"/>
      <c r="Z390" s="28"/>
      <c r="AA390" s="28"/>
      <c r="AB390" s="28"/>
    </row>
    <row r="391" spans="1:28" x14ac:dyDescent="0.25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8"/>
      <c r="W391" s="28"/>
      <c r="X391" s="28"/>
      <c r="Y391" s="28"/>
      <c r="Z391" s="28"/>
      <c r="AA391" s="28"/>
      <c r="AB391" s="28"/>
    </row>
    <row r="392" spans="1:28" x14ac:dyDescent="0.25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8"/>
      <c r="W392" s="28"/>
      <c r="X392" s="28"/>
      <c r="Y392" s="28"/>
      <c r="Z392" s="28"/>
      <c r="AA392" s="28"/>
      <c r="AB392" s="28"/>
    </row>
    <row r="393" spans="1:28" x14ac:dyDescent="0.25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8"/>
      <c r="W393" s="28"/>
      <c r="X393" s="28"/>
      <c r="Y393" s="28"/>
      <c r="Z393" s="28"/>
      <c r="AA393" s="28"/>
      <c r="AB393" s="28"/>
    </row>
    <row r="394" spans="1:28" x14ac:dyDescent="0.2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8"/>
      <c r="W394" s="28"/>
      <c r="X394" s="28"/>
      <c r="Y394" s="28"/>
      <c r="Z394" s="28"/>
      <c r="AA394" s="28"/>
      <c r="AB394" s="28"/>
    </row>
    <row r="395" spans="1:28" x14ac:dyDescent="0.2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8"/>
      <c r="W395" s="28"/>
      <c r="X395" s="28"/>
      <c r="Y395" s="28"/>
      <c r="Z395" s="28"/>
      <c r="AA395" s="28"/>
      <c r="AB395" s="28"/>
    </row>
    <row r="396" spans="1:28" x14ac:dyDescent="0.25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8"/>
      <c r="W396" s="28"/>
      <c r="X396" s="28"/>
      <c r="Y396" s="28"/>
      <c r="Z396" s="28"/>
      <c r="AA396" s="28"/>
      <c r="AB396" s="28"/>
    </row>
    <row r="397" spans="1:28" x14ac:dyDescent="0.25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8"/>
      <c r="W397" s="28"/>
      <c r="X397" s="28"/>
      <c r="Y397" s="28"/>
      <c r="Z397" s="28"/>
      <c r="AA397" s="28"/>
      <c r="AB397" s="28"/>
    </row>
    <row r="398" spans="1:28" x14ac:dyDescent="0.25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8"/>
      <c r="W398" s="28"/>
      <c r="X398" s="28"/>
      <c r="Y398" s="28"/>
      <c r="Z398" s="28"/>
      <c r="AA398" s="28"/>
      <c r="AB398" s="28"/>
    </row>
    <row r="399" spans="1:28" x14ac:dyDescent="0.25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8"/>
      <c r="W399" s="28"/>
      <c r="X399" s="28"/>
      <c r="Y399" s="28"/>
      <c r="Z399" s="28"/>
      <c r="AA399" s="28"/>
      <c r="AB399" s="28"/>
    </row>
    <row r="400" spans="1:28" x14ac:dyDescent="0.25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8"/>
      <c r="W400" s="28"/>
      <c r="X400" s="28"/>
      <c r="Y400" s="28"/>
      <c r="Z400" s="28"/>
      <c r="AA400" s="28"/>
      <c r="AB400" s="28"/>
    </row>
    <row r="401" spans="1:28" x14ac:dyDescent="0.25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8"/>
      <c r="W401" s="28"/>
      <c r="X401" s="28"/>
      <c r="Y401" s="28"/>
      <c r="Z401" s="28"/>
      <c r="AA401" s="28"/>
      <c r="AB401" s="28"/>
    </row>
    <row r="402" spans="1:28" x14ac:dyDescent="0.2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8"/>
      <c r="W402" s="28"/>
      <c r="X402" s="28"/>
      <c r="Y402" s="28"/>
      <c r="Z402" s="28"/>
      <c r="AA402" s="28"/>
      <c r="AB402" s="28"/>
    </row>
    <row r="403" spans="1:28" x14ac:dyDescent="0.2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8"/>
      <c r="W403" s="28"/>
      <c r="X403" s="28"/>
      <c r="Y403" s="28"/>
      <c r="Z403" s="28"/>
      <c r="AA403" s="28"/>
      <c r="AB403" s="28"/>
    </row>
    <row r="404" spans="1:28" x14ac:dyDescent="0.25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8"/>
      <c r="W404" s="28"/>
      <c r="X404" s="28"/>
      <c r="Y404" s="28"/>
      <c r="Z404" s="28"/>
      <c r="AA404" s="28"/>
      <c r="AB404" s="28"/>
    </row>
    <row r="405" spans="1:28" x14ac:dyDescent="0.25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8"/>
      <c r="W405" s="28"/>
      <c r="X405" s="28"/>
      <c r="Y405" s="28"/>
      <c r="Z405" s="28"/>
      <c r="AA405" s="28"/>
      <c r="AB405" s="28"/>
    </row>
    <row r="406" spans="1:28" x14ac:dyDescent="0.25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8"/>
      <c r="W406" s="28"/>
      <c r="X406" s="28"/>
      <c r="Y406" s="28"/>
      <c r="Z406" s="28"/>
      <c r="AA406" s="28"/>
      <c r="AB406" s="28"/>
    </row>
    <row r="407" spans="1:28" x14ac:dyDescent="0.25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8"/>
      <c r="W407" s="28"/>
      <c r="X407" s="28"/>
      <c r="Y407" s="28"/>
      <c r="Z407" s="28"/>
      <c r="AA407" s="28"/>
      <c r="AB407" s="28"/>
    </row>
    <row r="408" spans="1:28" x14ac:dyDescent="0.25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8"/>
      <c r="W408" s="28"/>
      <c r="X408" s="28"/>
      <c r="Y408" s="28"/>
      <c r="Z408" s="28"/>
      <c r="AA408" s="28"/>
      <c r="AB408" s="28"/>
    </row>
    <row r="409" spans="1:28" x14ac:dyDescent="0.25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8"/>
      <c r="W409" s="28"/>
      <c r="X409" s="28"/>
      <c r="Y409" s="28"/>
      <c r="Z409" s="28"/>
      <c r="AA409" s="28"/>
      <c r="AB409" s="28"/>
    </row>
    <row r="410" spans="1:28" x14ac:dyDescent="0.2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8"/>
      <c r="W410" s="28"/>
      <c r="X410" s="28"/>
      <c r="Y410" s="28"/>
      <c r="Z410" s="28"/>
      <c r="AA410" s="28"/>
      <c r="AB410" s="28"/>
    </row>
    <row r="411" spans="1:28" x14ac:dyDescent="0.2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8"/>
      <c r="W411" s="28"/>
      <c r="X411" s="28"/>
      <c r="Y411" s="28"/>
      <c r="Z411" s="28"/>
      <c r="AA411" s="28"/>
      <c r="AB411" s="28"/>
    </row>
    <row r="412" spans="1:28" x14ac:dyDescent="0.25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8"/>
      <c r="W412" s="28"/>
      <c r="X412" s="28"/>
      <c r="Y412" s="28"/>
      <c r="Z412" s="28"/>
      <c r="AA412" s="28"/>
      <c r="AB412" s="28"/>
    </row>
    <row r="413" spans="1:28" x14ac:dyDescent="0.25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8"/>
      <c r="W413" s="28"/>
      <c r="X413" s="28"/>
      <c r="Y413" s="28"/>
      <c r="Z413" s="28"/>
      <c r="AA413" s="28"/>
      <c r="AB413" s="28"/>
    </row>
    <row r="414" spans="1:28" x14ac:dyDescent="0.25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8"/>
      <c r="W414" s="28"/>
      <c r="X414" s="28"/>
      <c r="Y414" s="28"/>
      <c r="Z414" s="28"/>
      <c r="AA414" s="28"/>
      <c r="AB414" s="28"/>
    </row>
    <row r="415" spans="1:28" x14ac:dyDescent="0.25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8"/>
      <c r="W415" s="28"/>
      <c r="X415" s="28"/>
      <c r="Y415" s="28"/>
      <c r="Z415" s="28"/>
      <c r="AA415" s="28"/>
      <c r="AB415" s="28"/>
    </row>
    <row r="416" spans="1:28" x14ac:dyDescent="0.25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8"/>
      <c r="W416" s="28"/>
      <c r="X416" s="28"/>
      <c r="Y416" s="28"/>
      <c r="Z416" s="28"/>
      <c r="AA416" s="28"/>
      <c r="AB416" s="28"/>
    </row>
    <row r="417" spans="1:28" x14ac:dyDescent="0.25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8"/>
      <c r="W417" s="28"/>
      <c r="X417" s="28"/>
      <c r="Y417" s="28"/>
      <c r="Z417" s="28"/>
      <c r="AA417" s="28"/>
      <c r="AB417" s="28"/>
    </row>
    <row r="418" spans="1:28" x14ac:dyDescent="0.2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8"/>
      <c r="W418" s="28"/>
      <c r="X418" s="28"/>
      <c r="Y418" s="28"/>
      <c r="Z418" s="28"/>
      <c r="AA418" s="28"/>
      <c r="AB418" s="28"/>
    </row>
    <row r="419" spans="1:28" x14ac:dyDescent="0.2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8"/>
      <c r="W419" s="28"/>
      <c r="X419" s="28"/>
      <c r="Y419" s="28"/>
      <c r="Z419" s="28"/>
      <c r="AA419" s="28"/>
      <c r="AB419" s="28"/>
    </row>
    <row r="420" spans="1:28" x14ac:dyDescent="0.25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8"/>
      <c r="W420" s="28"/>
      <c r="X420" s="28"/>
      <c r="Y420" s="28"/>
      <c r="Z420" s="28"/>
      <c r="AA420" s="28"/>
      <c r="AB420" s="28"/>
    </row>
    <row r="421" spans="1:28" x14ac:dyDescent="0.25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8"/>
      <c r="W421" s="28"/>
      <c r="X421" s="28"/>
      <c r="Y421" s="28"/>
      <c r="Z421" s="28"/>
      <c r="AA421" s="28"/>
      <c r="AB421" s="28"/>
    </row>
    <row r="422" spans="1:28" x14ac:dyDescent="0.25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8"/>
      <c r="W422" s="28"/>
      <c r="X422" s="28"/>
      <c r="Y422" s="28"/>
      <c r="Z422" s="28"/>
      <c r="AA422" s="28"/>
      <c r="AB422" s="28"/>
    </row>
    <row r="423" spans="1:28" x14ac:dyDescent="0.25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8"/>
      <c r="W423" s="28"/>
      <c r="X423" s="28"/>
      <c r="Y423" s="28"/>
      <c r="Z423" s="28"/>
      <c r="AA423" s="28"/>
      <c r="AB423" s="28"/>
    </row>
    <row r="424" spans="1:28" x14ac:dyDescent="0.25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8"/>
      <c r="W424" s="28"/>
      <c r="X424" s="28"/>
      <c r="Y424" s="28"/>
      <c r="Z424" s="28"/>
      <c r="AA424" s="28"/>
      <c r="AB424" s="28"/>
    </row>
    <row r="425" spans="1:28" x14ac:dyDescent="0.25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8"/>
      <c r="W425" s="28"/>
      <c r="X425" s="28"/>
      <c r="Y425" s="28"/>
      <c r="Z425" s="28"/>
      <c r="AA425" s="28"/>
      <c r="AB425" s="28"/>
    </row>
    <row r="426" spans="1:28" x14ac:dyDescent="0.2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8"/>
      <c r="W426" s="28"/>
      <c r="X426" s="28"/>
      <c r="Y426" s="28"/>
      <c r="Z426" s="28"/>
      <c r="AA426" s="28"/>
      <c r="AB426" s="28"/>
    </row>
    <row r="427" spans="1:28" x14ac:dyDescent="0.2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8"/>
      <c r="W427" s="28"/>
      <c r="X427" s="28"/>
      <c r="Y427" s="28"/>
      <c r="Z427" s="28"/>
      <c r="AA427" s="28"/>
      <c r="AB427" s="28"/>
    </row>
    <row r="428" spans="1:28" x14ac:dyDescent="0.25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8"/>
      <c r="W428" s="28"/>
      <c r="X428" s="28"/>
      <c r="Y428" s="28"/>
      <c r="Z428" s="28"/>
      <c r="AA428" s="28"/>
      <c r="AB428" s="28"/>
    </row>
    <row r="429" spans="1:28" x14ac:dyDescent="0.25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8"/>
      <c r="W429" s="28"/>
      <c r="X429" s="28"/>
      <c r="Y429" s="28"/>
      <c r="Z429" s="28"/>
      <c r="AA429" s="28"/>
      <c r="AB429" s="28"/>
    </row>
    <row r="430" spans="1:28" x14ac:dyDescent="0.25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8"/>
      <c r="W430" s="28"/>
      <c r="X430" s="28"/>
      <c r="Y430" s="28"/>
      <c r="Z430" s="28"/>
      <c r="AA430" s="28"/>
      <c r="AB430" s="28"/>
    </row>
    <row r="431" spans="1:28" x14ac:dyDescent="0.25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8"/>
      <c r="W431" s="28"/>
      <c r="X431" s="28"/>
      <c r="Y431" s="28"/>
      <c r="Z431" s="28"/>
      <c r="AA431" s="28"/>
      <c r="AB431" s="28"/>
    </row>
    <row r="432" spans="1:28" x14ac:dyDescent="0.25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8"/>
      <c r="W432" s="28"/>
      <c r="X432" s="28"/>
      <c r="Y432" s="28"/>
      <c r="Z432" s="28"/>
      <c r="AA432" s="28"/>
      <c r="AB432" s="28"/>
    </row>
    <row r="433" spans="1:28" x14ac:dyDescent="0.25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8"/>
      <c r="W433" s="28"/>
      <c r="X433" s="28"/>
      <c r="Y433" s="28"/>
      <c r="Z433" s="28"/>
      <c r="AA433" s="28"/>
      <c r="AB433" s="28"/>
    </row>
    <row r="434" spans="1:28" x14ac:dyDescent="0.2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8"/>
      <c r="W434" s="28"/>
      <c r="X434" s="28"/>
      <c r="Y434" s="28"/>
      <c r="Z434" s="28"/>
      <c r="AA434" s="28"/>
      <c r="AB434" s="28"/>
    </row>
    <row r="435" spans="1:28" x14ac:dyDescent="0.2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8"/>
      <c r="W435" s="28"/>
      <c r="X435" s="28"/>
      <c r="Y435" s="28"/>
      <c r="Z435" s="28"/>
      <c r="AA435" s="28"/>
      <c r="AB435" s="28"/>
    </row>
    <row r="436" spans="1:28" x14ac:dyDescent="0.25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8"/>
      <c r="W436" s="28"/>
      <c r="X436" s="28"/>
      <c r="Y436" s="28"/>
      <c r="Z436" s="28"/>
      <c r="AA436" s="28"/>
      <c r="AB436" s="28"/>
    </row>
    <row r="437" spans="1:28" x14ac:dyDescent="0.25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8"/>
      <c r="W437" s="28"/>
      <c r="X437" s="28"/>
      <c r="Y437" s="28"/>
      <c r="Z437" s="28"/>
      <c r="AA437" s="28"/>
      <c r="AB437" s="28"/>
    </row>
    <row r="438" spans="1:28" x14ac:dyDescent="0.25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8"/>
      <c r="W438" s="28"/>
      <c r="X438" s="28"/>
      <c r="Y438" s="28"/>
      <c r="Z438" s="28"/>
      <c r="AA438" s="28"/>
      <c r="AB438" s="28"/>
    </row>
    <row r="439" spans="1:28" x14ac:dyDescent="0.25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8"/>
      <c r="W439" s="28"/>
      <c r="X439" s="28"/>
      <c r="Y439" s="28"/>
      <c r="Z439" s="28"/>
      <c r="AA439" s="28"/>
      <c r="AB439" s="28"/>
    </row>
    <row r="440" spans="1:28" x14ac:dyDescent="0.25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8"/>
      <c r="W440" s="28"/>
      <c r="X440" s="28"/>
      <c r="Y440" s="28"/>
      <c r="Z440" s="28"/>
      <c r="AA440" s="28"/>
      <c r="AB440" s="28"/>
    </row>
    <row r="441" spans="1:28" x14ac:dyDescent="0.25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8"/>
      <c r="W441" s="28"/>
      <c r="X441" s="28"/>
      <c r="Y441" s="28"/>
      <c r="Z441" s="28"/>
      <c r="AA441" s="28"/>
      <c r="AB441" s="28"/>
    </row>
    <row r="442" spans="1:28" x14ac:dyDescent="0.2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8"/>
      <c r="W442" s="28"/>
      <c r="X442" s="28"/>
      <c r="Y442" s="28"/>
      <c r="Z442" s="28"/>
      <c r="AA442" s="28"/>
      <c r="AB442" s="28"/>
    </row>
    <row r="443" spans="1:28" x14ac:dyDescent="0.2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8"/>
      <c r="W443" s="28"/>
      <c r="X443" s="28"/>
      <c r="Y443" s="28"/>
      <c r="Z443" s="28"/>
      <c r="AA443" s="28"/>
      <c r="AB443" s="28"/>
    </row>
    <row r="444" spans="1:28" x14ac:dyDescent="0.25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8"/>
      <c r="W444" s="28"/>
      <c r="X444" s="28"/>
      <c r="Y444" s="28"/>
      <c r="Z444" s="28"/>
      <c r="AA444" s="28"/>
      <c r="AB444" s="28"/>
    </row>
    <row r="445" spans="1:28" x14ac:dyDescent="0.25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8"/>
      <c r="W445" s="28"/>
      <c r="X445" s="28"/>
      <c r="Y445" s="28"/>
      <c r="Z445" s="28"/>
      <c r="AA445" s="28"/>
      <c r="AB445" s="28"/>
    </row>
    <row r="446" spans="1:28" x14ac:dyDescent="0.25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8"/>
      <c r="W446" s="28"/>
      <c r="X446" s="28"/>
      <c r="Y446" s="28"/>
      <c r="Z446" s="28"/>
      <c r="AA446" s="28"/>
      <c r="AB446" s="28"/>
    </row>
    <row r="447" spans="1:28" x14ac:dyDescent="0.25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8"/>
      <c r="W447" s="28"/>
      <c r="X447" s="28"/>
      <c r="Y447" s="28"/>
      <c r="Z447" s="28"/>
      <c r="AA447" s="28"/>
      <c r="AB447" s="28"/>
    </row>
    <row r="448" spans="1:28" x14ac:dyDescent="0.25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8"/>
      <c r="W448" s="28"/>
      <c r="X448" s="28"/>
      <c r="Y448" s="28"/>
      <c r="Z448" s="28"/>
      <c r="AA448" s="28"/>
      <c r="AB448" s="28"/>
    </row>
    <row r="449" spans="1:28" x14ac:dyDescent="0.25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8"/>
      <c r="W449" s="28"/>
      <c r="X449" s="28"/>
      <c r="Y449" s="28"/>
      <c r="Z449" s="28"/>
      <c r="AA449" s="28"/>
      <c r="AB449" s="28"/>
    </row>
    <row r="450" spans="1:28" x14ac:dyDescent="0.2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8"/>
      <c r="W450" s="28"/>
      <c r="X450" s="28"/>
      <c r="Y450" s="28"/>
      <c r="Z450" s="28"/>
      <c r="AA450" s="28"/>
      <c r="AB450" s="28"/>
    </row>
    <row r="451" spans="1:28" x14ac:dyDescent="0.2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8"/>
      <c r="W451" s="28"/>
      <c r="X451" s="28"/>
      <c r="Y451" s="28"/>
      <c r="Z451" s="28"/>
      <c r="AA451" s="28"/>
      <c r="AB451" s="28"/>
    </row>
    <row r="452" spans="1:28" x14ac:dyDescent="0.25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8"/>
      <c r="W452" s="28"/>
      <c r="X452" s="28"/>
      <c r="Y452" s="28"/>
      <c r="Z452" s="28"/>
      <c r="AA452" s="28"/>
      <c r="AB452" s="28"/>
    </row>
    <row r="453" spans="1:28" x14ac:dyDescent="0.25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8"/>
      <c r="W453" s="28"/>
      <c r="X453" s="28"/>
      <c r="Y453" s="28"/>
      <c r="Z453" s="28"/>
      <c r="AA453" s="28"/>
      <c r="AB453" s="28"/>
    </row>
    <row r="454" spans="1:28" x14ac:dyDescent="0.25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8"/>
      <c r="W454" s="28"/>
      <c r="X454" s="28"/>
      <c r="Y454" s="28"/>
      <c r="Z454" s="28"/>
      <c r="AA454" s="28"/>
      <c r="AB454" s="28"/>
    </row>
    <row r="455" spans="1:28" x14ac:dyDescent="0.25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8"/>
      <c r="W455" s="28"/>
      <c r="X455" s="28"/>
      <c r="Y455" s="28"/>
      <c r="Z455" s="28"/>
      <c r="AA455" s="28"/>
      <c r="AB455" s="28"/>
    </row>
    <row r="456" spans="1:28" x14ac:dyDescent="0.25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8"/>
      <c r="W456" s="28"/>
      <c r="X456" s="28"/>
      <c r="Y456" s="28"/>
      <c r="Z456" s="28"/>
      <c r="AA456" s="28"/>
      <c r="AB456" s="28"/>
    </row>
    <row r="457" spans="1:28" x14ac:dyDescent="0.25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8"/>
      <c r="W457" s="28"/>
      <c r="X457" s="28"/>
      <c r="Y457" s="28"/>
      <c r="Z457" s="28"/>
      <c r="AA457" s="28"/>
      <c r="AB457" s="28"/>
    </row>
    <row r="458" spans="1:28" x14ac:dyDescent="0.2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8"/>
      <c r="W458" s="28"/>
      <c r="X458" s="28"/>
      <c r="Y458" s="28"/>
      <c r="Z458" s="28"/>
      <c r="AA458" s="28"/>
      <c r="AB458" s="28"/>
    </row>
    <row r="459" spans="1:28" x14ac:dyDescent="0.2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8"/>
      <c r="W459" s="28"/>
      <c r="X459" s="28"/>
      <c r="Y459" s="28"/>
      <c r="Z459" s="28"/>
      <c r="AA459" s="28"/>
      <c r="AB459" s="28"/>
    </row>
    <row r="460" spans="1:28" x14ac:dyDescent="0.25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8"/>
      <c r="W460" s="28"/>
      <c r="X460" s="28"/>
      <c r="Y460" s="28"/>
      <c r="Z460" s="28"/>
      <c r="AA460" s="28"/>
      <c r="AB460" s="28"/>
    </row>
    <row r="461" spans="1:28" x14ac:dyDescent="0.25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8"/>
      <c r="W461" s="28"/>
      <c r="X461" s="28"/>
      <c r="Y461" s="28"/>
      <c r="Z461" s="28"/>
      <c r="AA461" s="28"/>
      <c r="AB461" s="28"/>
    </row>
    <row r="462" spans="1:28" x14ac:dyDescent="0.25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8"/>
      <c r="W462" s="28"/>
      <c r="X462" s="28"/>
      <c r="Y462" s="28"/>
      <c r="Z462" s="28"/>
      <c r="AA462" s="28"/>
      <c r="AB462" s="28"/>
    </row>
    <row r="463" spans="1:28" x14ac:dyDescent="0.25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8"/>
      <c r="W463" s="28"/>
      <c r="X463" s="28"/>
      <c r="Y463" s="28"/>
      <c r="Z463" s="28"/>
      <c r="AA463" s="28"/>
      <c r="AB463" s="28"/>
    </row>
    <row r="464" spans="1:28" x14ac:dyDescent="0.25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8"/>
      <c r="W464" s="28"/>
      <c r="X464" s="28"/>
      <c r="Y464" s="28"/>
      <c r="Z464" s="28"/>
      <c r="AA464" s="28"/>
      <c r="AB464" s="28"/>
    </row>
    <row r="465" spans="1:28" x14ac:dyDescent="0.25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8"/>
      <c r="W465" s="28"/>
      <c r="X465" s="28"/>
      <c r="Y465" s="28"/>
      <c r="Z465" s="28"/>
      <c r="AA465" s="28"/>
      <c r="AB465" s="28"/>
    </row>
    <row r="466" spans="1:28" x14ac:dyDescent="0.2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8"/>
      <c r="W466" s="28"/>
      <c r="X466" s="28"/>
      <c r="Y466" s="28"/>
      <c r="Z466" s="28"/>
      <c r="AA466" s="28"/>
      <c r="AB466" s="28"/>
    </row>
    <row r="467" spans="1:28" x14ac:dyDescent="0.2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8"/>
      <c r="W467" s="28"/>
      <c r="X467" s="28"/>
      <c r="Y467" s="28"/>
      <c r="Z467" s="28"/>
      <c r="AA467" s="28"/>
      <c r="AB467" s="28"/>
    </row>
    <row r="468" spans="1:28" x14ac:dyDescent="0.25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8"/>
      <c r="W468" s="28"/>
      <c r="X468" s="28"/>
      <c r="Y468" s="28"/>
      <c r="Z468" s="28"/>
      <c r="AA468" s="28"/>
      <c r="AB468" s="28"/>
    </row>
    <row r="469" spans="1:28" x14ac:dyDescent="0.25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8"/>
      <c r="W469" s="28"/>
      <c r="X469" s="28"/>
      <c r="Y469" s="28"/>
      <c r="Z469" s="28"/>
      <c r="AA469" s="28"/>
      <c r="AB469" s="28"/>
    </row>
    <row r="470" spans="1:28" x14ac:dyDescent="0.25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8"/>
      <c r="W470" s="28"/>
      <c r="X470" s="28"/>
      <c r="Y470" s="28"/>
      <c r="Z470" s="28"/>
      <c r="AA470" s="28"/>
      <c r="AB470" s="28"/>
    </row>
    <row r="471" spans="1:28" x14ac:dyDescent="0.25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8"/>
      <c r="W471" s="28"/>
      <c r="X471" s="28"/>
      <c r="Y471" s="28"/>
      <c r="Z471" s="28"/>
      <c r="AA471" s="28"/>
      <c r="AB471" s="28"/>
    </row>
    <row r="472" spans="1:28" x14ac:dyDescent="0.25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8"/>
      <c r="W472" s="28"/>
      <c r="X472" s="28"/>
      <c r="Y472" s="28"/>
      <c r="Z472" s="28"/>
      <c r="AA472" s="28"/>
      <c r="AB472" s="28"/>
    </row>
    <row r="473" spans="1:28" x14ac:dyDescent="0.25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8"/>
      <c r="W473" s="28"/>
      <c r="X473" s="28"/>
      <c r="Y473" s="28"/>
      <c r="Z473" s="28"/>
      <c r="AA473" s="28"/>
      <c r="AB473" s="28"/>
    </row>
    <row r="474" spans="1:28" x14ac:dyDescent="0.2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8"/>
      <c r="W474" s="28"/>
      <c r="X474" s="28"/>
      <c r="Y474" s="28"/>
      <c r="Z474" s="28"/>
      <c r="AA474" s="28"/>
      <c r="AB474" s="28"/>
    </row>
    <row r="475" spans="1:28" x14ac:dyDescent="0.2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8"/>
      <c r="W475" s="28"/>
      <c r="X475" s="28"/>
      <c r="Y475" s="28"/>
      <c r="Z475" s="28"/>
      <c r="AA475" s="28"/>
      <c r="AB475" s="28"/>
    </row>
    <row r="476" spans="1:28" x14ac:dyDescent="0.25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8"/>
      <c r="W476" s="28"/>
      <c r="X476" s="28"/>
      <c r="Y476" s="28"/>
      <c r="Z476" s="28"/>
      <c r="AA476" s="28"/>
      <c r="AB476" s="28"/>
    </row>
    <row r="477" spans="1:28" x14ac:dyDescent="0.25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8"/>
      <c r="W477" s="28"/>
      <c r="X477" s="28"/>
      <c r="Y477" s="28"/>
      <c r="Z477" s="28"/>
      <c r="AA477" s="28"/>
      <c r="AB477" s="28"/>
    </row>
    <row r="478" spans="1:28" x14ac:dyDescent="0.25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8"/>
      <c r="W478" s="28"/>
      <c r="X478" s="28"/>
      <c r="Y478" s="28"/>
      <c r="Z478" s="28"/>
      <c r="AA478" s="28"/>
      <c r="AB478" s="28"/>
    </row>
    <row r="479" spans="1:28" x14ac:dyDescent="0.25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8"/>
      <c r="W479" s="28"/>
      <c r="X479" s="28"/>
      <c r="Y479" s="28"/>
      <c r="Z479" s="28"/>
      <c r="AA479" s="28"/>
      <c r="AB479" s="28"/>
    </row>
    <row r="480" spans="1:28" x14ac:dyDescent="0.25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8"/>
      <c r="W480" s="28"/>
      <c r="X480" s="28"/>
      <c r="Y480" s="28"/>
      <c r="Z480" s="28"/>
      <c r="AA480" s="28"/>
      <c r="AB480" s="28"/>
    </row>
    <row r="481" spans="1:28" x14ac:dyDescent="0.25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8"/>
      <c r="W481" s="28"/>
      <c r="X481" s="28"/>
      <c r="Y481" s="28"/>
      <c r="Z481" s="28"/>
      <c r="AA481" s="28"/>
      <c r="AB481" s="28"/>
    </row>
    <row r="482" spans="1:28" x14ac:dyDescent="0.2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8"/>
      <c r="W482" s="28"/>
      <c r="X482" s="28"/>
      <c r="Y482" s="28"/>
      <c r="Z482" s="28"/>
      <c r="AA482" s="28"/>
      <c r="AB482" s="28"/>
    </row>
    <row r="483" spans="1:28" x14ac:dyDescent="0.2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8"/>
      <c r="W483" s="28"/>
      <c r="X483" s="28"/>
      <c r="Y483" s="28"/>
      <c r="Z483" s="28"/>
      <c r="AA483" s="28"/>
      <c r="AB483" s="28"/>
    </row>
    <row r="484" spans="1:28" x14ac:dyDescent="0.25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8"/>
      <c r="W484" s="28"/>
      <c r="X484" s="28"/>
      <c r="Y484" s="28"/>
      <c r="Z484" s="28"/>
      <c r="AA484" s="28"/>
      <c r="AB484" s="28"/>
    </row>
    <row r="485" spans="1:28" x14ac:dyDescent="0.25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8"/>
      <c r="W485" s="28"/>
      <c r="X485" s="28"/>
      <c r="Y485" s="28"/>
      <c r="Z485" s="28"/>
      <c r="AA485" s="28"/>
      <c r="AB485" s="28"/>
    </row>
    <row r="486" spans="1:28" x14ac:dyDescent="0.25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8"/>
      <c r="W486" s="28"/>
      <c r="X486" s="28"/>
      <c r="Y486" s="28"/>
      <c r="Z486" s="28"/>
      <c r="AA486" s="28"/>
      <c r="AB486" s="28"/>
    </row>
    <row r="487" spans="1:28" x14ac:dyDescent="0.25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8"/>
      <c r="W487" s="28"/>
      <c r="X487" s="28"/>
      <c r="Y487" s="28"/>
      <c r="Z487" s="28"/>
      <c r="AA487" s="28"/>
      <c r="AB487" s="28"/>
    </row>
    <row r="488" spans="1:28" x14ac:dyDescent="0.25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8"/>
      <c r="W488" s="28"/>
      <c r="X488" s="28"/>
      <c r="Y488" s="28"/>
      <c r="Z488" s="28"/>
      <c r="AA488" s="28"/>
      <c r="AB488" s="28"/>
    </row>
    <row r="489" spans="1:28" x14ac:dyDescent="0.25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8"/>
      <c r="W489" s="28"/>
      <c r="X489" s="28"/>
      <c r="Y489" s="28"/>
      <c r="Z489" s="28"/>
      <c r="AA489" s="28"/>
      <c r="AB489" s="28"/>
    </row>
    <row r="490" spans="1:28" x14ac:dyDescent="0.2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8"/>
      <c r="W490" s="28"/>
      <c r="X490" s="28"/>
      <c r="Y490" s="28"/>
      <c r="Z490" s="28"/>
      <c r="AA490" s="28"/>
      <c r="AB490" s="28"/>
    </row>
    <row r="491" spans="1:28" x14ac:dyDescent="0.2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8"/>
      <c r="W491" s="28"/>
      <c r="X491" s="28"/>
      <c r="Y491" s="28"/>
      <c r="Z491" s="28"/>
      <c r="AA491" s="28"/>
      <c r="AB491" s="28"/>
    </row>
    <row r="492" spans="1:28" x14ac:dyDescent="0.25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8"/>
      <c r="W492" s="28"/>
      <c r="X492" s="28"/>
      <c r="Y492" s="28"/>
      <c r="Z492" s="28"/>
      <c r="AA492" s="28"/>
      <c r="AB492" s="28"/>
    </row>
    <row r="493" spans="1:28" x14ac:dyDescent="0.25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8"/>
      <c r="W493" s="28"/>
      <c r="X493" s="28"/>
      <c r="Y493" s="28"/>
      <c r="Z493" s="28"/>
      <c r="AA493" s="28"/>
      <c r="AB493" s="28"/>
    </row>
    <row r="494" spans="1:28" x14ac:dyDescent="0.25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8"/>
      <c r="W494" s="28"/>
      <c r="X494" s="28"/>
      <c r="Y494" s="28"/>
      <c r="Z494" s="28"/>
      <c r="AA494" s="28"/>
      <c r="AB494" s="28"/>
    </row>
    <row r="495" spans="1:28" x14ac:dyDescent="0.25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8"/>
      <c r="W495" s="28"/>
      <c r="X495" s="28"/>
      <c r="Y495" s="28"/>
      <c r="Z495" s="28"/>
      <c r="AA495" s="28"/>
      <c r="AB495" s="28"/>
    </row>
    <row r="496" spans="1:28" x14ac:dyDescent="0.25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8"/>
      <c r="W496" s="28"/>
      <c r="X496" s="28"/>
      <c r="Y496" s="28"/>
      <c r="Z496" s="28"/>
      <c r="AA496" s="28"/>
      <c r="AB496" s="28"/>
    </row>
    <row r="497" spans="1:28" x14ac:dyDescent="0.25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8"/>
      <c r="W497" s="28"/>
      <c r="X497" s="28"/>
      <c r="Y497" s="28"/>
      <c r="Z497" s="28"/>
      <c r="AA497" s="28"/>
      <c r="AB497" s="28"/>
    </row>
    <row r="498" spans="1:28" x14ac:dyDescent="0.2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8"/>
      <c r="W498" s="28"/>
      <c r="X498" s="28"/>
      <c r="Y498" s="28"/>
      <c r="Z498" s="28"/>
      <c r="AA498" s="28"/>
      <c r="AB498" s="28"/>
    </row>
    <row r="499" spans="1:28" x14ac:dyDescent="0.2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8"/>
      <c r="W499" s="28"/>
      <c r="X499" s="28"/>
      <c r="Y499" s="28"/>
      <c r="Z499" s="28"/>
      <c r="AA499" s="28"/>
      <c r="AB499" s="28"/>
    </row>
    <row r="500" spans="1:28" x14ac:dyDescent="0.25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8"/>
      <c r="W500" s="28"/>
      <c r="X500" s="28"/>
      <c r="Y500" s="28"/>
      <c r="Z500" s="28"/>
      <c r="AA500" s="28"/>
      <c r="AB500" s="28"/>
    </row>
    <row r="501" spans="1:28" x14ac:dyDescent="0.25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8"/>
      <c r="W501" s="28"/>
      <c r="X501" s="28"/>
      <c r="Y501" s="28"/>
      <c r="Z501" s="28"/>
      <c r="AA501" s="28"/>
      <c r="AB501" s="28"/>
    </row>
    <row r="502" spans="1:28" x14ac:dyDescent="0.25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8"/>
      <c r="W502" s="28"/>
      <c r="X502" s="28"/>
      <c r="Y502" s="28"/>
      <c r="Z502" s="28"/>
      <c r="AA502" s="28"/>
      <c r="AB502" s="28"/>
    </row>
    <row r="503" spans="1:28" x14ac:dyDescent="0.25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8"/>
      <c r="W503" s="28"/>
      <c r="X503" s="28"/>
      <c r="Y503" s="28"/>
      <c r="Z503" s="28"/>
      <c r="AA503" s="28"/>
      <c r="AB503" s="28"/>
    </row>
    <row r="504" spans="1:28" x14ac:dyDescent="0.25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8"/>
      <c r="W504" s="28"/>
      <c r="X504" s="28"/>
      <c r="Y504" s="28"/>
      <c r="Z504" s="28"/>
      <c r="AA504" s="28"/>
      <c r="AB504" s="28"/>
    </row>
    <row r="505" spans="1:28" x14ac:dyDescent="0.25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8"/>
      <c r="W505" s="28"/>
      <c r="X505" s="28"/>
      <c r="Y505" s="28"/>
      <c r="Z505" s="28"/>
      <c r="AA505" s="28"/>
      <c r="AB505" s="28"/>
    </row>
    <row r="506" spans="1:28" x14ac:dyDescent="0.2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8"/>
      <c r="W506" s="28"/>
      <c r="X506" s="28"/>
      <c r="Y506" s="28"/>
      <c r="Z506" s="28"/>
      <c r="AA506" s="28"/>
      <c r="AB506" s="28"/>
    </row>
    <row r="507" spans="1:28" x14ac:dyDescent="0.2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8"/>
      <c r="W507" s="28"/>
      <c r="X507" s="28"/>
      <c r="Y507" s="28"/>
      <c r="Z507" s="28"/>
      <c r="AA507" s="28"/>
      <c r="AB507" s="28"/>
    </row>
    <row r="508" spans="1:28" x14ac:dyDescent="0.25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8"/>
      <c r="W508" s="28"/>
      <c r="X508" s="28"/>
      <c r="Y508" s="28"/>
      <c r="Z508" s="28"/>
      <c r="AA508" s="28"/>
      <c r="AB508" s="28"/>
    </row>
    <row r="509" spans="1:28" x14ac:dyDescent="0.25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8"/>
      <c r="W509" s="28"/>
      <c r="X509" s="28"/>
      <c r="Y509" s="28"/>
      <c r="Z509" s="28"/>
      <c r="AA509" s="28"/>
      <c r="AB509" s="28"/>
    </row>
    <row r="510" spans="1:28" x14ac:dyDescent="0.25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8"/>
      <c r="W510" s="28"/>
      <c r="X510" s="28"/>
      <c r="Y510" s="28"/>
      <c r="Z510" s="28"/>
      <c r="AA510" s="28"/>
      <c r="AB510" s="28"/>
    </row>
    <row r="511" spans="1:28" x14ac:dyDescent="0.25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8"/>
      <c r="W511" s="28"/>
      <c r="X511" s="28"/>
      <c r="Y511" s="28"/>
      <c r="Z511" s="28"/>
      <c r="AA511" s="28"/>
      <c r="AB511" s="28"/>
    </row>
    <row r="512" spans="1:28" x14ac:dyDescent="0.25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8"/>
      <c r="W512" s="28"/>
      <c r="X512" s="28"/>
      <c r="Y512" s="28"/>
      <c r="Z512" s="28"/>
      <c r="AA512" s="28"/>
      <c r="AB512" s="28"/>
    </row>
    <row r="513" spans="1:28" x14ac:dyDescent="0.25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8"/>
      <c r="W513" s="28"/>
      <c r="X513" s="28"/>
      <c r="Y513" s="28"/>
      <c r="Z513" s="28"/>
      <c r="AA513" s="28"/>
      <c r="AB513" s="28"/>
    </row>
    <row r="514" spans="1:28" x14ac:dyDescent="0.2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8"/>
      <c r="W514" s="28"/>
      <c r="X514" s="28"/>
      <c r="Y514" s="28"/>
      <c r="Z514" s="28"/>
      <c r="AA514" s="28"/>
      <c r="AB514" s="28"/>
    </row>
    <row r="515" spans="1:28" x14ac:dyDescent="0.2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8"/>
      <c r="W515" s="28"/>
      <c r="X515" s="28"/>
      <c r="Y515" s="28"/>
      <c r="Z515" s="28"/>
      <c r="AA515" s="28"/>
      <c r="AB515" s="28"/>
    </row>
    <row r="516" spans="1:28" x14ac:dyDescent="0.25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8"/>
      <c r="W516" s="28"/>
      <c r="X516" s="28"/>
      <c r="Y516" s="28"/>
      <c r="Z516" s="28"/>
      <c r="AA516" s="28"/>
      <c r="AB516" s="28"/>
    </row>
    <row r="517" spans="1:28" x14ac:dyDescent="0.25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8"/>
      <c r="W517" s="28"/>
      <c r="X517" s="28"/>
      <c r="Y517" s="28"/>
      <c r="Z517" s="28"/>
      <c r="AA517" s="28"/>
      <c r="AB517" s="28"/>
    </row>
    <row r="518" spans="1:28" x14ac:dyDescent="0.25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8"/>
      <c r="W518" s="28"/>
      <c r="X518" s="28"/>
      <c r="Y518" s="28"/>
      <c r="Z518" s="28"/>
      <c r="AA518" s="28"/>
      <c r="AB518" s="28"/>
    </row>
    <row r="519" spans="1:28" x14ac:dyDescent="0.25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8"/>
      <c r="W519" s="28"/>
      <c r="X519" s="28"/>
      <c r="Y519" s="28"/>
      <c r="Z519" s="28"/>
      <c r="AA519" s="28"/>
      <c r="AB519" s="28"/>
    </row>
    <row r="520" spans="1:28" x14ac:dyDescent="0.25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8"/>
      <c r="W520" s="28"/>
      <c r="X520" s="28"/>
      <c r="Y520" s="28"/>
      <c r="Z520" s="28"/>
      <c r="AA520" s="28"/>
      <c r="AB520" s="28"/>
    </row>
    <row r="521" spans="1:28" x14ac:dyDescent="0.25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8"/>
      <c r="W521" s="28"/>
      <c r="X521" s="28"/>
      <c r="Y521" s="28"/>
      <c r="Z521" s="28"/>
      <c r="AA521" s="28"/>
      <c r="AB521" s="28"/>
    </row>
    <row r="522" spans="1:28" x14ac:dyDescent="0.2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8"/>
      <c r="W522" s="28"/>
      <c r="X522" s="28"/>
      <c r="Y522" s="28"/>
      <c r="Z522" s="28"/>
      <c r="AA522" s="28"/>
      <c r="AB522" s="28"/>
    </row>
    <row r="523" spans="1:28" x14ac:dyDescent="0.2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8"/>
      <c r="W523" s="28"/>
      <c r="X523" s="28"/>
      <c r="Y523" s="28"/>
      <c r="Z523" s="28"/>
      <c r="AA523" s="28"/>
      <c r="AB523" s="28"/>
    </row>
    <row r="524" spans="1:28" x14ac:dyDescent="0.25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8"/>
      <c r="W524" s="28"/>
      <c r="X524" s="28"/>
      <c r="Y524" s="28"/>
      <c r="Z524" s="28"/>
      <c r="AA524" s="28"/>
      <c r="AB524" s="28"/>
    </row>
    <row r="525" spans="1:28" x14ac:dyDescent="0.25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8"/>
      <c r="W525" s="28"/>
      <c r="X525" s="28"/>
      <c r="Y525" s="28"/>
      <c r="Z525" s="28"/>
      <c r="AA525" s="28"/>
      <c r="AB525" s="28"/>
    </row>
    <row r="526" spans="1:28" x14ac:dyDescent="0.25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8"/>
      <c r="W526" s="28"/>
      <c r="X526" s="28"/>
      <c r="Y526" s="28"/>
      <c r="Z526" s="28"/>
      <c r="AA526" s="28"/>
      <c r="AB526" s="28"/>
    </row>
    <row r="527" spans="1:28" x14ac:dyDescent="0.25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8"/>
      <c r="W527" s="28"/>
      <c r="X527" s="28"/>
      <c r="Y527" s="28"/>
      <c r="Z527" s="28"/>
      <c r="AA527" s="28"/>
      <c r="AB527" s="28"/>
    </row>
    <row r="528" spans="1:28" x14ac:dyDescent="0.25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8"/>
      <c r="W528" s="28"/>
      <c r="X528" s="28"/>
      <c r="Y528" s="28"/>
      <c r="Z528" s="28"/>
      <c r="AA528" s="28"/>
      <c r="AB528" s="28"/>
    </row>
    <row r="529" spans="1:28" x14ac:dyDescent="0.25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8"/>
      <c r="W529" s="28"/>
      <c r="X529" s="28"/>
      <c r="Y529" s="28"/>
      <c r="Z529" s="28"/>
      <c r="AA529" s="28"/>
      <c r="AB529" s="28"/>
    </row>
    <row r="530" spans="1:28" x14ac:dyDescent="0.2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8"/>
      <c r="W530" s="28"/>
      <c r="X530" s="28"/>
      <c r="Y530" s="28"/>
      <c r="Z530" s="28"/>
      <c r="AA530" s="28"/>
      <c r="AB530" s="28"/>
    </row>
    <row r="531" spans="1:28" x14ac:dyDescent="0.2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8"/>
      <c r="W531" s="28"/>
      <c r="X531" s="28"/>
      <c r="Y531" s="28"/>
      <c r="Z531" s="28"/>
      <c r="AA531" s="28"/>
      <c r="AB531" s="28"/>
    </row>
    <row r="532" spans="1:28" x14ac:dyDescent="0.25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8"/>
      <c r="W532" s="28"/>
      <c r="X532" s="28"/>
      <c r="Y532" s="28"/>
      <c r="Z532" s="28"/>
      <c r="AA532" s="28"/>
      <c r="AB532" s="28"/>
    </row>
    <row r="533" spans="1:28" x14ac:dyDescent="0.25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8"/>
      <c r="W533" s="28"/>
      <c r="X533" s="28"/>
      <c r="Y533" s="28"/>
      <c r="Z533" s="28"/>
      <c r="AA533" s="28"/>
      <c r="AB533" s="28"/>
    </row>
    <row r="534" spans="1:28" x14ac:dyDescent="0.25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8"/>
      <c r="W534" s="28"/>
      <c r="X534" s="28"/>
      <c r="Y534" s="28"/>
      <c r="Z534" s="28"/>
      <c r="AA534" s="28"/>
      <c r="AB534" s="28"/>
    </row>
    <row r="535" spans="1:28" x14ac:dyDescent="0.25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8"/>
      <c r="W535" s="28"/>
      <c r="X535" s="28"/>
      <c r="Y535" s="28"/>
      <c r="Z535" s="28"/>
      <c r="AA535" s="28"/>
      <c r="AB535" s="28"/>
    </row>
    <row r="536" spans="1:28" x14ac:dyDescent="0.25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8"/>
      <c r="W536" s="28"/>
      <c r="X536" s="28"/>
      <c r="Y536" s="28"/>
      <c r="Z536" s="28"/>
      <c r="AA536" s="28"/>
      <c r="AB536" s="28"/>
    </row>
    <row r="537" spans="1:28" x14ac:dyDescent="0.25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8"/>
      <c r="W537" s="28"/>
      <c r="X537" s="28"/>
      <c r="Y537" s="28"/>
      <c r="Z537" s="28"/>
      <c r="AA537" s="28"/>
      <c r="AB537" s="28"/>
    </row>
    <row r="538" spans="1:28" x14ac:dyDescent="0.2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8"/>
      <c r="W538" s="28"/>
      <c r="X538" s="28"/>
      <c r="Y538" s="28"/>
      <c r="Z538" s="28"/>
      <c r="AA538" s="28"/>
      <c r="AB538" s="28"/>
    </row>
    <row r="539" spans="1:28" x14ac:dyDescent="0.2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8"/>
      <c r="W539" s="28"/>
      <c r="X539" s="28"/>
      <c r="Y539" s="28"/>
      <c r="Z539" s="28"/>
      <c r="AA539" s="28"/>
      <c r="AB539" s="28"/>
    </row>
    <row r="540" spans="1:28" x14ac:dyDescent="0.25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8"/>
      <c r="W540" s="28"/>
      <c r="X540" s="28"/>
      <c r="Y540" s="28"/>
      <c r="Z540" s="28"/>
      <c r="AA540" s="28"/>
      <c r="AB540" s="28"/>
    </row>
    <row r="541" spans="1:28" x14ac:dyDescent="0.25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8"/>
      <c r="W541" s="28"/>
      <c r="X541" s="28"/>
      <c r="Y541" s="28"/>
      <c r="Z541" s="28"/>
      <c r="AA541" s="28"/>
      <c r="AB541" s="28"/>
    </row>
    <row r="542" spans="1:28" x14ac:dyDescent="0.25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8"/>
      <c r="W542" s="28"/>
      <c r="X542" s="28"/>
      <c r="Y542" s="28"/>
      <c r="Z542" s="28"/>
      <c r="AA542" s="28"/>
      <c r="AB542" s="28"/>
    </row>
    <row r="543" spans="1:28" x14ac:dyDescent="0.25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8"/>
      <c r="W543" s="28"/>
      <c r="X543" s="28"/>
      <c r="Y543" s="28"/>
      <c r="Z543" s="28"/>
      <c r="AA543" s="28"/>
      <c r="AB543" s="28"/>
    </row>
    <row r="544" spans="1:28" x14ac:dyDescent="0.25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8"/>
      <c r="W544" s="28"/>
      <c r="X544" s="28"/>
      <c r="Y544" s="28"/>
      <c r="Z544" s="28"/>
      <c r="AA544" s="28"/>
      <c r="AB544" s="28"/>
    </row>
    <row r="545" spans="1:28" x14ac:dyDescent="0.25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8"/>
      <c r="W545" s="28"/>
      <c r="X545" s="28"/>
      <c r="Y545" s="28"/>
      <c r="Z545" s="28"/>
      <c r="AA545" s="28"/>
      <c r="AB545" s="28"/>
    </row>
    <row r="546" spans="1:28" x14ac:dyDescent="0.2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8"/>
      <c r="W546" s="28"/>
      <c r="X546" s="28"/>
      <c r="Y546" s="28"/>
      <c r="Z546" s="28"/>
      <c r="AA546" s="28"/>
      <c r="AB546" s="28"/>
    </row>
    <row r="547" spans="1:28" x14ac:dyDescent="0.2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8"/>
      <c r="W547" s="28"/>
      <c r="X547" s="28"/>
      <c r="Y547" s="28"/>
      <c r="Z547" s="28"/>
      <c r="AA547" s="28"/>
      <c r="AB547" s="28"/>
    </row>
    <row r="548" spans="1:28" x14ac:dyDescent="0.25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8"/>
      <c r="W548" s="28"/>
      <c r="X548" s="28"/>
      <c r="Y548" s="28"/>
      <c r="Z548" s="28"/>
      <c r="AA548" s="28"/>
      <c r="AB548" s="28"/>
    </row>
    <row r="549" spans="1:28" x14ac:dyDescent="0.25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8"/>
      <c r="W549" s="28"/>
      <c r="X549" s="28"/>
      <c r="Y549" s="28"/>
      <c r="Z549" s="28"/>
      <c r="AA549" s="28"/>
      <c r="AB549" s="28"/>
    </row>
    <row r="550" spans="1:28" x14ac:dyDescent="0.25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8"/>
      <c r="W550" s="28"/>
      <c r="X550" s="28"/>
      <c r="Y550" s="28"/>
      <c r="Z550" s="28"/>
      <c r="AA550" s="28"/>
      <c r="AB550" s="28"/>
    </row>
    <row r="551" spans="1:28" x14ac:dyDescent="0.25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8"/>
      <c r="W551" s="28"/>
      <c r="X551" s="28"/>
      <c r="Y551" s="28"/>
      <c r="Z551" s="28"/>
      <c r="AA551" s="28"/>
      <c r="AB551" s="28"/>
    </row>
    <row r="552" spans="1:28" x14ac:dyDescent="0.25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8"/>
      <c r="W552" s="28"/>
      <c r="X552" s="28"/>
      <c r="Y552" s="28"/>
      <c r="Z552" s="28"/>
      <c r="AA552" s="28"/>
      <c r="AB552" s="28"/>
    </row>
    <row r="553" spans="1:28" x14ac:dyDescent="0.25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8"/>
      <c r="W553" s="28"/>
      <c r="X553" s="28"/>
      <c r="Y553" s="28"/>
      <c r="Z553" s="28"/>
      <c r="AA553" s="28"/>
      <c r="AB553" s="28"/>
    </row>
    <row r="554" spans="1:28" x14ac:dyDescent="0.2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8"/>
      <c r="W554" s="28"/>
      <c r="X554" s="28"/>
      <c r="Y554" s="28"/>
      <c r="Z554" s="28"/>
      <c r="AA554" s="28"/>
      <c r="AB554" s="28"/>
    </row>
    <row r="555" spans="1:28" x14ac:dyDescent="0.2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8"/>
      <c r="W555" s="28"/>
      <c r="X555" s="28"/>
      <c r="Y555" s="28"/>
      <c r="Z555" s="28"/>
      <c r="AA555" s="28"/>
      <c r="AB555" s="28"/>
    </row>
    <row r="556" spans="1:28" x14ac:dyDescent="0.25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8"/>
      <c r="W556" s="28"/>
      <c r="X556" s="28"/>
      <c r="Y556" s="28"/>
      <c r="Z556" s="28"/>
      <c r="AA556" s="28"/>
      <c r="AB556" s="28"/>
    </row>
    <row r="557" spans="1:28" x14ac:dyDescent="0.25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8"/>
      <c r="W557" s="28"/>
      <c r="X557" s="28"/>
      <c r="Y557" s="28"/>
      <c r="Z557" s="28"/>
      <c r="AA557" s="28"/>
      <c r="AB557" s="28"/>
    </row>
    <row r="558" spans="1:28" x14ac:dyDescent="0.25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8"/>
      <c r="W558" s="28"/>
      <c r="X558" s="28"/>
      <c r="Y558" s="28"/>
      <c r="Z558" s="28"/>
      <c r="AA558" s="28"/>
      <c r="AB558" s="28"/>
    </row>
    <row r="559" spans="1:28" x14ac:dyDescent="0.25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8"/>
      <c r="W559" s="28"/>
      <c r="X559" s="28"/>
      <c r="Y559" s="28"/>
      <c r="Z559" s="28"/>
      <c r="AA559" s="28"/>
      <c r="AB559" s="28"/>
    </row>
    <row r="560" spans="1:28" x14ac:dyDescent="0.25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8"/>
      <c r="W560" s="28"/>
      <c r="X560" s="28"/>
      <c r="Y560" s="28"/>
      <c r="Z560" s="28"/>
      <c r="AA560" s="28"/>
      <c r="AB560" s="28"/>
    </row>
    <row r="561" spans="1:28" x14ac:dyDescent="0.25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8"/>
      <c r="W561" s="28"/>
      <c r="X561" s="28"/>
      <c r="Y561" s="28"/>
      <c r="Z561" s="28"/>
      <c r="AA561" s="28"/>
      <c r="AB561" s="28"/>
    </row>
    <row r="562" spans="1:28" x14ac:dyDescent="0.2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8"/>
      <c r="W562" s="28"/>
      <c r="X562" s="28"/>
      <c r="Y562" s="28"/>
      <c r="Z562" s="28"/>
      <c r="AA562" s="28"/>
      <c r="AB562" s="28"/>
    </row>
    <row r="563" spans="1:28" x14ac:dyDescent="0.2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8"/>
      <c r="W563" s="28"/>
      <c r="X563" s="28"/>
      <c r="Y563" s="28"/>
      <c r="Z563" s="28"/>
      <c r="AA563" s="28"/>
      <c r="AB563" s="28"/>
    </row>
    <row r="564" spans="1:28" x14ac:dyDescent="0.25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8"/>
      <c r="W564" s="28"/>
      <c r="X564" s="28"/>
      <c r="Y564" s="28"/>
      <c r="Z564" s="28"/>
      <c r="AA564" s="28"/>
      <c r="AB564" s="28"/>
    </row>
    <row r="565" spans="1:28" x14ac:dyDescent="0.25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8"/>
      <c r="W565" s="28"/>
      <c r="X565" s="28"/>
      <c r="Y565" s="28"/>
      <c r="Z565" s="28"/>
      <c r="AA565" s="28"/>
      <c r="AB565" s="28"/>
    </row>
    <row r="566" spans="1:28" x14ac:dyDescent="0.25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8"/>
      <c r="W566" s="28"/>
      <c r="X566" s="28"/>
      <c r="Y566" s="28"/>
      <c r="Z566" s="28"/>
      <c r="AA566" s="28"/>
      <c r="AB566" s="28"/>
    </row>
    <row r="567" spans="1:28" x14ac:dyDescent="0.25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8"/>
      <c r="W567" s="28"/>
      <c r="X567" s="28"/>
      <c r="Y567" s="28"/>
      <c r="Z567" s="28"/>
      <c r="AA567" s="28"/>
      <c r="AB567" s="28"/>
    </row>
    <row r="568" spans="1:28" x14ac:dyDescent="0.25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8"/>
      <c r="W568" s="28"/>
      <c r="X568" s="28"/>
      <c r="Y568" s="28"/>
      <c r="Z568" s="28"/>
      <c r="AA568" s="28"/>
      <c r="AB568" s="28"/>
    </row>
    <row r="569" spans="1:28" x14ac:dyDescent="0.25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8"/>
      <c r="W569" s="28"/>
      <c r="X569" s="28"/>
      <c r="Y569" s="28"/>
      <c r="Z569" s="28"/>
      <c r="AA569" s="28"/>
      <c r="AB569" s="28"/>
    </row>
    <row r="570" spans="1:28" x14ac:dyDescent="0.2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8"/>
      <c r="W570" s="28"/>
      <c r="X570" s="28"/>
      <c r="Y570" s="28"/>
      <c r="Z570" s="28"/>
      <c r="AA570" s="28"/>
      <c r="AB570" s="28"/>
    </row>
    <row r="571" spans="1:28" x14ac:dyDescent="0.2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8"/>
      <c r="W571" s="28"/>
      <c r="X571" s="28"/>
      <c r="Y571" s="28"/>
      <c r="Z571" s="28"/>
      <c r="AA571" s="28"/>
      <c r="AB571" s="28"/>
    </row>
    <row r="572" spans="1:28" x14ac:dyDescent="0.25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8"/>
      <c r="W572" s="28"/>
      <c r="X572" s="28"/>
      <c r="Y572" s="28"/>
      <c r="Z572" s="28"/>
      <c r="AA572" s="28"/>
      <c r="AB572" s="28"/>
    </row>
    <row r="573" spans="1:28" x14ac:dyDescent="0.25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8"/>
      <c r="W573" s="28"/>
      <c r="X573" s="28"/>
      <c r="Y573" s="28"/>
      <c r="Z573" s="28"/>
      <c r="AA573" s="28"/>
      <c r="AB573" s="28"/>
    </row>
    <row r="574" spans="1:28" x14ac:dyDescent="0.25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8"/>
      <c r="W574" s="28"/>
      <c r="X574" s="28"/>
      <c r="Y574" s="28"/>
      <c r="Z574" s="28"/>
      <c r="AA574" s="28"/>
      <c r="AB574" s="28"/>
    </row>
    <row r="575" spans="1:28" x14ac:dyDescent="0.25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8"/>
      <c r="W575" s="28"/>
      <c r="X575" s="28"/>
      <c r="Y575" s="28"/>
      <c r="Z575" s="28"/>
      <c r="AA575" s="28"/>
      <c r="AB575" s="28"/>
    </row>
    <row r="576" spans="1:28" x14ac:dyDescent="0.25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8"/>
      <c r="W576" s="28"/>
      <c r="X576" s="28"/>
      <c r="Y576" s="28"/>
      <c r="Z576" s="28"/>
      <c r="AA576" s="28"/>
      <c r="AB576" s="28"/>
    </row>
    <row r="577" spans="1:28" x14ac:dyDescent="0.25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8"/>
      <c r="W577" s="28"/>
      <c r="X577" s="28"/>
      <c r="Y577" s="28"/>
      <c r="Z577" s="28"/>
      <c r="AA577" s="28"/>
      <c r="AB577" s="28"/>
    </row>
    <row r="578" spans="1:28" x14ac:dyDescent="0.2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8"/>
      <c r="W578" s="28"/>
      <c r="X578" s="28"/>
      <c r="Y578" s="28"/>
      <c r="Z578" s="28"/>
      <c r="AA578" s="28"/>
      <c r="AB578" s="28"/>
    </row>
    <row r="579" spans="1:28" x14ac:dyDescent="0.2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8"/>
      <c r="W579" s="28"/>
      <c r="X579" s="28"/>
      <c r="Y579" s="28"/>
      <c r="Z579" s="28"/>
      <c r="AA579" s="28"/>
      <c r="AB579" s="28"/>
    </row>
    <row r="580" spans="1:28" x14ac:dyDescent="0.25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8"/>
      <c r="W580" s="28"/>
      <c r="X580" s="28"/>
      <c r="Y580" s="28"/>
      <c r="Z580" s="28"/>
      <c r="AA580" s="28"/>
      <c r="AB580" s="28"/>
    </row>
    <row r="581" spans="1:28" x14ac:dyDescent="0.25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8"/>
      <c r="W581" s="28"/>
      <c r="X581" s="28"/>
      <c r="Y581" s="28"/>
      <c r="Z581" s="28"/>
      <c r="AA581" s="28"/>
      <c r="AB581" s="28"/>
    </row>
    <row r="582" spans="1:28" x14ac:dyDescent="0.25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8"/>
      <c r="W582" s="28"/>
      <c r="X582" s="28"/>
      <c r="Y582" s="28"/>
      <c r="Z582" s="28"/>
      <c r="AA582" s="28"/>
      <c r="AB582" s="28"/>
    </row>
    <row r="583" spans="1:28" x14ac:dyDescent="0.25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8"/>
      <c r="W583" s="28"/>
      <c r="X583" s="28"/>
      <c r="Y583" s="28"/>
      <c r="Z583" s="28"/>
      <c r="AA583" s="28"/>
      <c r="AB583" s="28"/>
    </row>
    <row r="584" spans="1:28" x14ac:dyDescent="0.25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8"/>
      <c r="W584" s="28"/>
      <c r="X584" s="28"/>
      <c r="Y584" s="28"/>
      <c r="Z584" s="28"/>
      <c r="AA584" s="28"/>
      <c r="AB584" s="28"/>
    </row>
    <row r="585" spans="1:28" x14ac:dyDescent="0.25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8"/>
      <c r="W585" s="28"/>
      <c r="X585" s="28"/>
      <c r="Y585" s="28"/>
      <c r="Z585" s="28"/>
      <c r="AA585" s="28"/>
      <c r="AB585" s="28"/>
    </row>
    <row r="586" spans="1:28" x14ac:dyDescent="0.2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8"/>
      <c r="W586" s="28"/>
      <c r="X586" s="28"/>
      <c r="Y586" s="28"/>
      <c r="Z586" s="28"/>
      <c r="AA586" s="28"/>
      <c r="AB586" s="28"/>
    </row>
    <row r="587" spans="1:28" x14ac:dyDescent="0.2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8"/>
      <c r="W587" s="28"/>
      <c r="X587" s="28"/>
      <c r="Y587" s="28"/>
      <c r="Z587" s="28"/>
      <c r="AA587" s="28"/>
      <c r="AB587" s="28"/>
    </row>
    <row r="588" spans="1:28" x14ac:dyDescent="0.25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8"/>
      <c r="W588" s="28"/>
      <c r="X588" s="28"/>
      <c r="Y588" s="28"/>
      <c r="Z588" s="28"/>
      <c r="AA588" s="28"/>
      <c r="AB588" s="28"/>
    </row>
    <row r="589" spans="1:28" x14ac:dyDescent="0.25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8"/>
      <c r="W589" s="28"/>
      <c r="X589" s="28"/>
      <c r="Y589" s="28"/>
      <c r="Z589" s="28"/>
      <c r="AA589" s="28"/>
      <c r="AB589" s="28"/>
    </row>
    <row r="590" spans="1:28" x14ac:dyDescent="0.25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8"/>
      <c r="W590" s="28"/>
      <c r="X590" s="28"/>
      <c r="Y590" s="28"/>
      <c r="Z590" s="28"/>
      <c r="AA590" s="28"/>
      <c r="AB590" s="28"/>
    </row>
    <row r="591" spans="1:28" x14ac:dyDescent="0.25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8"/>
      <c r="W591" s="28"/>
      <c r="X591" s="28"/>
      <c r="Y591" s="28"/>
      <c r="Z591" s="28"/>
      <c r="AA591" s="28"/>
      <c r="AB591" s="28"/>
    </row>
    <row r="592" spans="1:28" x14ac:dyDescent="0.25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8"/>
      <c r="W592" s="28"/>
      <c r="X592" s="28"/>
      <c r="Y592" s="28"/>
      <c r="Z592" s="28"/>
      <c r="AA592" s="28"/>
      <c r="AB592" s="28"/>
    </row>
    <row r="593" spans="1:28" x14ac:dyDescent="0.25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8"/>
      <c r="W593" s="28"/>
      <c r="X593" s="28"/>
      <c r="Y593" s="28"/>
      <c r="Z593" s="28"/>
      <c r="AA593" s="28"/>
      <c r="AB593" s="28"/>
    </row>
    <row r="594" spans="1:28" x14ac:dyDescent="0.2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8"/>
      <c r="W594" s="28"/>
      <c r="X594" s="28"/>
      <c r="Y594" s="28"/>
      <c r="Z594" s="28"/>
      <c r="AA594" s="28"/>
      <c r="AB594" s="28"/>
    </row>
    <row r="595" spans="1:28" x14ac:dyDescent="0.2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8"/>
      <c r="W595" s="28"/>
      <c r="X595" s="28"/>
      <c r="Y595" s="28"/>
      <c r="Z595" s="28"/>
      <c r="AA595" s="28"/>
      <c r="AB595" s="28"/>
    </row>
    <row r="596" spans="1:28" x14ac:dyDescent="0.25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8"/>
      <c r="W596" s="28"/>
      <c r="X596" s="28"/>
      <c r="Y596" s="28"/>
      <c r="Z596" s="28"/>
      <c r="AA596" s="28"/>
      <c r="AB596" s="28"/>
    </row>
    <row r="597" spans="1:28" x14ac:dyDescent="0.25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8"/>
      <c r="W597" s="28"/>
      <c r="X597" s="28"/>
      <c r="Y597" s="28"/>
      <c r="Z597" s="28"/>
      <c r="AA597" s="28"/>
      <c r="AB597" s="28"/>
    </row>
    <row r="598" spans="1:28" x14ac:dyDescent="0.25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8"/>
      <c r="W598" s="28"/>
      <c r="X598" s="28"/>
      <c r="Y598" s="28"/>
      <c r="Z598" s="28"/>
      <c r="AA598" s="28"/>
      <c r="AB598" s="28"/>
    </row>
    <row r="599" spans="1:28" x14ac:dyDescent="0.25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8"/>
      <c r="W599" s="28"/>
      <c r="X599" s="28"/>
      <c r="Y599" s="28"/>
      <c r="Z599" s="28"/>
      <c r="AA599" s="28"/>
      <c r="AB599" s="28"/>
    </row>
    <row r="600" spans="1:28" x14ac:dyDescent="0.25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8"/>
      <c r="W600" s="28"/>
      <c r="X600" s="28"/>
      <c r="Y600" s="28"/>
      <c r="Z600" s="28"/>
      <c r="AA600" s="28"/>
      <c r="AB600" s="28"/>
    </row>
    <row r="601" spans="1:28" x14ac:dyDescent="0.25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8"/>
      <c r="W601" s="28"/>
      <c r="X601" s="28"/>
      <c r="Y601" s="28"/>
      <c r="Z601" s="28"/>
      <c r="AA601" s="28"/>
      <c r="AB601" s="28"/>
    </row>
    <row r="602" spans="1:28" x14ac:dyDescent="0.2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8"/>
      <c r="W602" s="28"/>
      <c r="X602" s="28"/>
      <c r="Y602" s="28"/>
      <c r="Z602" s="28"/>
      <c r="AA602" s="28"/>
      <c r="AB602" s="28"/>
    </row>
    <row r="603" spans="1:28" x14ac:dyDescent="0.2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8"/>
      <c r="W603" s="28"/>
      <c r="X603" s="28"/>
      <c r="Y603" s="28"/>
      <c r="Z603" s="28"/>
      <c r="AA603" s="28"/>
      <c r="AB603" s="28"/>
    </row>
    <row r="604" spans="1:28" x14ac:dyDescent="0.25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8"/>
      <c r="W604" s="28"/>
      <c r="X604" s="28"/>
      <c r="Y604" s="28"/>
      <c r="Z604" s="28"/>
      <c r="AA604" s="28"/>
      <c r="AB604" s="28"/>
    </row>
    <row r="605" spans="1:28" x14ac:dyDescent="0.25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8"/>
      <c r="W605" s="28"/>
      <c r="X605" s="28"/>
      <c r="Y605" s="28"/>
      <c r="Z605" s="28"/>
      <c r="AA605" s="28"/>
      <c r="AB605" s="28"/>
    </row>
    <row r="606" spans="1:28" x14ac:dyDescent="0.25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8"/>
      <c r="W606" s="28"/>
      <c r="X606" s="28"/>
      <c r="Y606" s="28"/>
      <c r="Z606" s="28"/>
      <c r="AA606" s="28"/>
      <c r="AB606" s="28"/>
    </row>
    <row r="607" spans="1:28" x14ac:dyDescent="0.25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8"/>
      <c r="W607" s="28"/>
      <c r="X607" s="28"/>
      <c r="Y607" s="28"/>
      <c r="Z607" s="28"/>
      <c r="AA607" s="28"/>
      <c r="AB607" s="28"/>
    </row>
    <row r="608" spans="1:28" x14ac:dyDescent="0.25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8"/>
      <c r="W608" s="28"/>
      <c r="X608" s="28"/>
      <c r="Y608" s="28"/>
      <c r="Z608" s="28"/>
      <c r="AA608" s="28"/>
      <c r="AB608" s="28"/>
    </row>
    <row r="609" spans="1:28" x14ac:dyDescent="0.25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8"/>
      <c r="W609" s="28"/>
      <c r="X609" s="28"/>
      <c r="Y609" s="28"/>
      <c r="Z609" s="28"/>
      <c r="AA609" s="28"/>
      <c r="AB609" s="28"/>
    </row>
    <row r="610" spans="1:28" x14ac:dyDescent="0.2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8"/>
      <c r="W610" s="28"/>
      <c r="X610" s="28"/>
      <c r="Y610" s="28"/>
      <c r="Z610" s="28"/>
      <c r="AA610" s="28"/>
      <c r="AB610" s="28"/>
    </row>
    <row r="611" spans="1:28" x14ac:dyDescent="0.2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8"/>
      <c r="W611" s="28"/>
      <c r="X611" s="28"/>
      <c r="Y611" s="28"/>
      <c r="Z611" s="28"/>
      <c r="AA611" s="28"/>
      <c r="AB611" s="28"/>
    </row>
    <row r="612" spans="1:28" x14ac:dyDescent="0.25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8"/>
      <c r="W612" s="28"/>
      <c r="X612" s="28"/>
      <c r="Y612" s="28"/>
      <c r="Z612" s="28"/>
      <c r="AA612" s="28"/>
      <c r="AB612" s="28"/>
    </row>
    <row r="613" spans="1:28" x14ac:dyDescent="0.25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8"/>
      <c r="W613" s="28"/>
      <c r="X613" s="28"/>
      <c r="Y613" s="28"/>
      <c r="Z613" s="28"/>
      <c r="AA613" s="28"/>
      <c r="AB613" s="28"/>
    </row>
    <row r="614" spans="1:28" x14ac:dyDescent="0.25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8"/>
      <c r="W614" s="28"/>
      <c r="X614" s="28"/>
      <c r="Y614" s="28"/>
      <c r="Z614" s="28"/>
      <c r="AA614" s="28"/>
      <c r="AB614" s="28"/>
    </row>
    <row r="615" spans="1:28" x14ac:dyDescent="0.25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8"/>
      <c r="W615" s="28"/>
      <c r="X615" s="28"/>
      <c r="Y615" s="28"/>
      <c r="Z615" s="28"/>
      <c r="AA615" s="28"/>
      <c r="AB615" s="28"/>
    </row>
    <row r="616" spans="1:28" x14ac:dyDescent="0.25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8"/>
      <c r="W616" s="28"/>
      <c r="X616" s="28"/>
      <c r="Y616" s="28"/>
      <c r="Z616" s="28"/>
      <c r="AA616" s="28"/>
      <c r="AB616" s="28"/>
    </row>
    <row r="617" spans="1:28" x14ac:dyDescent="0.25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8"/>
      <c r="W617" s="28"/>
      <c r="X617" s="28"/>
      <c r="Y617" s="28"/>
      <c r="Z617" s="28"/>
      <c r="AA617" s="28"/>
      <c r="AB617" s="28"/>
    </row>
    <row r="618" spans="1:28" x14ac:dyDescent="0.2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8"/>
      <c r="W618" s="28"/>
      <c r="X618" s="28"/>
      <c r="Y618" s="28"/>
      <c r="Z618" s="28"/>
      <c r="AA618" s="28"/>
      <c r="AB618" s="28"/>
    </row>
    <row r="619" spans="1:28" x14ac:dyDescent="0.2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8"/>
      <c r="W619" s="28"/>
      <c r="X619" s="28"/>
      <c r="Y619" s="28"/>
      <c r="Z619" s="28"/>
      <c r="AA619" s="28"/>
      <c r="AB619" s="28"/>
    </row>
    <row r="620" spans="1:28" x14ac:dyDescent="0.25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8"/>
      <c r="W620" s="28"/>
      <c r="X620" s="28"/>
      <c r="Y620" s="28"/>
      <c r="Z620" s="28"/>
      <c r="AA620" s="28"/>
      <c r="AB620" s="28"/>
    </row>
    <row r="621" spans="1:28" x14ac:dyDescent="0.25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8"/>
      <c r="W621" s="28"/>
      <c r="X621" s="28"/>
      <c r="Y621" s="28"/>
      <c r="Z621" s="28"/>
      <c r="AA621" s="28"/>
      <c r="AB621" s="28"/>
    </row>
    <row r="622" spans="1:28" x14ac:dyDescent="0.25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8"/>
      <c r="W622" s="28"/>
      <c r="X622" s="28"/>
      <c r="Y622" s="28"/>
      <c r="Z622" s="28"/>
      <c r="AA622" s="28"/>
      <c r="AB622" s="28"/>
    </row>
    <row r="623" spans="1:28" x14ac:dyDescent="0.25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8"/>
      <c r="W623" s="28"/>
      <c r="X623" s="28"/>
      <c r="Y623" s="28"/>
      <c r="Z623" s="28"/>
      <c r="AA623" s="28"/>
      <c r="AB623" s="28"/>
    </row>
    <row r="624" spans="1:28" x14ac:dyDescent="0.25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8"/>
      <c r="W624" s="28"/>
      <c r="X624" s="28"/>
      <c r="Y624" s="28"/>
      <c r="Z624" s="28"/>
      <c r="AA624" s="28"/>
      <c r="AB624" s="28"/>
    </row>
    <row r="625" spans="1:28" x14ac:dyDescent="0.25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8"/>
      <c r="W625" s="28"/>
      <c r="X625" s="28"/>
      <c r="Y625" s="28"/>
      <c r="Z625" s="28"/>
      <c r="AA625" s="28"/>
      <c r="AB625" s="28"/>
    </row>
    <row r="626" spans="1:28" x14ac:dyDescent="0.2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8"/>
      <c r="W626" s="28"/>
      <c r="X626" s="28"/>
      <c r="Y626" s="28"/>
      <c r="Z626" s="28"/>
      <c r="AA626" s="28"/>
      <c r="AB626" s="28"/>
    </row>
    <row r="627" spans="1:28" x14ac:dyDescent="0.2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8"/>
      <c r="W627" s="28"/>
      <c r="X627" s="28"/>
      <c r="Y627" s="28"/>
      <c r="Z627" s="28"/>
      <c r="AA627" s="28"/>
      <c r="AB627" s="28"/>
    </row>
    <row r="628" spans="1:28" x14ac:dyDescent="0.25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8"/>
      <c r="W628" s="28"/>
      <c r="X628" s="28"/>
      <c r="Y628" s="28"/>
      <c r="Z628" s="28"/>
      <c r="AA628" s="28"/>
      <c r="AB628" s="28"/>
    </row>
    <row r="629" spans="1:28" x14ac:dyDescent="0.25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8"/>
      <c r="W629" s="28"/>
      <c r="X629" s="28"/>
      <c r="Y629" s="28"/>
      <c r="Z629" s="28"/>
      <c r="AA629" s="28"/>
      <c r="AB629" s="28"/>
    </row>
    <row r="630" spans="1:28" x14ac:dyDescent="0.25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8"/>
      <c r="W630" s="28"/>
      <c r="X630" s="28"/>
      <c r="Y630" s="28"/>
      <c r="Z630" s="28"/>
      <c r="AA630" s="28"/>
      <c r="AB630" s="28"/>
    </row>
    <row r="631" spans="1:28" x14ac:dyDescent="0.25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8"/>
      <c r="W631" s="28"/>
      <c r="X631" s="28"/>
      <c r="Y631" s="28"/>
      <c r="Z631" s="28"/>
      <c r="AA631" s="28"/>
      <c r="AB631" s="28"/>
    </row>
    <row r="632" spans="1:28" x14ac:dyDescent="0.25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8"/>
      <c r="W632" s="28"/>
      <c r="X632" s="28"/>
      <c r="Y632" s="28"/>
      <c r="Z632" s="28"/>
      <c r="AA632" s="28"/>
      <c r="AB632" s="28"/>
    </row>
    <row r="633" spans="1:28" x14ac:dyDescent="0.25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8"/>
      <c r="W633" s="28"/>
      <c r="X633" s="28"/>
      <c r="Y633" s="28"/>
      <c r="Z633" s="28"/>
      <c r="AA633" s="28"/>
      <c r="AB633" s="28"/>
    </row>
    <row r="634" spans="1:28" x14ac:dyDescent="0.2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8"/>
      <c r="W634" s="28"/>
      <c r="X634" s="28"/>
      <c r="Y634" s="28"/>
      <c r="Z634" s="28"/>
      <c r="AA634" s="28"/>
      <c r="AB634" s="28"/>
    </row>
    <row r="635" spans="1:28" x14ac:dyDescent="0.2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8"/>
      <c r="W635" s="28"/>
      <c r="X635" s="28"/>
      <c r="Y635" s="28"/>
      <c r="Z635" s="28"/>
      <c r="AA635" s="28"/>
      <c r="AB635" s="28"/>
    </row>
    <row r="636" spans="1:28" x14ac:dyDescent="0.25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8"/>
      <c r="W636" s="28"/>
      <c r="X636" s="28"/>
      <c r="Y636" s="28"/>
      <c r="Z636" s="28"/>
      <c r="AA636" s="28"/>
      <c r="AB636" s="28"/>
    </row>
    <row r="637" spans="1:28" x14ac:dyDescent="0.25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8"/>
      <c r="W637" s="28"/>
      <c r="X637" s="28"/>
      <c r="Y637" s="28"/>
      <c r="Z637" s="28"/>
      <c r="AA637" s="28"/>
      <c r="AB637" s="28"/>
    </row>
    <row r="638" spans="1:28" x14ac:dyDescent="0.25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8"/>
      <c r="W638" s="28"/>
      <c r="X638" s="28"/>
      <c r="Y638" s="28"/>
      <c r="Z638" s="28"/>
      <c r="AA638" s="28"/>
      <c r="AB638" s="28"/>
    </row>
    <row r="639" spans="1:28" x14ac:dyDescent="0.25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8"/>
      <c r="W639" s="28"/>
      <c r="X639" s="28"/>
      <c r="Y639" s="28"/>
      <c r="Z639" s="28"/>
      <c r="AA639" s="28"/>
      <c r="AB639" s="28"/>
    </row>
    <row r="640" spans="1:28" x14ac:dyDescent="0.25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8"/>
      <c r="W640" s="28"/>
      <c r="X640" s="28"/>
      <c r="Y640" s="28"/>
      <c r="Z640" s="28"/>
      <c r="AA640" s="28"/>
      <c r="AB640" s="28"/>
    </row>
    <row r="641" spans="1:28" x14ac:dyDescent="0.25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8"/>
      <c r="W641" s="28"/>
      <c r="X641" s="28"/>
      <c r="Y641" s="28"/>
      <c r="Z641" s="28"/>
      <c r="AA641" s="28"/>
      <c r="AB641" s="28"/>
    </row>
    <row r="642" spans="1:28" x14ac:dyDescent="0.2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8"/>
      <c r="W642" s="28"/>
      <c r="X642" s="28"/>
      <c r="Y642" s="28"/>
      <c r="Z642" s="28"/>
      <c r="AA642" s="28"/>
      <c r="AB642" s="28"/>
    </row>
    <row r="643" spans="1:28" x14ac:dyDescent="0.2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8"/>
      <c r="W643" s="28"/>
      <c r="X643" s="28"/>
      <c r="Y643" s="28"/>
      <c r="Z643" s="28"/>
      <c r="AA643" s="28"/>
      <c r="AB643" s="28"/>
    </row>
    <row r="644" spans="1:28" x14ac:dyDescent="0.25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8"/>
      <c r="W644" s="28"/>
      <c r="X644" s="28"/>
      <c r="Y644" s="28"/>
      <c r="Z644" s="28"/>
      <c r="AA644" s="28"/>
      <c r="AB644" s="28"/>
    </row>
    <row r="645" spans="1:28" x14ac:dyDescent="0.25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8"/>
      <c r="W645" s="28"/>
      <c r="X645" s="28"/>
      <c r="Y645" s="28"/>
      <c r="Z645" s="28"/>
      <c r="AA645" s="28"/>
      <c r="AB645" s="28"/>
    </row>
    <row r="646" spans="1:28" x14ac:dyDescent="0.25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8"/>
      <c r="W646" s="28"/>
      <c r="X646" s="28"/>
      <c r="Y646" s="28"/>
      <c r="Z646" s="28"/>
      <c r="AA646" s="28"/>
      <c r="AB646" s="28"/>
    </row>
    <row r="647" spans="1:28" x14ac:dyDescent="0.25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8"/>
      <c r="W647" s="28"/>
      <c r="X647" s="28"/>
      <c r="Y647" s="28"/>
      <c r="Z647" s="28"/>
      <c r="AA647" s="28"/>
      <c r="AB647" s="28"/>
    </row>
    <row r="648" spans="1:28" x14ac:dyDescent="0.25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8"/>
      <c r="W648" s="28"/>
      <c r="X648" s="28"/>
      <c r="Y648" s="28"/>
      <c r="Z648" s="28"/>
      <c r="AA648" s="28"/>
      <c r="AB648" s="28"/>
    </row>
    <row r="649" spans="1:28" x14ac:dyDescent="0.25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8"/>
      <c r="W649" s="28"/>
      <c r="X649" s="28"/>
      <c r="Y649" s="28"/>
      <c r="Z649" s="28"/>
      <c r="AA649" s="28"/>
      <c r="AB649" s="28"/>
    </row>
    <row r="650" spans="1:28" x14ac:dyDescent="0.2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8"/>
      <c r="W650" s="28"/>
      <c r="X650" s="28"/>
      <c r="Y650" s="28"/>
      <c r="Z650" s="28"/>
      <c r="AA650" s="28"/>
      <c r="AB650" s="28"/>
    </row>
    <row r="651" spans="1:28" x14ac:dyDescent="0.2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8"/>
      <c r="W651" s="28"/>
      <c r="X651" s="28"/>
      <c r="Y651" s="28"/>
      <c r="Z651" s="28"/>
      <c r="AA651" s="28"/>
      <c r="AB651" s="28"/>
    </row>
    <row r="652" spans="1:28" x14ac:dyDescent="0.25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8"/>
      <c r="W652" s="28"/>
      <c r="X652" s="28"/>
      <c r="Y652" s="28"/>
      <c r="Z652" s="28"/>
      <c r="AA652" s="28"/>
      <c r="AB652" s="28"/>
    </row>
    <row r="653" spans="1:28" x14ac:dyDescent="0.25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8"/>
      <c r="W653" s="28"/>
      <c r="X653" s="28"/>
      <c r="Y653" s="28"/>
      <c r="Z653" s="28"/>
      <c r="AA653" s="28"/>
      <c r="AB653" s="28"/>
    </row>
    <row r="654" spans="1:28" x14ac:dyDescent="0.25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8"/>
      <c r="W654" s="28"/>
      <c r="X654" s="28"/>
      <c r="Y654" s="28"/>
      <c r="Z654" s="28"/>
      <c r="AA654" s="28"/>
      <c r="AB654" s="28"/>
    </row>
    <row r="655" spans="1:28" x14ac:dyDescent="0.25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8"/>
      <c r="W655" s="28"/>
      <c r="X655" s="28"/>
      <c r="Y655" s="28"/>
      <c r="Z655" s="28"/>
      <c r="AA655" s="28"/>
      <c r="AB655" s="28"/>
    </row>
    <row r="656" spans="1:28" x14ac:dyDescent="0.25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8"/>
      <c r="W656" s="28"/>
      <c r="X656" s="28"/>
      <c r="Y656" s="28"/>
      <c r="Z656" s="28"/>
      <c r="AA656" s="28"/>
      <c r="AB656" s="28"/>
    </row>
    <row r="657" spans="1:28" x14ac:dyDescent="0.25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8"/>
      <c r="W657" s="28"/>
      <c r="X657" s="28"/>
      <c r="Y657" s="28"/>
      <c r="Z657" s="28"/>
      <c r="AA657" s="28"/>
      <c r="AB657" s="28"/>
    </row>
    <row r="658" spans="1:28" x14ac:dyDescent="0.2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8"/>
      <c r="W658" s="28"/>
      <c r="X658" s="28"/>
      <c r="Y658" s="28"/>
      <c r="Z658" s="28"/>
      <c r="AA658" s="28"/>
      <c r="AB658" s="28"/>
    </row>
    <row r="659" spans="1:28" x14ac:dyDescent="0.2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8"/>
      <c r="W659" s="28"/>
      <c r="X659" s="28"/>
      <c r="Y659" s="28"/>
      <c r="Z659" s="28"/>
      <c r="AA659" s="28"/>
      <c r="AB659" s="28"/>
    </row>
    <row r="660" spans="1:28" x14ac:dyDescent="0.25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8"/>
      <c r="W660" s="28"/>
      <c r="X660" s="28"/>
      <c r="Y660" s="28"/>
      <c r="Z660" s="28"/>
      <c r="AA660" s="28"/>
      <c r="AB660" s="28"/>
    </row>
    <row r="661" spans="1:28" x14ac:dyDescent="0.25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8"/>
      <c r="W661" s="28"/>
      <c r="X661" s="28"/>
      <c r="Y661" s="28"/>
      <c r="Z661" s="28"/>
      <c r="AA661" s="28"/>
      <c r="AB661" s="28"/>
    </row>
    <row r="662" spans="1:28" x14ac:dyDescent="0.25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8"/>
      <c r="W662" s="28"/>
      <c r="X662" s="28"/>
      <c r="Y662" s="28"/>
      <c r="Z662" s="28"/>
      <c r="AA662" s="28"/>
      <c r="AB662" s="28"/>
    </row>
    <row r="663" spans="1:28" x14ac:dyDescent="0.25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8"/>
      <c r="W663" s="28"/>
      <c r="X663" s="28"/>
      <c r="Y663" s="28"/>
      <c r="Z663" s="28"/>
      <c r="AA663" s="28"/>
      <c r="AB663" s="28"/>
    </row>
    <row r="664" spans="1:28" x14ac:dyDescent="0.25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8"/>
      <c r="W664" s="28"/>
      <c r="X664" s="28"/>
      <c r="Y664" s="28"/>
      <c r="Z664" s="28"/>
      <c r="AA664" s="28"/>
      <c r="AB664" s="28"/>
    </row>
    <row r="665" spans="1:28" x14ac:dyDescent="0.25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8"/>
      <c r="W665" s="28"/>
      <c r="X665" s="28"/>
      <c r="Y665" s="28"/>
      <c r="Z665" s="28"/>
      <c r="AA665" s="28"/>
      <c r="AB665" s="28"/>
    </row>
    <row r="666" spans="1:28" x14ac:dyDescent="0.2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8"/>
      <c r="W666" s="28"/>
      <c r="X666" s="28"/>
      <c r="Y666" s="28"/>
      <c r="Z666" s="28"/>
      <c r="AA666" s="28"/>
      <c r="AB666" s="28"/>
    </row>
    <row r="667" spans="1:28" x14ac:dyDescent="0.2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8"/>
      <c r="W667" s="28"/>
      <c r="X667" s="28"/>
      <c r="Y667" s="28"/>
      <c r="Z667" s="28"/>
      <c r="AA667" s="28"/>
      <c r="AB667" s="28"/>
    </row>
    <row r="668" spans="1:28" x14ac:dyDescent="0.25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8"/>
      <c r="W668" s="28"/>
      <c r="X668" s="28"/>
      <c r="Y668" s="28"/>
      <c r="Z668" s="28"/>
      <c r="AA668" s="28"/>
      <c r="AB668" s="28"/>
    </row>
    <row r="669" spans="1:28" x14ac:dyDescent="0.25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8"/>
      <c r="W669" s="28"/>
      <c r="X669" s="28"/>
      <c r="Y669" s="28"/>
      <c r="Z669" s="28"/>
      <c r="AA669" s="28"/>
      <c r="AB669" s="28"/>
    </row>
    <row r="670" spans="1:28" x14ac:dyDescent="0.25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8"/>
      <c r="W670" s="28"/>
      <c r="X670" s="28"/>
      <c r="Y670" s="28"/>
      <c r="Z670" s="28"/>
      <c r="AA670" s="28"/>
      <c r="AB670" s="28"/>
    </row>
    <row r="671" spans="1:28" x14ac:dyDescent="0.25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8"/>
      <c r="W671" s="28"/>
      <c r="X671" s="28"/>
      <c r="Y671" s="28"/>
      <c r="Z671" s="28"/>
      <c r="AA671" s="28"/>
      <c r="AB671" s="28"/>
    </row>
    <row r="672" spans="1:28" x14ac:dyDescent="0.25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8"/>
      <c r="W672" s="28"/>
      <c r="X672" s="28"/>
      <c r="Y672" s="28"/>
      <c r="Z672" s="28"/>
      <c r="AA672" s="28"/>
      <c r="AB672" s="28"/>
    </row>
    <row r="673" spans="1:28" x14ac:dyDescent="0.25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8"/>
      <c r="W673" s="28"/>
      <c r="X673" s="28"/>
      <c r="Y673" s="28"/>
      <c r="Z673" s="28"/>
      <c r="AA673" s="28"/>
      <c r="AB673" s="28"/>
    </row>
    <row r="674" spans="1:28" x14ac:dyDescent="0.2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8"/>
      <c r="W674" s="28"/>
      <c r="X674" s="28"/>
      <c r="Y674" s="28"/>
      <c r="Z674" s="28"/>
      <c r="AA674" s="28"/>
      <c r="AB674" s="28"/>
    </row>
    <row r="675" spans="1:28" x14ac:dyDescent="0.2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8"/>
      <c r="W675" s="28"/>
      <c r="X675" s="28"/>
      <c r="Y675" s="28"/>
      <c r="Z675" s="28"/>
      <c r="AA675" s="28"/>
      <c r="AB675" s="28"/>
    </row>
    <row r="676" spans="1:28" x14ac:dyDescent="0.25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8"/>
      <c r="W676" s="28"/>
      <c r="X676" s="28"/>
      <c r="Y676" s="28"/>
      <c r="Z676" s="28"/>
      <c r="AA676" s="28"/>
      <c r="AB676" s="28"/>
    </row>
    <row r="677" spans="1:28" x14ac:dyDescent="0.25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8"/>
      <c r="W677" s="28"/>
      <c r="X677" s="28"/>
      <c r="Y677" s="28"/>
      <c r="Z677" s="28"/>
      <c r="AA677" s="28"/>
      <c r="AB677" s="28"/>
    </row>
    <row r="678" spans="1:28" x14ac:dyDescent="0.25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8"/>
      <c r="W678" s="28"/>
      <c r="X678" s="28"/>
      <c r="Y678" s="28"/>
      <c r="Z678" s="28"/>
      <c r="AA678" s="28"/>
      <c r="AB678" s="28"/>
    </row>
    <row r="679" spans="1:28" x14ac:dyDescent="0.25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8"/>
      <c r="W679" s="28"/>
      <c r="X679" s="28"/>
      <c r="Y679" s="28"/>
      <c r="Z679" s="28"/>
      <c r="AA679" s="28"/>
      <c r="AB679" s="28"/>
    </row>
    <row r="680" spans="1:28" x14ac:dyDescent="0.25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8"/>
      <c r="W680" s="28"/>
      <c r="X680" s="28"/>
      <c r="Y680" s="28"/>
      <c r="Z680" s="28"/>
      <c r="AA680" s="28"/>
      <c r="AB680" s="28"/>
    </row>
    <row r="681" spans="1:28" x14ac:dyDescent="0.25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8"/>
      <c r="W681" s="28"/>
      <c r="X681" s="28"/>
      <c r="Y681" s="28"/>
      <c r="Z681" s="28"/>
      <c r="AA681" s="28"/>
      <c r="AB681" s="28"/>
    </row>
    <row r="682" spans="1:28" x14ac:dyDescent="0.2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8"/>
      <c r="W682" s="28"/>
      <c r="X682" s="28"/>
      <c r="Y682" s="28"/>
      <c r="Z682" s="28"/>
      <c r="AA682" s="28"/>
      <c r="AB682" s="28"/>
    </row>
    <row r="683" spans="1:28" x14ac:dyDescent="0.2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8"/>
      <c r="W683" s="28"/>
      <c r="X683" s="28"/>
      <c r="Y683" s="28"/>
      <c r="Z683" s="28"/>
      <c r="AA683" s="28"/>
      <c r="AB683" s="28"/>
    </row>
    <row r="684" spans="1:28" x14ac:dyDescent="0.25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8"/>
      <c r="W684" s="28"/>
      <c r="X684" s="28"/>
      <c r="Y684" s="28"/>
      <c r="Z684" s="28"/>
      <c r="AA684" s="28"/>
      <c r="AB684" s="28"/>
    </row>
    <row r="685" spans="1:28" x14ac:dyDescent="0.25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8"/>
      <c r="W685" s="28"/>
      <c r="X685" s="28"/>
      <c r="Y685" s="28"/>
      <c r="Z685" s="28"/>
      <c r="AA685" s="28"/>
      <c r="AB685" s="28"/>
    </row>
    <row r="686" spans="1:28" x14ac:dyDescent="0.25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8"/>
      <c r="W686" s="28"/>
      <c r="X686" s="28"/>
      <c r="Y686" s="28"/>
      <c r="Z686" s="28"/>
      <c r="AA686" s="28"/>
      <c r="AB686" s="28"/>
    </row>
    <row r="687" spans="1:28" x14ac:dyDescent="0.25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8"/>
      <c r="W687" s="28"/>
      <c r="X687" s="28"/>
      <c r="Y687" s="28"/>
      <c r="Z687" s="28"/>
      <c r="AA687" s="28"/>
      <c r="AB687" s="28"/>
    </row>
    <row r="688" spans="1:28" x14ac:dyDescent="0.25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8"/>
      <c r="W688" s="28"/>
      <c r="X688" s="28"/>
      <c r="Y688" s="28"/>
      <c r="Z688" s="28"/>
      <c r="AA688" s="28"/>
      <c r="AB688" s="28"/>
    </row>
    <row r="689" spans="1:28" x14ac:dyDescent="0.25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8"/>
      <c r="W689" s="28"/>
      <c r="X689" s="28"/>
      <c r="Y689" s="28"/>
      <c r="Z689" s="28"/>
      <c r="AA689" s="28"/>
      <c r="AB689" s="28"/>
    </row>
    <row r="690" spans="1:28" x14ac:dyDescent="0.2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8"/>
      <c r="W690" s="28"/>
      <c r="X690" s="28"/>
      <c r="Y690" s="28"/>
      <c r="Z690" s="28"/>
      <c r="AA690" s="28"/>
      <c r="AB690" s="28"/>
    </row>
    <row r="691" spans="1:28" x14ac:dyDescent="0.2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8"/>
      <c r="W691" s="28"/>
      <c r="X691" s="28"/>
      <c r="Y691" s="28"/>
      <c r="Z691" s="28"/>
      <c r="AA691" s="28"/>
      <c r="AB691" s="28"/>
    </row>
    <row r="692" spans="1:28" x14ac:dyDescent="0.25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8"/>
      <c r="W692" s="28"/>
      <c r="X692" s="28"/>
      <c r="Y692" s="28"/>
      <c r="Z692" s="28"/>
      <c r="AA692" s="28"/>
      <c r="AB692" s="28"/>
    </row>
    <row r="693" spans="1:28" x14ac:dyDescent="0.25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8"/>
      <c r="W693" s="28"/>
      <c r="X693" s="28"/>
      <c r="Y693" s="28"/>
      <c r="Z693" s="28"/>
      <c r="AA693" s="28"/>
      <c r="AB693" s="28"/>
    </row>
    <row r="694" spans="1:28" x14ac:dyDescent="0.25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8"/>
      <c r="W694" s="28"/>
      <c r="X694" s="28"/>
      <c r="Y694" s="28"/>
      <c r="Z694" s="28"/>
      <c r="AA694" s="28"/>
      <c r="AB694" s="28"/>
    </row>
    <row r="695" spans="1:28" x14ac:dyDescent="0.25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8"/>
      <c r="W695" s="28"/>
      <c r="X695" s="28"/>
      <c r="Y695" s="28"/>
      <c r="Z695" s="28"/>
      <c r="AA695" s="28"/>
      <c r="AB695" s="28"/>
    </row>
    <row r="696" spans="1:28" x14ac:dyDescent="0.25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8"/>
      <c r="W696" s="28"/>
      <c r="X696" s="28"/>
      <c r="Y696" s="28"/>
      <c r="Z696" s="28"/>
      <c r="AA696" s="28"/>
      <c r="AB696" s="28"/>
    </row>
    <row r="697" spans="1:28" x14ac:dyDescent="0.25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8"/>
      <c r="W697" s="28"/>
      <c r="X697" s="28"/>
      <c r="Y697" s="28"/>
      <c r="Z697" s="28"/>
      <c r="AA697" s="28"/>
      <c r="AB697" s="28"/>
    </row>
    <row r="698" spans="1:28" x14ac:dyDescent="0.2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8"/>
      <c r="W698" s="28"/>
      <c r="X698" s="28"/>
      <c r="Y698" s="28"/>
      <c r="Z698" s="28"/>
      <c r="AA698" s="28"/>
      <c r="AB698" s="28"/>
    </row>
    <row r="699" spans="1:28" x14ac:dyDescent="0.2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8"/>
      <c r="W699" s="28"/>
      <c r="X699" s="28"/>
      <c r="Y699" s="28"/>
      <c r="Z699" s="28"/>
      <c r="AA699" s="28"/>
      <c r="AB699" s="28"/>
    </row>
    <row r="700" spans="1:28" x14ac:dyDescent="0.25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8"/>
      <c r="W700" s="28"/>
      <c r="X700" s="28"/>
      <c r="Y700" s="28"/>
      <c r="Z700" s="28"/>
      <c r="AA700" s="28"/>
      <c r="AB700" s="28"/>
    </row>
    <row r="701" spans="1:28" x14ac:dyDescent="0.25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8"/>
      <c r="W701" s="28"/>
      <c r="X701" s="28"/>
      <c r="Y701" s="28"/>
      <c r="Z701" s="28"/>
      <c r="AA701" s="28"/>
      <c r="AB701" s="28"/>
    </row>
    <row r="702" spans="1:28" x14ac:dyDescent="0.25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8"/>
      <c r="W702" s="28"/>
      <c r="X702" s="28"/>
      <c r="Y702" s="28"/>
      <c r="Z702" s="28"/>
      <c r="AA702" s="28"/>
      <c r="AB702" s="28"/>
    </row>
    <row r="703" spans="1:28" x14ac:dyDescent="0.25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8"/>
      <c r="W703" s="28"/>
      <c r="X703" s="28"/>
      <c r="Y703" s="28"/>
      <c r="Z703" s="28"/>
      <c r="AA703" s="28"/>
      <c r="AB703" s="28"/>
    </row>
    <row r="704" spans="1:28" x14ac:dyDescent="0.25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8"/>
      <c r="W704" s="28"/>
      <c r="X704" s="28"/>
      <c r="Y704" s="28"/>
      <c r="Z704" s="28"/>
      <c r="AA704" s="28"/>
      <c r="AB704" s="28"/>
    </row>
    <row r="705" spans="1:28" x14ac:dyDescent="0.25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8"/>
      <c r="W705" s="28"/>
      <c r="X705" s="28"/>
      <c r="Y705" s="28"/>
      <c r="Z705" s="28"/>
      <c r="AA705" s="28"/>
      <c r="AB705" s="28"/>
    </row>
    <row r="706" spans="1:28" x14ac:dyDescent="0.2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8"/>
      <c r="W706" s="28"/>
      <c r="X706" s="28"/>
      <c r="Y706" s="28"/>
      <c r="Z706" s="28"/>
      <c r="AA706" s="28"/>
      <c r="AB706" s="28"/>
    </row>
    <row r="707" spans="1:28" x14ac:dyDescent="0.2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8"/>
      <c r="W707" s="28"/>
      <c r="X707" s="28"/>
      <c r="Y707" s="28"/>
      <c r="Z707" s="28"/>
      <c r="AA707" s="28"/>
      <c r="AB707" s="28"/>
    </row>
    <row r="708" spans="1:28" x14ac:dyDescent="0.25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8"/>
      <c r="W708" s="28"/>
      <c r="X708" s="28"/>
      <c r="Y708" s="28"/>
      <c r="Z708" s="28"/>
      <c r="AA708" s="28"/>
      <c r="AB708" s="28"/>
    </row>
    <row r="709" spans="1:28" x14ac:dyDescent="0.25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8"/>
      <c r="W709" s="28"/>
      <c r="X709" s="28"/>
      <c r="Y709" s="28"/>
      <c r="Z709" s="28"/>
      <c r="AA709" s="28"/>
      <c r="AB709" s="28"/>
    </row>
    <row r="710" spans="1:28" x14ac:dyDescent="0.25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8"/>
      <c r="W710" s="28"/>
      <c r="X710" s="28"/>
      <c r="Y710" s="28"/>
      <c r="Z710" s="28"/>
      <c r="AA710" s="28"/>
      <c r="AB710" s="28"/>
    </row>
    <row r="711" spans="1:28" x14ac:dyDescent="0.25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8"/>
      <c r="W711" s="28"/>
      <c r="X711" s="28"/>
      <c r="Y711" s="28"/>
      <c r="Z711" s="28"/>
      <c r="AA711" s="28"/>
      <c r="AB711" s="28"/>
    </row>
    <row r="712" spans="1:28" x14ac:dyDescent="0.25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8"/>
      <c r="W712" s="28"/>
      <c r="X712" s="28"/>
      <c r="Y712" s="28"/>
      <c r="Z712" s="28"/>
      <c r="AA712" s="28"/>
      <c r="AB712" s="28"/>
    </row>
    <row r="713" spans="1:28" x14ac:dyDescent="0.25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8"/>
      <c r="W713" s="28"/>
      <c r="X713" s="28"/>
      <c r="Y713" s="28"/>
      <c r="Z713" s="28"/>
      <c r="AA713" s="28"/>
      <c r="AB713" s="28"/>
    </row>
    <row r="714" spans="1:28" x14ac:dyDescent="0.2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8"/>
      <c r="W714" s="28"/>
      <c r="X714" s="28"/>
      <c r="Y714" s="28"/>
      <c r="Z714" s="28"/>
      <c r="AA714" s="28"/>
      <c r="AB714" s="28"/>
    </row>
    <row r="715" spans="1:28" x14ac:dyDescent="0.2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8"/>
      <c r="W715" s="28"/>
      <c r="X715" s="28"/>
      <c r="Y715" s="28"/>
      <c r="Z715" s="28"/>
      <c r="AA715" s="28"/>
      <c r="AB715" s="28"/>
    </row>
    <row r="716" spans="1:28" x14ac:dyDescent="0.25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8"/>
      <c r="W716" s="28"/>
      <c r="X716" s="28"/>
      <c r="Y716" s="28"/>
      <c r="Z716" s="28"/>
      <c r="AA716" s="28"/>
      <c r="AB716" s="28"/>
    </row>
    <row r="717" spans="1:28" x14ac:dyDescent="0.25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8"/>
      <c r="W717" s="28"/>
      <c r="X717" s="28"/>
      <c r="Y717" s="28"/>
      <c r="Z717" s="28"/>
      <c r="AA717" s="28"/>
      <c r="AB717" s="28"/>
    </row>
    <row r="718" spans="1:28" x14ac:dyDescent="0.25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8"/>
      <c r="W718" s="28"/>
      <c r="X718" s="28"/>
      <c r="Y718" s="28"/>
      <c r="Z718" s="28"/>
      <c r="AA718" s="28"/>
      <c r="AB718" s="28"/>
    </row>
    <row r="719" spans="1:28" x14ac:dyDescent="0.25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8"/>
      <c r="W719" s="28"/>
      <c r="X719" s="28"/>
      <c r="Y719" s="28"/>
      <c r="Z719" s="28"/>
      <c r="AA719" s="28"/>
      <c r="AB719" s="28"/>
    </row>
    <row r="720" spans="1:28" x14ac:dyDescent="0.25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8"/>
      <c r="W720" s="28"/>
      <c r="X720" s="28"/>
      <c r="Y720" s="28"/>
      <c r="Z720" s="28"/>
      <c r="AA720" s="28"/>
      <c r="AB720" s="28"/>
    </row>
    <row r="721" spans="1:28" x14ac:dyDescent="0.25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8"/>
      <c r="W721" s="28"/>
      <c r="X721" s="28"/>
      <c r="Y721" s="28"/>
      <c r="Z721" s="28"/>
      <c r="AA721" s="28"/>
      <c r="AB721" s="28"/>
    </row>
    <row r="722" spans="1:28" x14ac:dyDescent="0.2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8"/>
      <c r="W722" s="28"/>
      <c r="X722" s="28"/>
      <c r="Y722" s="28"/>
      <c r="Z722" s="28"/>
      <c r="AA722" s="28"/>
      <c r="AB722" s="28"/>
    </row>
    <row r="723" spans="1:28" x14ac:dyDescent="0.2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8"/>
      <c r="W723" s="28"/>
      <c r="X723" s="28"/>
      <c r="Y723" s="28"/>
      <c r="Z723" s="28"/>
      <c r="AA723" s="28"/>
      <c r="AB723" s="28"/>
    </row>
    <row r="724" spans="1:28" x14ac:dyDescent="0.25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8"/>
      <c r="W724" s="28"/>
      <c r="X724" s="28"/>
      <c r="Y724" s="28"/>
      <c r="Z724" s="28"/>
      <c r="AA724" s="28"/>
      <c r="AB724" s="28"/>
    </row>
    <row r="725" spans="1:28" x14ac:dyDescent="0.25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8"/>
      <c r="W725" s="28"/>
      <c r="X725" s="28"/>
      <c r="Y725" s="28"/>
      <c r="Z725" s="28"/>
      <c r="AA725" s="28"/>
      <c r="AB725" s="28"/>
    </row>
    <row r="726" spans="1:28" x14ac:dyDescent="0.25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8"/>
      <c r="W726" s="28"/>
      <c r="X726" s="28"/>
      <c r="Y726" s="28"/>
      <c r="Z726" s="28"/>
      <c r="AA726" s="28"/>
      <c r="AB726" s="28"/>
    </row>
    <row r="727" spans="1:28" x14ac:dyDescent="0.25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8"/>
      <c r="W727" s="28"/>
      <c r="X727" s="28"/>
      <c r="Y727" s="28"/>
      <c r="Z727" s="28"/>
      <c r="AA727" s="28"/>
      <c r="AB727" s="28"/>
    </row>
    <row r="728" spans="1:28" x14ac:dyDescent="0.25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8"/>
      <c r="W728" s="28"/>
      <c r="X728" s="28"/>
      <c r="Y728" s="28"/>
      <c r="Z728" s="28"/>
      <c r="AA728" s="28"/>
      <c r="AB728" s="28"/>
    </row>
    <row r="729" spans="1:28" x14ac:dyDescent="0.25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8"/>
      <c r="W729" s="28"/>
      <c r="X729" s="28"/>
      <c r="Y729" s="28"/>
      <c r="Z729" s="28"/>
      <c r="AA729" s="28"/>
      <c r="AB729" s="28"/>
    </row>
    <row r="730" spans="1:28" x14ac:dyDescent="0.2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8"/>
      <c r="W730" s="28"/>
      <c r="X730" s="28"/>
      <c r="Y730" s="28"/>
      <c r="Z730" s="28"/>
      <c r="AA730" s="28"/>
      <c r="AB730" s="28"/>
    </row>
    <row r="731" spans="1:28" x14ac:dyDescent="0.2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8"/>
      <c r="W731" s="28"/>
      <c r="X731" s="28"/>
      <c r="Y731" s="28"/>
      <c r="Z731" s="28"/>
      <c r="AA731" s="28"/>
      <c r="AB731" s="28"/>
    </row>
    <row r="732" spans="1:28" x14ac:dyDescent="0.25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8"/>
      <c r="W732" s="28"/>
      <c r="X732" s="28"/>
      <c r="Y732" s="28"/>
      <c r="Z732" s="28"/>
      <c r="AA732" s="28"/>
      <c r="AB732" s="28"/>
    </row>
    <row r="733" spans="1:28" x14ac:dyDescent="0.25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8"/>
      <c r="W733" s="28"/>
      <c r="X733" s="28"/>
      <c r="Y733" s="28"/>
      <c r="Z733" s="28"/>
      <c r="AA733" s="28"/>
      <c r="AB733" s="28"/>
    </row>
    <row r="734" spans="1:28" x14ac:dyDescent="0.25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8"/>
      <c r="W734" s="28"/>
      <c r="X734" s="28"/>
      <c r="Y734" s="28"/>
      <c r="Z734" s="28"/>
      <c r="AA734" s="28"/>
      <c r="AB734" s="28"/>
    </row>
    <row r="735" spans="1:28" x14ac:dyDescent="0.25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8"/>
      <c r="W735" s="28"/>
      <c r="X735" s="28"/>
      <c r="Y735" s="28"/>
      <c r="Z735" s="28"/>
      <c r="AA735" s="28"/>
      <c r="AB735" s="28"/>
    </row>
    <row r="736" spans="1:28" x14ac:dyDescent="0.25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8"/>
      <c r="W736" s="28"/>
      <c r="X736" s="28"/>
      <c r="Y736" s="28"/>
      <c r="Z736" s="28"/>
      <c r="AA736" s="28"/>
      <c r="AB736" s="28"/>
    </row>
    <row r="737" spans="1:28" x14ac:dyDescent="0.25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8"/>
      <c r="W737" s="28"/>
      <c r="X737" s="28"/>
      <c r="Y737" s="28"/>
      <c r="Z737" s="28"/>
      <c r="AA737" s="28"/>
      <c r="AB737" s="28"/>
    </row>
    <row r="738" spans="1:28" x14ac:dyDescent="0.2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8"/>
      <c r="W738" s="28"/>
      <c r="X738" s="28"/>
      <c r="Y738" s="28"/>
      <c r="Z738" s="28"/>
      <c r="AA738" s="28"/>
      <c r="AB738" s="28"/>
    </row>
    <row r="739" spans="1:28" x14ac:dyDescent="0.2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8"/>
      <c r="W739" s="28"/>
      <c r="X739" s="28"/>
      <c r="Y739" s="28"/>
      <c r="Z739" s="28"/>
      <c r="AA739" s="28"/>
      <c r="AB739" s="28"/>
    </row>
    <row r="740" spans="1:28" x14ac:dyDescent="0.25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8"/>
      <c r="W740" s="28"/>
      <c r="X740" s="28"/>
      <c r="Y740" s="28"/>
      <c r="Z740" s="28"/>
      <c r="AA740" s="28"/>
      <c r="AB740" s="28"/>
    </row>
    <row r="741" spans="1:28" x14ac:dyDescent="0.25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8"/>
      <c r="W741" s="28"/>
      <c r="X741" s="28"/>
      <c r="Y741" s="28"/>
      <c r="Z741" s="28"/>
      <c r="AA741" s="28"/>
      <c r="AB741" s="28"/>
    </row>
    <row r="742" spans="1:28" x14ac:dyDescent="0.25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8"/>
      <c r="W742" s="28"/>
      <c r="X742" s="28"/>
      <c r="Y742" s="28"/>
      <c r="Z742" s="28"/>
      <c r="AA742" s="28"/>
      <c r="AB742" s="28"/>
    </row>
    <row r="743" spans="1:28" x14ac:dyDescent="0.25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8"/>
      <c r="W743" s="28"/>
      <c r="X743" s="28"/>
      <c r="Y743" s="28"/>
      <c r="Z743" s="28"/>
      <c r="AA743" s="28"/>
      <c r="AB743" s="28"/>
    </row>
    <row r="744" spans="1:28" x14ac:dyDescent="0.25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8"/>
      <c r="W744" s="28"/>
      <c r="X744" s="28"/>
      <c r="Y744" s="28"/>
      <c r="Z744" s="28"/>
      <c r="AA744" s="28"/>
      <c r="AB744" s="28"/>
    </row>
    <row r="745" spans="1:28" x14ac:dyDescent="0.25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8"/>
      <c r="W745" s="28"/>
      <c r="X745" s="28"/>
      <c r="Y745" s="28"/>
      <c r="Z745" s="28"/>
      <c r="AA745" s="28"/>
      <c r="AB745" s="28"/>
    </row>
    <row r="746" spans="1:28" x14ac:dyDescent="0.2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8"/>
      <c r="W746" s="28"/>
      <c r="X746" s="28"/>
      <c r="Y746" s="28"/>
      <c r="Z746" s="28"/>
      <c r="AA746" s="28"/>
      <c r="AB746" s="28"/>
    </row>
    <row r="747" spans="1:28" x14ac:dyDescent="0.2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8"/>
      <c r="W747" s="28"/>
      <c r="X747" s="28"/>
      <c r="Y747" s="28"/>
      <c r="Z747" s="28"/>
      <c r="AA747" s="28"/>
      <c r="AB747" s="28"/>
    </row>
    <row r="748" spans="1:28" x14ac:dyDescent="0.25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8"/>
      <c r="W748" s="28"/>
      <c r="X748" s="28"/>
      <c r="Y748" s="28"/>
      <c r="Z748" s="28"/>
      <c r="AA748" s="28"/>
      <c r="AB748" s="28"/>
    </row>
    <row r="749" spans="1:28" x14ac:dyDescent="0.25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8"/>
      <c r="W749" s="28"/>
      <c r="X749" s="28"/>
      <c r="Y749" s="28"/>
      <c r="Z749" s="28"/>
      <c r="AA749" s="28"/>
      <c r="AB749" s="28"/>
    </row>
    <row r="750" spans="1:28" x14ac:dyDescent="0.25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8"/>
      <c r="W750" s="28"/>
      <c r="X750" s="28"/>
      <c r="Y750" s="28"/>
      <c r="Z750" s="28"/>
      <c r="AA750" s="28"/>
      <c r="AB750" s="28"/>
    </row>
    <row r="751" spans="1:28" x14ac:dyDescent="0.25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8"/>
      <c r="W751" s="28"/>
      <c r="X751" s="28"/>
      <c r="Y751" s="28"/>
      <c r="Z751" s="28"/>
      <c r="AA751" s="28"/>
      <c r="AB751" s="28"/>
    </row>
    <row r="752" spans="1:28" x14ac:dyDescent="0.25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8"/>
      <c r="W752" s="28"/>
      <c r="X752" s="28"/>
      <c r="Y752" s="28"/>
      <c r="Z752" s="28"/>
      <c r="AA752" s="28"/>
      <c r="AB752" s="28"/>
    </row>
    <row r="753" spans="1:28" x14ac:dyDescent="0.25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8"/>
      <c r="W753" s="28"/>
      <c r="X753" s="28"/>
      <c r="Y753" s="28"/>
      <c r="Z753" s="28"/>
      <c r="AA753" s="28"/>
      <c r="AB753" s="28"/>
    </row>
    <row r="754" spans="1:28" x14ac:dyDescent="0.2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8"/>
      <c r="W754" s="28"/>
      <c r="X754" s="28"/>
      <c r="Y754" s="28"/>
      <c r="Z754" s="28"/>
      <c r="AA754" s="28"/>
      <c r="AB754" s="28"/>
    </row>
    <row r="755" spans="1:28" x14ac:dyDescent="0.2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8"/>
      <c r="W755" s="28"/>
      <c r="X755" s="28"/>
      <c r="Y755" s="28"/>
      <c r="Z755" s="28"/>
      <c r="AA755" s="28"/>
      <c r="AB755" s="28"/>
    </row>
    <row r="756" spans="1:28" x14ac:dyDescent="0.25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8"/>
      <c r="W756" s="28"/>
      <c r="X756" s="28"/>
      <c r="Y756" s="28"/>
      <c r="Z756" s="28"/>
      <c r="AA756" s="28"/>
      <c r="AB756" s="28"/>
    </row>
    <row r="757" spans="1:28" x14ac:dyDescent="0.25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8"/>
      <c r="W757" s="28"/>
      <c r="X757" s="28"/>
      <c r="Y757" s="28"/>
      <c r="Z757" s="28"/>
      <c r="AA757" s="28"/>
      <c r="AB757" s="28"/>
    </row>
    <row r="758" spans="1:28" x14ac:dyDescent="0.25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8"/>
      <c r="W758" s="28"/>
      <c r="X758" s="28"/>
      <c r="Y758" s="28"/>
      <c r="Z758" s="28"/>
      <c r="AA758" s="28"/>
      <c r="AB758" s="28"/>
    </row>
    <row r="759" spans="1:28" x14ac:dyDescent="0.25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8"/>
      <c r="W759" s="28"/>
      <c r="X759" s="28"/>
      <c r="Y759" s="28"/>
      <c r="Z759" s="28"/>
      <c r="AA759" s="28"/>
      <c r="AB759" s="28"/>
    </row>
    <row r="760" spans="1:28" x14ac:dyDescent="0.25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8"/>
      <c r="W760" s="28"/>
      <c r="X760" s="28"/>
      <c r="Y760" s="28"/>
      <c r="Z760" s="28"/>
      <c r="AA760" s="28"/>
      <c r="AB760" s="28"/>
    </row>
    <row r="761" spans="1:28" x14ac:dyDescent="0.25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8"/>
      <c r="W761" s="28"/>
      <c r="X761" s="28"/>
      <c r="Y761" s="28"/>
      <c r="Z761" s="28"/>
      <c r="AA761" s="28"/>
      <c r="AB761" s="28"/>
    </row>
    <row r="762" spans="1:28" x14ac:dyDescent="0.2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8"/>
      <c r="W762" s="28"/>
      <c r="X762" s="28"/>
      <c r="Y762" s="28"/>
      <c r="Z762" s="28"/>
      <c r="AA762" s="28"/>
      <c r="AB762" s="28"/>
    </row>
    <row r="763" spans="1:28" x14ac:dyDescent="0.2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8"/>
      <c r="W763" s="28"/>
      <c r="X763" s="28"/>
      <c r="Y763" s="28"/>
      <c r="Z763" s="28"/>
      <c r="AA763" s="28"/>
      <c r="AB763" s="28"/>
    </row>
    <row r="764" spans="1:28" x14ac:dyDescent="0.25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8"/>
      <c r="W764" s="28"/>
      <c r="X764" s="28"/>
      <c r="Y764" s="28"/>
      <c r="Z764" s="28"/>
      <c r="AA764" s="28"/>
      <c r="AB764" s="28"/>
    </row>
    <row r="765" spans="1:28" x14ac:dyDescent="0.25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8"/>
      <c r="W765" s="28"/>
      <c r="X765" s="28"/>
      <c r="Y765" s="28"/>
      <c r="Z765" s="28"/>
      <c r="AA765" s="28"/>
      <c r="AB765" s="28"/>
    </row>
    <row r="766" spans="1:28" x14ac:dyDescent="0.25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8"/>
      <c r="W766" s="28"/>
      <c r="X766" s="28"/>
      <c r="Y766" s="28"/>
      <c r="Z766" s="28"/>
      <c r="AA766" s="28"/>
      <c r="AB766" s="28"/>
    </row>
    <row r="767" spans="1:28" x14ac:dyDescent="0.25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8"/>
      <c r="W767" s="28"/>
      <c r="X767" s="28"/>
      <c r="Y767" s="28"/>
      <c r="Z767" s="28"/>
      <c r="AA767" s="28"/>
      <c r="AB767" s="28"/>
    </row>
    <row r="768" spans="1:28" x14ac:dyDescent="0.25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8"/>
      <c r="W768" s="28"/>
      <c r="X768" s="28"/>
      <c r="Y768" s="28"/>
      <c r="Z768" s="28"/>
      <c r="AA768" s="28"/>
      <c r="AB768" s="28"/>
    </row>
    <row r="769" spans="1:28" x14ac:dyDescent="0.25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8"/>
      <c r="W769" s="28"/>
      <c r="X769" s="28"/>
      <c r="Y769" s="28"/>
      <c r="Z769" s="28"/>
      <c r="AA769" s="28"/>
      <c r="AB769" s="28"/>
    </row>
    <row r="770" spans="1:28" x14ac:dyDescent="0.2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8"/>
      <c r="W770" s="28"/>
      <c r="X770" s="28"/>
      <c r="Y770" s="28"/>
      <c r="Z770" s="28"/>
      <c r="AA770" s="28"/>
      <c r="AB770" s="28"/>
    </row>
    <row r="771" spans="1:28" x14ac:dyDescent="0.2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8"/>
      <c r="W771" s="28"/>
      <c r="X771" s="28"/>
      <c r="Y771" s="28"/>
      <c r="Z771" s="28"/>
      <c r="AA771" s="28"/>
      <c r="AB771" s="28"/>
    </row>
    <row r="772" spans="1:28" x14ac:dyDescent="0.25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8"/>
      <c r="W772" s="28"/>
      <c r="X772" s="28"/>
      <c r="Y772" s="28"/>
      <c r="Z772" s="28"/>
      <c r="AA772" s="28"/>
      <c r="AB772" s="28"/>
    </row>
    <row r="773" spans="1:28" x14ac:dyDescent="0.25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8"/>
      <c r="W773" s="28"/>
      <c r="X773" s="28"/>
      <c r="Y773" s="28"/>
      <c r="Z773" s="28"/>
      <c r="AA773" s="28"/>
      <c r="AB773" s="28"/>
    </row>
    <row r="774" spans="1:28" x14ac:dyDescent="0.25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8"/>
      <c r="W774" s="28"/>
      <c r="X774" s="28"/>
      <c r="Y774" s="28"/>
      <c r="Z774" s="28"/>
      <c r="AA774" s="28"/>
      <c r="AB774" s="28"/>
    </row>
    <row r="775" spans="1:28" x14ac:dyDescent="0.25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8"/>
      <c r="W775" s="28"/>
      <c r="X775" s="28"/>
      <c r="Y775" s="28"/>
      <c r="Z775" s="28"/>
      <c r="AA775" s="28"/>
      <c r="AB775" s="28"/>
    </row>
    <row r="776" spans="1:28" x14ac:dyDescent="0.25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8"/>
      <c r="W776" s="28"/>
      <c r="X776" s="28"/>
      <c r="Y776" s="28"/>
      <c r="Z776" s="28"/>
      <c r="AA776" s="28"/>
      <c r="AB776" s="28"/>
    </row>
    <row r="777" spans="1:28" x14ac:dyDescent="0.25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8"/>
      <c r="W777" s="28"/>
      <c r="X777" s="28"/>
      <c r="Y777" s="28"/>
      <c r="Z777" s="28"/>
      <c r="AA777" s="28"/>
      <c r="AB777" s="28"/>
    </row>
    <row r="778" spans="1:28" x14ac:dyDescent="0.2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8"/>
      <c r="W778" s="28"/>
      <c r="X778" s="28"/>
      <c r="Y778" s="28"/>
      <c r="Z778" s="28"/>
      <c r="AA778" s="28"/>
      <c r="AB778" s="28"/>
    </row>
    <row r="779" spans="1:28" x14ac:dyDescent="0.2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8"/>
      <c r="W779" s="28"/>
      <c r="X779" s="28"/>
      <c r="Y779" s="28"/>
      <c r="Z779" s="28"/>
      <c r="AA779" s="28"/>
      <c r="AB779" s="28"/>
    </row>
    <row r="780" spans="1:28" x14ac:dyDescent="0.25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8"/>
      <c r="W780" s="28"/>
      <c r="X780" s="28"/>
      <c r="Y780" s="28"/>
      <c r="Z780" s="28"/>
      <c r="AA780" s="28"/>
      <c r="AB780" s="28"/>
    </row>
    <row r="781" spans="1:28" x14ac:dyDescent="0.25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8"/>
      <c r="W781" s="28"/>
      <c r="X781" s="28"/>
      <c r="Y781" s="28"/>
      <c r="Z781" s="28"/>
      <c r="AA781" s="28"/>
      <c r="AB781" s="28"/>
    </row>
    <row r="782" spans="1:28" x14ac:dyDescent="0.25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8"/>
      <c r="W782" s="28"/>
      <c r="X782" s="28"/>
      <c r="Y782" s="28"/>
      <c r="Z782" s="28"/>
      <c r="AA782" s="28"/>
      <c r="AB782" s="28"/>
    </row>
    <row r="783" spans="1:28" x14ac:dyDescent="0.25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8"/>
      <c r="W783" s="28"/>
      <c r="X783" s="28"/>
      <c r="Y783" s="28"/>
      <c r="Z783" s="28"/>
      <c r="AA783" s="28"/>
      <c r="AB783" s="28"/>
    </row>
    <row r="784" spans="1:28" x14ac:dyDescent="0.25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8"/>
      <c r="W784" s="28"/>
      <c r="X784" s="28"/>
      <c r="Y784" s="28"/>
      <c r="Z784" s="28"/>
      <c r="AA784" s="28"/>
      <c r="AB784" s="28"/>
    </row>
    <row r="785" spans="1:28" x14ac:dyDescent="0.25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8"/>
      <c r="W785" s="28"/>
      <c r="X785" s="28"/>
      <c r="Y785" s="28"/>
      <c r="Z785" s="28"/>
      <c r="AA785" s="28"/>
      <c r="AB785" s="28"/>
    </row>
    <row r="786" spans="1:28" x14ac:dyDescent="0.2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8"/>
      <c r="W786" s="28"/>
      <c r="X786" s="28"/>
      <c r="Y786" s="28"/>
      <c r="Z786" s="28"/>
      <c r="AA786" s="28"/>
      <c r="AB786" s="28"/>
    </row>
    <row r="787" spans="1:28" x14ac:dyDescent="0.2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8"/>
      <c r="W787" s="28"/>
      <c r="X787" s="28"/>
      <c r="Y787" s="28"/>
      <c r="Z787" s="28"/>
      <c r="AA787" s="28"/>
      <c r="AB787" s="28"/>
    </row>
    <row r="788" spans="1:28" x14ac:dyDescent="0.25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8"/>
      <c r="W788" s="28"/>
      <c r="X788" s="28"/>
      <c r="Y788" s="28"/>
      <c r="Z788" s="28"/>
      <c r="AA788" s="28"/>
      <c r="AB788" s="28"/>
    </row>
    <row r="789" spans="1:28" x14ac:dyDescent="0.25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8"/>
      <c r="W789" s="28"/>
      <c r="X789" s="28"/>
      <c r="Y789" s="28"/>
      <c r="Z789" s="28"/>
      <c r="AA789" s="28"/>
      <c r="AB789" s="28"/>
    </row>
    <row r="790" spans="1:28" x14ac:dyDescent="0.25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8"/>
      <c r="W790" s="28"/>
      <c r="X790" s="28"/>
      <c r="Y790" s="28"/>
      <c r="Z790" s="28"/>
      <c r="AA790" s="28"/>
      <c r="AB790" s="28"/>
    </row>
    <row r="791" spans="1:28" x14ac:dyDescent="0.25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8"/>
      <c r="W791" s="28"/>
      <c r="X791" s="28"/>
      <c r="Y791" s="28"/>
      <c r="Z791" s="28"/>
      <c r="AA791" s="28"/>
      <c r="AB791" s="28"/>
    </row>
    <row r="792" spans="1:28" x14ac:dyDescent="0.25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8"/>
      <c r="W792" s="28"/>
      <c r="X792" s="28"/>
      <c r="Y792" s="28"/>
      <c r="Z792" s="28"/>
      <c r="AA792" s="28"/>
      <c r="AB792" s="28"/>
    </row>
    <row r="793" spans="1:28" x14ac:dyDescent="0.25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8"/>
      <c r="W793" s="28"/>
      <c r="X793" s="28"/>
      <c r="Y793" s="28"/>
      <c r="Z793" s="28"/>
      <c r="AA793" s="28"/>
      <c r="AB793" s="28"/>
    </row>
    <row r="794" spans="1:28" x14ac:dyDescent="0.2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8"/>
      <c r="W794" s="28"/>
      <c r="X794" s="28"/>
      <c r="Y794" s="28"/>
      <c r="Z794" s="28"/>
      <c r="AA794" s="28"/>
      <c r="AB794" s="28"/>
    </row>
    <row r="795" spans="1:28" x14ac:dyDescent="0.2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8"/>
      <c r="W795" s="28"/>
      <c r="X795" s="28"/>
      <c r="Y795" s="28"/>
      <c r="Z795" s="28"/>
      <c r="AA795" s="28"/>
      <c r="AB795" s="28"/>
    </row>
    <row r="796" spans="1:28" x14ac:dyDescent="0.25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8"/>
      <c r="W796" s="28"/>
      <c r="X796" s="28"/>
      <c r="Y796" s="28"/>
      <c r="Z796" s="28"/>
      <c r="AA796" s="28"/>
      <c r="AB796" s="28"/>
    </row>
    <row r="797" spans="1:28" x14ac:dyDescent="0.25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8"/>
      <c r="W797" s="28"/>
      <c r="X797" s="28"/>
      <c r="Y797" s="28"/>
      <c r="Z797" s="28"/>
      <c r="AA797" s="28"/>
      <c r="AB797" s="28"/>
    </row>
    <row r="798" spans="1:28" x14ac:dyDescent="0.25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8"/>
      <c r="W798" s="28"/>
      <c r="X798" s="28"/>
      <c r="Y798" s="28"/>
      <c r="Z798" s="28"/>
      <c r="AA798" s="28"/>
      <c r="AB798" s="28"/>
    </row>
    <row r="799" spans="1:28" x14ac:dyDescent="0.25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8"/>
      <c r="W799" s="28"/>
      <c r="X799" s="28"/>
      <c r="Y799" s="28"/>
      <c r="Z799" s="28"/>
      <c r="AA799" s="28"/>
      <c r="AB799" s="28"/>
    </row>
    <row r="800" spans="1:28" x14ac:dyDescent="0.25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8"/>
      <c r="W800" s="28"/>
      <c r="X800" s="28"/>
      <c r="Y800" s="28"/>
      <c r="Z800" s="28"/>
      <c r="AA800" s="28"/>
      <c r="AB800" s="28"/>
    </row>
    <row r="801" spans="1:28" x14ac:dyDescent="0.25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8"/>
      <c r="W801" s="28"/>
      <c r="X801" s="28"/>
      <c r="Y801" s="28"/>
      <c r="Z801" s="28"/>
      <c r="AA801" s="28"/>
      <c r="AB801" s="28"/>
    </row>
    <row r="802" spans="1:28" x14ac:dyDescent="0.2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8"/>
      <c r="W802" s="28"/>
      <c r="X802" s="28"/>
      <c r="Y802" s="28"/>
      <c r="Z802" s="28"/>
      <c r="AA802" s="28"/>
      <c r="AB802" s="28"/>
    </row>
    <row r="803" spans="1:28" x14ac:dyDescent="0.2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8"/>
      <c r="W803" s="28"/>
      <c r="X803" s="28"/>
      <c r="Y803" s="28"/>
      <c r="Z803" s="28"/>
      <c r="AA803" s="28"/>
      <c r="AB803" s="28"/>
    </row>
    <row r="804" spans="1:28" x14ac:dyDescent="0.25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8"/>
      <c r="W804" s="28"/>
      <c r="X804" s="28"/>
      <c r="Y804" s="28"/>
      <c r="Z804" s="28"/>
      <c r="AA804" s="28"/>
      <c r="AB804" s="28"/>
    </row>
    <row r="805" spans="1:28" x14ac:dyDescent="0.25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8"/>
      <c r="W805" s="28"/>
      <c r="X805" s="28"/>
      <c r="Y805" s="28"/>
      <c r="Z805" s="28"/>
      <c r="AA805" s="28"/>
      <c r="AB805" s="28"/>
    </row>
    <row r="806" spans="1:28" x14ac:dyDescent="0.25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8"/>
      <c r="W806" s="28"/>
      <c r="X806" s="28"/>
      <c r="Y806" s="28"/>
      <c r="Z806" s="28"/>
      <c r="AA806" s="28"/>
      <c r="AB806" s="28"/>
    </row>
    <row r="807" spans="1:28" x14ac:dyDescent="0.25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8"/>
      <c r="W807" s="28"/>
      <c r="X807" s="28"/>
      <c r="Y807" s="28"/>
      <c r="Z807" s="28"/>
      <c r="AA807" s="28"/>
      <c r="AB807" s="28"/>
    </row>
    <row r="808" spans="1:28" x14ac:dyDescent="0.25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8"/>
      <c r="W808" s="28"/>
      <c r="X808" s="28"/>
      <c r="Y808" s="28"/>
      <c r="Z808" s="28"/>
      <c r="AA808" s="28"/>
      <c r="AB808" s="28"/>
    </row>
    <row r="809" spans="1:28" x14ac:dyDescent="0.25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8"/>
      <c r="W809" s="28"/>
      <c r="X809" s="28"/>
      <c r="Y809" s="28"/>
      <c r="Z809" s="28"/>
      <c r="AA809" s="28"/>
      <c r="AB809" s="28"/>
    </row>
    <row r="810" spans="1:28" x14ac:dyDescent="0.2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8"/>
      <c r="W810" s="28"/>
      <c r="X810" s="28"/>
      <c r="Y810" s="28"/>
      <c r="Z810" s="28"/>
      <c r="AA810" s="28"/>
      <c r="AB810" s="28"/>
    </row>
    <row r="811" spans="1:28" x14ac:dyDescent="0.2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8"/>
      <c r="W811" s="28"/>
      <c r="X811" s="28"/>
      <c r="Y811" s="28"/>
      <c r="Z811" s="28"/>
      <c r="AA811" s="28"/>
      <c r="AB811" s="28"/>
    </row>
    <row r="812" spans="1:28" x14ac:dyDescent="0.25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8"/>
      <c r="W812" s="28"/>
      <c r="X812" s="28"/>
      <c r="Y812" s="28"/>
      <c r="Z812" s="28"/>
      <c r="AA812" s="28"/>
      <c r="AB812" s="28"/>
    </row>
    <row r="813" spans="1:28" x14ac:dyDescent="0.25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8"/>
      <c r="W813" s="28"/>
      <c r="X813" s="28"/>
      <c r="Y813" s="28"/>
      <c r="Z813" s="28"/>
      <c r="AA813" s="28"/>
      <c r="AB813" s="28"/>
    </row>
    <row r="814" spans="1:28" x14ac:dyDescent="0.25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8"/>
      <c r="W814" s="28"/>
      <c r="X814" s="28"/>
      <c r="Y814" s="28"/>
      <c r="Z814" s="28"/>
      <c r="AA814" s="28"/>
      <c r="AB814" s="28"/>
    </row>
    <row r="815" spans="1:28" x14ac:dyDescent="0.25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8"/>
      <c r="W815" s="28"/>
      <c r="X815" s="28"/>
      <c r="Y815" s="28"/>
      <c r="Z815" s="28"/>
      <c r="AA815" s="28"/>
      <c r="AB815" s="28"/>
    </row>
    <row r="816" spans="1:28" x14ac:dyDescent="0.25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8"/>
      <c r="W816" s="28"/>
      <c r="X816" s="28"/>
      <c r="Y816" s="28"/>
      <c r="Z816" s="28"/>
      <c r="AA816" s="28"/>
      <c r="AB816" s="28"/>
    </row>
    <row r="817" spans="1:28" x14ac:dyDescent="0.25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8"/>
      <c r="W817" s="28"/>
      <c r="X817" s="28"/>
      <c r="Y817" s="28"/>
      <c r="Z817" s="28"/>
      <c r="AA817" s="28"/>
      <c r="AB817" s="28"/>
    </row>
    <row r="818" spans="1:28" x14ac:dyDescent="0.2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8"/>
      <c r="W818" s="28"/>
      <c r="X818" s="28"/>
      <c r="Y818" s="28"/>
      <c r="Z818" s="28"/>
      <c r="AA818" s="28"/>
      <c r="AB818" s="28"/>
    </row>
    <row r="819" spans="1:28" x14ac:dyDescent="0.2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8"/>
      <c r="W819" s="28"/>
      <c r="X819" s="28"/>
      <c r="Y819" s="28"/>
      <c r="Z819" s="28"/>
      <c r="AA819" s="28"/>
      <c r="AB819" s="28"/>
    </row>
    <row r="820" spans="1:28" x14ac:dyDescent="0.25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8"/>
      <c r="W820" s="28"/>
      <c r="X820" s="28"/>
      <c r="Y820" s="28"/>
      <c r="Z820" s="28"/>
      <c r="AA820" s="28"/>
      <c r="AB820" s="28"/>
    </row>
    <row r="821" spans="1:28" x14ac:dyDescent="0.25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8"/>
      <c r="W821" s="28"/>
      <c r="X821" s="28"/>
      <c r="Y821" s="28"/>
      <c r="Z821" s="28"/>
      <c r="AA821" s="28"/>
      <c r="AB821" s="28"/>
    </row>
    <row r="822" spans="1:28" x14ac:dyDescent="0.25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8"/>
      <c r="W822" s="28"/>
      <c r="X822" s="28"/>
      <c r="Y822" s="28"/>
      <c r="Z822" s="28"/>
      <c r="AA822" s="28"/>
      <c r="AB822" s="28"/>
    </row>
    <row r="823" spans="1:28" x14ac:dyDescent="0.25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8"/>
      <c r="W823" s="28"/>
      <c r="X823" s="28"/>
      <c r="Y823" s="28"/>
      <c r="Z823" s="28"/>
      <c r="AA823" s="28"/>
      <c r="AB823" s="28"/>
    </row>
    <row r="824" spans="1:28" x14ac:dyDescent="0.25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8"/>
      <c r="W824" s="28"/>
      <c r="X824" s="28"/>
      <c r="Y824" s="28"/>
      <c r="Z824" s="28"/>
      <c r="AA824" s="28"/>
      <c r="AB824" s="28"/>
    </row>
    <row r="825" spans="1:28" x14ac:dyDescent="0.25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8"/>
      <c r="W825" s="28"/>
      <c r="X825" s="28"/>
      <c r="Y825" s="28"/>
      <c r="Z825" s="28"/>
      <c r="AA825" s="28"/>
      <c r="AB825" s="28"/>
    </row>
    <row r="826" spans="1:28" x14ac:dyDescent="0.2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8"/>
      <c r="W826" s="28"/>
      <c r="X826" s="28"/>
      <c r="Y826" s="28"/>
      <c r="Z826" s="28"/>
      <c r="AA826" s="28"/>
      <c r="AB826" s="28"/>
    </row>
    <row r="827" spans="1:28" x14ac:dyDescent="0.2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8"/>
      <c r="W827" s="28"/>
      <c r="X827" s="28"/>
      <c r="Y827" s="28"/>
      <c r="Z827" s="28"/>
      <c r="AA827" s="28"/>
      <c r="AB827" s="28"/>
    </row>
    <row r="828" spans="1:28" x14ac:dyDescent="0.25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8"/>
      <c r="W828" s="28"/>
      <c r="X828" s="28"/>
      <c r="Y828" s="28"/>
      <c r="Z828" s="28"/>
      <c r="AA828" s="28"/>
      <c r="AB828" s="28"/>
    </row>
    <row r="829" spans="1:28" x14ac:dyDescent="0.25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8"/>
      <c r="W829" s="28"/>
      <c r="X829" s="28"/>
      <c r="Y829" s="28"/>
      <c r="Z829" s="28"/>
      <c r="AA829" s="28"/>
      <c r="AB829" s="28"/>
    </row>
    <row r="830" spans="1:28" x14ac:dyDescent="0.25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8"/>
      <c r="W830" s="28"/>
      <c r="X830" s="28"/>
      <c r="Y830" s="28"/>
      <c r="Z830" s="28"/>
      <c r="AA830" s="28"/>
      <c r="AB830" s="28"/>
    </row>
    <row r="831" spans="1:28" x14ac:dyDescent="0.25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8"/>
      <c r="W831" s="28"/>
      <c r="X831" s="28"/>
      <c r="Y831" s="28"/>
      <c r="Z831" s="28"/>
      <c r="AA831" s="28"/>
      <c r="AB831" s="28"/>
    </row>
    <row r="832" spans="1:28" x14ac:dyDescent="0.25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8"/>
      <c r="W832" s="28"/>
      <c r="X832" s="28"/>
      <c r="Y832" s="28"/>
      <c r="Z832" s="28"/>
      <c r="AA832" s="28"/>
      <c r="AB832" s="28"/>
    </row>
    <row r="833" spans="1:28" x14ac:dyDescent="0.25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8"/>
      <c r="W833" s="28"/>
      <c r="X833" s="28"/>
      <c r="Y833" s="28"/>
      <c r="Z833" s="28"/>
      <c r="AA833" s="28"/>
      <c r="AB833" s="28"/>
    </row>
    <row r="834" spans="1:28" x14ac:dyDescent="0.2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8"/>
      <c r="W834" s="28"/>
      <c r="X834" s="28"/>
      <c r="Y834" s="28"/>
      <c r="Z834" s="28"/>
      <c r="AA834" s="28"/>
      <c r="AB834" s="28"/>
    </row>
    <row r="835" spans="1:28" x14ac:dyDescent="0.2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8"/>
      <c r="W835" s="28"/>
      <c r="X835" s="28"/>
      <c r="Y835" s="28"/>
      <c r="Z835" s="28"/>
      <c r="AA835" s="28"/>
      <c r="AB835" s="28"/>
    </row>
    <row r="836" spans="1:28" x14ac:dyDescent="0.25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8"/>
      <c r="W836" s="28"/>
      <c r="X836" s="28"/>
      <c r="Y836" s="28"/>
      <c r="Z836" s="28"/>
      <c r="AA836" s="28"/>
      <c r="AB836" s="28"/>
    </row>
    <row r="837" spans="1:28" x14ac:dyDescent="0.25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8"/>
      <c r="W837" s="28"/>
      <c r="X837" s="28"/>
      <c r="Y837" s="28"/>
      <c r="Z837" s="28"/>
      <c r="AA837" s="28"/>
      <c r="AB837" s="28"/>
    </row>
    <row r="838" spans="1:28" x14ac:dyDescent="0.25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8"/>
      <c r="W838" s="28"/>
      <c r="X838" s="28"/>
      <c r="Y838" s="28"/>
      <c r="Z838" s="28"/>
      <c r="AA838" s="28"/>
      <c r="AB838" s="28"/>
    </row>
    <row r="839" spans="1:28" x14ac:dyDescent="0.25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8"/>
      <c r="W839" s="28"/>
      <c r="X839" s="28"/>
      <c r="Y839" s="28"/>
      <c r="Z839" s="28"/>
      <c r="AA839" s="28"/>
      <c r="AB839" s="28"/>
    </row>
    <row r="840" spans="1:28" x14ac:dyDescent="0.25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8"/>
      <c r="W840" s="28"/>
      <c r="X840" s="28"/>
      <c r="Y840" s="28"/>
      <c r="Z840" s="28"/>
      <c r="AA840" s="28"/>
      <c r="AB840" s="28"/>
    </row>
    <row r="841" spans="1:28" x14ac:dyDescent="0.25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8"/>
      <c r="W841" s="28"/>
      <c r="X841" s="28"/>
      <c r="Y841" s="28"/>
      <c r="Z841" s="28"/>
      <c r="AA841" s="28"/>
      <c r="AB841" s="28"/>
    </row>
    <row r="842" spans="1:28" x14ac:dyDescent="0.2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8"/>
      <c r="W842" s="28"/>
      <c r="X842" s="28"/>
      <c r="Y842" s="28"/>
      <c r="Z842" s="28"/>
      <c r="AA842" s="28"/>
      <c r="AB842" s="28"/>
    </row>
    <row r="843" spans="1:28" x14ac:dyDescent="0.2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8"/>
      <c r="W843" s="28"/>
      <c r="X843" s="28"/>
      <c r="Y843" s="28"/>
      <c r="Z843" s="28"/>
      <c r="AA843" s="28"/>
      <c r="AB843" s="28"/>
    </row>
    <row r="844" spans="1:28" x14ac:dyDescent="0.25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8"/>
      <c r="W844" s="28"/>
      <c r="X844" s="28"/>
      <c r="Y844" s="28"/>
      <c r="Z844" s="28"/>
      <c r="AA844" s="28"/>
      <c r="AB844" s="28"/>
    </row>
    <row r="845" spans="1:28" x14ac:dyDescent="0.25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8"/>
      <c r="W845" s="28"/>
      <c r="X845" s="28"/>
      <c r="Y845" s="28"/>
      <c r="Z845" s="28"/>
      <c r="AA845" s="28"/>
      <c r="AB845" s="28"/>
    </row>
    <row r="846" spans="1:28" x14ac:dyDescent="0.25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8"/>
      <c r="W846" s="28"/>
      <c r="X846" s="28"/>
      <c r="Y846" s="28"/>
      <c r="Z846" s="28"/>
      <c r="AA846" s="28"/>
      <c r="AB846" s="28"/>
    </row>
    <row r="847" spans="1:28" x14ac:dyDescent="0.25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8"/>
      <c r="W847" s="28"/>
      <c r="X847" s="28"/>
      <c r="Y847" s="28"/>
      <c r="Z847" s="28"/>
      <c r="AA847" s="28"/>
      <c r="AB847" s="28"/>
    </row>
    <row r="848" spans="1:28" x14ac:dyDescent="0.25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8"/>
      <c r="W848" s="28"/>
      <c r="X848" s="28"/>
      <c r="Y848" s="28"/>
      <c r="Z848" s="28"/>
      <c r="AA848" s="28"/>
      <c r="AB848" s="28"/>
    </row>
    <row r="849" spans="1:28" x14ac:dyDescent="0.25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8"/>
      <c r="W849" s="28"/>
      <c r="X849" s="28"/>
      <c r="Y849" s="28"/>
      <c r="Z849" s="28"/>
      <c r="AA849" s="28"/>
      <c r="AB849" s="28"/>
    </row>
    <row r="850" spans="1:28" x14ac:dyDescent="0.25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8"/>
      <c r="W850" s="28"/>
      <c r="X850" s="28"/>
      <c r="Y850" s="28"/>
      <c r="Z850" s="28"/>
      <c r="AA850" s="28"/>
      <c r="AB850" s="28"/>
    </row>
    <row r="851" spans="1:28" x14ac:dyDescent="0.25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8"/>
      <c r="W851" s="28"/>
      <c r="X851" s="28"/>
      <c r="Y851" s="28"/>
      <c r="Z851" s="28"/>
      <c r="AA851" s="28"/>
      <c r="AB851" s="28"/>
    </row>
    <row r="852" spans="1:28" x14ac:dyDescent="0.25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8"/>
      <c r="W852" s="28"/>
      <c r="X852" s="28"/>
      <c r="Y852" s="28"/>
      <c r="Z852" s="28"/>
      <c r="AA852" s="28"/>
      <c r="AB852" s="28"/>
    </row>
    <row r="853" spans="1:28" x14ac:dyDescent="0.25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8"/>
      <c r="W853" s="28"/>
      <c r="X853" s="28"/>
      <c r="Y853" s="28"/>
      <c r="Z853" s="28"/>
      <c r="AA853" s="28"/>
      <c r="AB853" s="28"/>
    </row>
    <row r="854" spans="1:28" x14ac:dyDescent="0.25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8"/>
      <c r="W854" s="28"/>
      <c r="X854" s="28"/>
      <c r="Y854" s="28"/>
      <c r="Z854" s="28"/>
      <c r="AA854" s="28"/>
      <c r="AB854" s="28"/>
    </row>
    <row r="855" spans="1:28" x14ac:dyDescent="0.25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8"/>
      <c r="W855" s="28"/>
      <c r="X855" s="28"/>
      <c r="Y855" s="28"/>
      <c r="Z855" s="28"/>
      <c r="AA855" s="28"/>
      <c r="AB855" s="28"/>
    </row>
    <row r="856" spans="1:28" x14ac:dyDescent="0.25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8"/>
      <c r="W856" s="28"/>
      <c r="X856" s="28"/>
      <c r="Y856" s="28"/>
      <c r="Z856" s="28"/>
      <c r="AA856" s="28"/>
      <c r="AB856" s="28"/>
    </row>
    <row r="857" spans="1:28" x14ac:dyDescent="0.25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8"/>
      <c r="W857" s="28"/>
      <c r="X857" s="28"/>
      <c r="Y857" s="28"/>
      <c r="Z857" s="28"/>
      <c r="AA857" s="28"/>
      <c r="AB857" s="28"/>
    </row>
    <row r="858" spans="1:28" x14ac:dyDescent="0.25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8"/>
      <c r="W858" s="28"/>
      <c r="X858" s="28"/>
      <c r="Y858" s="28"/>
      <c r="Z858" s="28"/>
      <c r="AA858" s="28"/>
      <c r="AB858" s="28"/>
    </row>
    <row r="859" spans="1:28" x14ac:dyDescent="0.25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8"/>
      <c r="W859" s="28"/>
      <c r="X859" s="28"/>
      <c r="Y859" s="28"/>
      <c r="Z859" s="28"/>
      <c r="AA859" s="28"/>
      <c r="AB859" s="28"/>
    </row>
    <row r="860" spans="1:28" x14ac:dyDescent="0.25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8"/>
      <c r="W860" s="28"/>
      <c r="X860" s="28"/>
      <c r="Y860" s="28"/>
      <c r="Z860" s="28"/>
      <c r="AA860" s="28"/>
      <c r="AB860" s="28"/>
    </row>
    <row r="861" spans="1:28" x14ac:dyDescent="0.25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8"/>
      <c r="W861" s="28"/>
      <c r="X861" s="28"/>
      <c r="Y861" s="28"/>
      <c r="Z861" s="28"/>
      <c r="AA861" s="28"/>
      <c r="AB861" s="28"/>
    </row>
    <row r="862" spans="1:28" x14ac:dyDescent="0.25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8"/>
      <c r="W862" s="28"/>
      <c r="X862" s="28"/>
      <c r="Y862" s="28"/>
      <c r="Z862" s="28"/>
      <c r="AA862" s="28"/>
      <c r="AB862" s="28"/>
    </row>
    <row r="863" spans="1:28" x14ac:dyDescent="0.25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8"/>
      <c r="W863" s="28"/>
      <c r="X863" s="28"/>
      <c r="Y863" s="28"/>
      <c r="Z863" s="28"/>
      <c r="AA863" s="28"/>
      <c r="AB863" s="28"/>
    </row>
    <row r="864" spans="1:28" x14ac:dyDescent="0.25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8"/>
      <c r="W864" s="28"/>
      <c r="X864" s="28"/>
      <c r="Y864" s="28"/>
      <c r="Z864" s="28"/>
      <c r="AA864" s="28"/>
      <c r="AB864" s="28"/>
    </row>
    <row r="865" spans="1:28" x14ac:dyDescent="0.25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8"/>
      <c r="W865" s="28"/>
      <c r="X865" s="28"/>
      <c r="Y865" s="28"/>
      <c r="Z865" s="28"/>
      <c r="AA865" s="28"/>
      <c r="AB865" s="28"/>
    </row>
    <row r="866" spans="1:28" x14ac:dyDescent="0.25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8"/>
      <c r="W866" s="28"/>
      <c r="X866" s="28"/>
      <c r="Y866" s="28"/>
      <c r="Z866" s="28"/>
      <c r="AA866" s="28"/>
      <c r="AB866" s="28"/>
    </row>
    <row r="867" spans="1:28" x14ac:dyDescent="0.25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8"/>
      <c r="W867" s="28"/>
      <c r="X867" s="28"/>
      <c r="Y867" s="28"/>
      <c r="Z867" s="28"/>
      <c r="AA867" s="28"/>
      <c r="AB867" s="28"/>
    </row>
    <row r="868" spans="1:28" x14ac:dyDescent="0.25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8"/>
      <c r="W868" s="28"/>
      <c r="X868" s="28"/>
      <c r="Y868" s="28"/>
      <c r="Z868" s="28"/>
      <c r="AA868" s="28"/>
      <c r="AB868" s="28"/>
    </row>
    <row r="869" spans="1:28" x14ac:dyDescent="0.25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8"/>
      <c r="W869" s="28"/>
      <c r="X869" s="28"/>
      <c r="Y869" s="28"/>
      <c r="Z869" s="28"/>
      <c r="AA869" s="28"/>
      <c r="AB869" s="28"/>
    </row>
    <row r="870" spans="1:28" x14ac:dyDescent="0.25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8"/>
      <c r="W870" s="28"/>
      <c r="X870" s="28"/>
      <c r="Y870" s="28"/>
      <c r="Z870" s="28"/>
      <c r="AA870" s="28"/>
      <c r="AB870" s="28"/>
    </row>
    <row r="871" spans="1:28" x14ac:dyDescent="0.25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8"/>
      <c r="W871" s="28"/>
      <c r="X871" s="28"/>
      <c r="Y871" s="28"/>
      <c r="Z871" s="28"/>
      <c r="AA871" s="28"/>
      <c r="AB871" s="28"/>
    </row>
    <row r="872" spans="1:28" x14ac:dyDescent="0.25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8"/>
      <c r="W872" s="28"/>
      <c r="X872" s="28"/>
      <c r="Y872" s="28"/>
      <c r="Z872" s="28"/>
      <c r="AA872" s="28"/>
      <c r="AB872" s="28"/>
    </row>
    <row r="873" spans="1:28" x14ac:dyDescent="0.25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8"/>
      <c r="W873" s="28"/>
      <c r="X873" s="28"/>
      <c r="Y873" s="28"/>
      <c r="Z873" s="28"/>
      <c r="AA873" s="28"/>
      <c r="AB873" s="28"/>
    </row>
    <row r="874" spans="1:28" x14ac:dyDescent="0.25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8"/>
      <c r="W874" s="28"/>
      <c r="X874" s="28"/>
      <c r="Y874" s="28"/>
      <c r="Z874" s="28"/>
      <c r="AA874" s="28"/>
      <c r="AB874" s="28"/>
    </row>
    <row r="875" spans="1:28" x14ac:dyDescent="0.25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8"/>
      <c r="W875" s="28"/>
      <c r="X875" s="28"/>
      <c r="Y875" s="28"/>
      <c r="Z875" s="28"/>
      <c r="AA875" s="28"/>
      <c r="AB875" s="28"/>
    </row>
    <row r="876" spans="1:28" x14ac:dyDescent="0.25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8"/>
      <c r="W876" s="28"/>
      <c r="X876" s="28"/>
      <c r="Y876" s="28"/>
      <c r="Z876" s="28"/>
      <c r="AA876" s="28"/>
      <c r="AB876" s="28"/>
    </row>
    <row r="877" spans="1:28" x14ac:dyDescent="0.25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8"/>
      <c r="W877" s="28"/>
      <c r="X877" s="28"/>
      <c r="Y877" s="28"/>
      <c r="Z877" s="28"/>
      <c r="AA877" s="28"/>
      <c r="AB877" s="28"/>
    </row>
    <row r="878" spans="1:28" x14ac:dyDescent="0.25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8"/>
      <c r="W878" s="28"/>
      <c r="X878" s="28"/>
      <c r="Y878" s="28"/>
      <c r="Z878" s="28"/>
      <c r="AA878" s="28"/>
      <c r="AB878" s="28"/>
    </row>
    <row r="879" spans="1:28" x14ac:dyDescent="0.25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8"/>
      <c r="W879" s="28"/>
      <c r="X879" s="28"/>
      <c r="Y879" s="28"/>
      <c r="Z879" s="28"/>
      <c r="AA879" s="28"/>
      <c r="AB879" s="28"/>
    </row>
    <row r="880" spans="1:28" x14ac:dyDescent="0.25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8"/>
      <c r="W880" s="28"/>
      <c r="X880" s="28"/>
      <c r="Y880" s="28"/>
      <c r="Z880" s="28"/>
      <c r="AA880" s="28"/>
      <c r="AB880" s="28"/>
    </row>
    <row r="881" spans="1:28" x14ac:dyDescent="0.25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8"/>
      <c r="W881" s="28"/>
      <c r="X881" s="28"/>
      <c r="Y881" s="28"/>
      <c r="Z881" s="28"/>
      <c r="AA881" s="28"/>
      <c r="AB881" s="28"/>
    </row>
    <row r="882" spans="1:28" x14ac:dyDescent="0.25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8"/>
      <c r="W882" s="28"/>
      <c r="X882" s="28"/>
      <c r="Y882" s="28"/>
      <c r="Z882" s="28"/>
      <c r="AA882" s="28"/>
      <c r="AB882" s="28"/>
    </row>
    <row r="883" spans="1:28" x14ac:dyDescent="0.25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8"/>
      <c r="W883" s="28"/>
      <c r="X883" s="28"/>
      <c r="Y883" s="28"/>
      <c r="Z883" s="28"/>
      <c r="AA883" s="28"/>
      <c r="AB883" s="28"/>
    </row>
    <row r="884" spans="1:28" x14ac:dyDescent="0.25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8"/>
      <c r="W884" s="28"/>
      <c r="X884" s="28"/>
      <c r="Y884" s="28"/>
      <c r="Z884" s="28"/>
      <c r="AA884" s="28"/>
      <c r="AB884" s="28"/>
    </row>
    <row r="885" spans="1:28" x14ac:dyDescent="0.25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8"/>
      <c r="W885" s="28"/>
      <c r="X885" s="28"/>
      <c r="Y885" s="28"/>
      <c r="Z885" s="28"/>
      <c r="AA885" s="28"/>
      <c r="AB885" s="28"/>
    </row>
    <row r="886" spans="1:28" x14ac:dyDescent="0.25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8"/>
      <c r="W886" s="28"/>
      <c r="X886" s="28"/>
      <c r="Y886" s="28"/>
      <c r="Z886" s="28"/>
      <c r="AA886" s="28"/>
      <c r="AB886" s="28"/>
    </row>
    <row r="887" spans="1:28" x14ac:dyDescent="0.25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8"/>
      <c r="W887" s="28"/>
      <c r="X887" s="28"/>
      <c r="Y887" s="28"/>
      <c r="Z887" s="28"/>
      <c r="AA887" s="28"/>
      <c r="AB887" s="28"/>
    </row>
    <row r="888" spans="1:28" x14ac:dyDescent="0.25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8"/>
      <c r="W888" s="28"/>
      <c r="X888" s="28"/>
      <c r="Y888" s="28"/>
      <c r="Z888" s="28"/>
      <c r="AA888" s="28"/>
      <c r="AB888" s="28"/>
    </row>
    <row r="889" spans="1:28" x14ac:dyDescent="0.25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8"/>
      <c r="W889" s="28"/>
      <c r="X889" s="28"/>
      <c r="Y889" s="28"/>
      <c r="Z889" s="28"/>
      <c r="AA889" s="28"/>
      <c r="AB889" s="28"/>
    </row>
    <row r="890" spans="1:28" x14ac:dyDescent="0.25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8"/>
      <c r="W890" s="28"/>
      <c r="X890" s="28"/>
      <c r="Y890" s="28"/>
      <c r="Z890" s="28"/>
      <c r="AA890" s="28"/>
      <c r="AB890" s="28"/>
    </row>
    <row r="891" spans="1:28" x14ac:dyDescent="0.25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8"/>
      <c r="W891" s="28"/>
      <c r="X891" s="28"/>
      <c r="Y891" s="28"/>
      <c r="Z891" s="28"/>
      <c r="AA891" s="28"/>
      <c r="AB891" s="28"/>
    </row>
    <row r="892" spans="1:28" x14ac:dyDescent="0.25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8"/>
      <c r="W892" s="28"/>
      <c r="X892" s="28"/>
      <c r="Y892" s="28"/>
      <c r="Z892" s="28"/>
      <c r="AA892" s="28"/>
      <c r="AB892" s="28"/>
    </row>
    <row r="893" spans="1:28" x14ac:dyDescent="0.25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8"/>
      <c r="W893" s="28"/>
      <c r="X893" s="28"/>
      <c r="Y893" s="28"/>
      <c r="Z893" s="28"/>
      <c r="AA893" s="28"/>
      <c r="AB893" s="28"/>
    </row>
    <row r="894" spans="1:28" x14ac:dyDescent="0.25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8"/>
      <c r="W894" s="28"/>
      <c r="X894" s="28"/>
      <c r="Y894" s="28"/>
      <c r="Z894" s="28"/>
      <c r="AA894" s="28"/>
      <c r="AB894" s="28"/>
    </row>
    <row r="895" spans="1:28" x14ac:dyDescent="0.25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8"/>
      <c r="W895" s="28"/>
      <c r="X895" s="28"/>
      <c r="Y895" s="28"/>
      <c r="Z895" s="28"/>
      <c r="AA895" s="28"/>
      <c r="AB895" s="28"/>
    </row>
    <row r="896" spans="1:28" x14ac:dyDescent="0.25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8"/>
      <c r="W896" s="28"/>
      <c r="X896" s="28"/>
      <c r="Y896" s="28"/>
      <c r="Z896" s="28"/>
      <c r="AA896" s="28"/>
      <c r="AB896" s="28"/>
    </row>
    <row r="897" spans="1:28" x14ac:dyDescent="0.25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8"/>
      <c r="W897" s="28"/>
      <c r="X897" s="28"/>
      <c r="Y897" s="28"/>
      <c r="Z897" s="28"/>
      <c r="AA897" s="28"/>
      <c r="AB897" s="28"/>
    </row>
    <row r="898" spans="1:28" x14ac:dyDescent="0.25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8"/>
      <c r="W898" s="28"/>
      <c r="X898" s="28"/>
      <c r="Y898" s="28"/>
      <c r="Z898" s="28"/>
      <c r="AA898" s="28"/>
      <c r="AB898" s="28"/>
    </row>
    <row r="899" spans="1:28" x14ac:dyDescent="0.25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8"/>
      <c r="W899" s="28"/>
      <c r="X899" s="28"/>
      <c r="Y899" s="28"/>
      <c r="Z899" s="28"/>
      <c r="AA899" s="28"/>
      <c r="AB899" s="28"/>
    </row>
    <row r="900" spans="1:28" x14ac:dyDescent="0.25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8"/>
      <c r="W900" s="28"/>
      <c r="X900" s="28"/>
      <c r="Y900" s="28"/>
      <c r="Z900" s="28"/>
      <c r="AA900" s="28"/>
      <c r="AB900" s="28"/>
    </row>
    <row r="901" spans="1:28" x14ac:dyDescent="0.25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8"/>
      <c r="W901" s="28"/>
      <c r="X901" s="28"/>
      <c r="Y901" s="28"/>
      <c r="Z901" s="28"/>
      <c r="AA901" s="28"/>
      <c r="AB901" s="28"/>
    </row>
    <row r="902" spans="1:28" x14ac:dyDescent="0.25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8"/>
      <c r="W902" s="28"/>
      <c r="X902" s="28"/>
      <c r="Y902" s="28"/>
      <c r="Z902" s="28"/>
      <c r="AA902" s="28"/>
      <c r="AB902" s="28"/>
    </row>
    <row r="903" spans="1:28" x14ac:dyDescent="0.25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8"/>
      <c r="W903" s="28"/>
      <c r="X903" s="28"/>
      <c r="Y903" s="28"/>
      <c r="Z903" s="28"/>
      <c r="AA903" s="28"/>
      <c r="AB903" s="28"/>
    </row>
    <row r="904" spans="1:28" x14ac:dyDescent="0.25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8"/>
      <c r="W904" s="28"/>
      <c r="X904" s="28"/>
      <c r="Y904" s="28"/>
      <c r="Z904" s="28"/>
      <c r="AA904" s="28"/>
      <c r="AB904" s="28"/>
    </row>
    <row r="905" spans="1:28" x14ac:dyDescent="0.25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8"/>
      <c r="W905" s="28"/>
      <c r="X905" s="28"/>
      <c r="Y905" s="28"/>
      <c r="Z905" s="28"/>
      <c r="AA905" s="28"/>
      <c r="AB905" s="28"/>
    </row>
    <row r="906" spans="1:28" x14ac:dyDescent="0.25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8"/>
      <c r="W906" s="28"/>
      <c r="X906" s="28"/>
      <c r="Y906" s="28"/>
      <c r="Z906" s="28"/>
      <c r="AA906" s="28"/>
      <c r="AB906" s="28"/>
    </row>
    <row r="907" spans="1:28" x14ac:dyDescent="0.25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8"/>
      <c r="W907" s="28"/>
      <c r="X907" s="28"/>
      <c r="Y907" s="28"/>
      <c r="Z907" s="28"/>
      <c r="AA907" s="28"/>
      <c r="AB907" s="28"/>
    </row>
    <row r="908" spans="1:28" x14ac:dyDescent="0.25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8"/>
      <c r="W908" s="28"/>
      <c r="X908" s="28"/>
      <c r="Y908" s="28"/>
      <c r="Z908" s="28"/>
      <c r="AA908" s="28"/>
      <c r="AB908" s="28"/>
    </row>
    <row r="909" spans="1:28" x14ac:dyDescent="0.25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8"/>
      <c r="W909" s="28"/>
      <c r="X909" s="28"/>
      <c r="Y909" s="28"/>
      <c r="Z909" s="28"/>
      <c r="AA909" s="28"/>
      <c r="AB909" s="28"/>
    </row>
    <row r="910" spans="1:28" x14ac:dyDescent="0.25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8"/>
      <c r="W910" s="28"/>
      <c r="X910" s="28"/>
      <c r="Y910" s="28"/>
      <c r="Z910" s="28"/>
      <c r="AA910" s="28"/>
      <c r="AB910" s="28"/>
    </row>
    <row r="911" spans="1:28" x14ac:dyDescent="0.25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8"/>
      <c r="W911" s="28"/>
      <c r="X911" s="28"/>
      <c r="Y911" s="28"/>
      <c r="Z911" s="28"/>
      <c r="AA911" s="28"/>
      <c r="AB911" s="28"/>
    </row>
    <row r="912" spans="1:28" x14ac:dyDescent="0.25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8"/>
      <c r="W912" s="28"/>
      <c r="X912" s="28"/>
      <c r="Y912" s="28"/>
      <c r="Z912" s="28"/>
      <c r="AA912" s="28"/>
      <c r="AB912" s="28"/>
    </row>
    <row r="913" spans="1:28" x14ac:dyDescent="0.25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8"/>
      <c r="W913" s="28"/>
      <c r="X913" s="28"/>
      <c r="Y913" s="28"/>
      <c r="Z913" s="28"/>
      <c r="AA913" s="28"/>
      <c r="AB913" s="28"/>
    </row>
    <row r="914" spans="1:28" x14ac:dyDescent="0.25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8"/>
      <c r="W914" s="28"/>
      <c r="X914" s="28"/>
      <c r="Y914" s="28"/>
      <c r="Z914" s="28"/>
      <c r="AA914" s="28"/>
      <c r="AB914" s="28"/>
    </row>
    <row r="915" spans="1:28" x14ac:dyDescent="0.25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8"/>
      <c r="W915" s="28"/>
      <c r="X915" s="28"/>
      <c r="Y915" s="28"/>
      <c r="Z915" s="28"/>
      <c r="AA915" s="28"/>
      <c r="AB915" s="28"/>
    </row>
    <row r="916" spans="1:28" x14ac:dyDescent="0.25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8"/>
      <c r="W916" s="28"/>
      <c r="X916" s="28"/>
      <c r="Y916" s="28"/>
      <c r="Z916" s="28"/>
      <c r="AA916" s="28"/>
      <c r="AB916" s="28"/>
    </row>
    <row r="917" spans="1:28" x14ac:dyDescent="0.25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8"/>
      <c r="W917" s="28"/>
      <c r="X917" s="28"/>
      <c r="Y917" s="28"/>
      <c r="Z917" s="28"/>
      <c r="AA917" s="28"/>
      <c r="AB917" s="28"/>
    </row>
    <row r="918" spans="1:28" x14ac:dyDescent="0.25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8"/>
      <c r="W918" s="28"/>
      <c r="X918" s="28"/>
      <c r="Y918" s="28"/>
      <c r="Z918" s="28"/>
      <c r="AA918" s="28"/>
      <c r="AB918" s="28"/>
    </row>
    <row r="919" spans="1:28" x14ac:dyDescent="0.25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8"/>
      <c r="W919" s="28"/>
      <c r="X919" s="28"/>
      <c r="Y919" s="28"/>
      <c r="Z919" s="28"/>
      <c r="AA919" s="28"/>
      <c r="AB919" s="28"/>
    </row>
    <row r="920" spans="1:28" x14ac:dyDescent="0.25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8"/>
      <c r="W920" s="28"/>
      <c r="X920" s="28"/>
      <c r="Y920" s="28"/>
      <c r="Z920" s="28"/>
      <c r="AA920" s="28"/>
      <c r="AB920" s="28"/>
    </row>
    <row r="921" spans="1:28" x14ac:dyDescent="0.25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8"/>
      <c r="W921" s="28"/>
      <c r="X921" s="28"/>
      <c r="Y921" s="28"/>
      <c r="Z921" s="28"/>
      <c r="AA921" s="28"/>
      <c r="AB921" s="28"/>
    </row>
    <row r="922" spans="1:28" x14ac:dyDescent="0.25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8"/>
      <c r="W922" s="28"/>
      <c r="X922" s="28"/>
      <c r="Y922" s="28"/>
      <c r="Z922" s="28"/>
      <c r="AA922" s="28"/>
      <c r="AB922" s="28"/>
    </row>
    <row r="923" spans="1:28" x14ac:dyDescent="0.25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8"/>
      <c r="W923" s="28"/>
      <c r="X923" s="28"/>
      <c r="Y923" s="28"/>
      <c r="Z923" s="28"/>
      <c r="AA923" s="28"/>
      <c r="AB923" s="28"/>
    </row>
    <row r="924" spans="1:28" x14ac:dyDescent="0.25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8"/>
      <c r="W924" s="28"/>
      <c r="X924" s="28"/>
      <c r="Y924" s="28"/>
      <c r="Z924" s="28"/>
      <c r="AA924" s="28"/>
      <c r="AB924" s="28"/>
    </row>
    <row r="925" spans="1:28" x14ac:dyDescent="0.25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8"/>
      <c r="W925" s="28"/>
      <c r="X925" s="28"/>
      <c r="Y925" s="28"/>
      <c r="Z925" s="28"/>
      <c r="AA925" s="28"/>
      <c r="AB925" s="28"/>
    </row>
    <row r="926" spans="1:28" x14ac:dyDescent="0.25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8"/>
      <c r="W926" s="28"/>
      <c r="X926" s="28"/>
      <c r="Y926" s="28"/>
      <c r="Z926" s="28"/>
      <c r="AA926" s="28"/>
      <c r="AB926" s="28"/>
    </row>
    <row r="927" spans="1:28" x14ac:dyDescent="0.25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8"/>
      <c r="W927" s="28"/>
      <c r="X927" s="28"/>
      <c r="Y927" s="28"/>
      <c r="Z927" s="28"/>
      <c r="AA927" s="28"/>
      <c r="AB927" s="28"/>
    </row>
    <row r="928" spans="1:28" x14ac:dyDescent="0.25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8"/>
      <c r="W928" s="28"/>
      <c r="X928" s="28"/>
      <c r="Y928" s="28"/>
      <c r="Z928" s="28"/>
      <c r="AA928" s="28"/>
      <c r="AB928" s="28"/>
    </row>
    <row r="929" spans="1:28" x14ac:dyDescent="0.25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8"/>
      <c r="W929" s="28"/>
      <c r="X929" s="28"/>
      <c r="Y929" s="28"/>
      <c r="Z929" s="28"/>
      <c r="AA929" s="28"/>
      <c r="AB929" s="28"/>
    </row>
    <row r="930" spans="1:28" x14ac:dyDescent="0.25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8"/>
      <c r="W930" s="28"/>
      <c r="X930" s="28"/>
      <c r="Y930" s="28"/>
      <c r="Z930" s="28"/>
      <c r="AA930" s="28"/>
      <c r="AB930" s="28"/>
    </row>
    <row r="931" spans="1:28" x14ac:dyDescent="0.25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8"/>
      <c r="W931" s="28"/>
      <c r="X931" s="28"/>
      <c r="Y931" s="28"/>
      <c r="Z931" s="28"/>
      <c r="AA931" s="28"/>
      <c r="AB931" s="28"/>
    </row>
    <row r="932" spans="1:28" x14ac:dyDescent="0.25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8"/>
      <c r="W932" s="28"/>
      <c r="X932" s="28"/>
      <c r="Y932" s="28"/>
      <c r="Z932" s="28"/>
      <c r="AA932" s="28"/>
      <c r="AB932" s="28"/>
    </row>
    <row r="933" spans="1:28" x14ac:dyDescent="0.25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8"/>
      <c r="W933" s="28"/>
      <c r="X933" s="28"/>
      <c r="Y933" s="28"/>
      <c r="Z933" s="28"/>
      <c r="AA933" s="28"/>
      <c r="AB933" s="28"/>
    </row>
    <row r="934" spans="1:28" x14ac:dyDescent="0.25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8"/>
      <c r="W934" s="28"/>
      <c r="X934" s="28"/>
      <c r="Y934" s="28"/>
      <c r="Z934" s="28"/>
      <c r="AA934" s="28"/>
      <c r="AB934" s="28"/>
    </row>
    <row r="935" spans="1:28" x14ac:dyDescent="0.25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8"/>
      <c r="W935" s="28"/>
      <c r="X935" s="28"/>
      <c r="Y935" s="28"/>
      <c r="Z935" s="28"/>
      <c r="AA935" s="28"/>
      <c r="AB935" s="28"/>
    </row>
    <row r="936" spans="1:28" x14ac:dyDescent="0.25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8"/>
      <c r="W936" s="28"/>
      <c r="X936" s="28"/>
      <c r="Y936" s="28"/>
      <c r="Z936" s="28"/>
      <c r="AA936" s="28"/>
      <c r="AB936" s="28"/>
    </row>
    <row r="937" spans="1:28" x14ac:dyDescent="0.25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8"/>
      <c r="W937" s="28"/>
      <c r="X937" s="28"/>
      <c r="Y937" s="28"/>
      <c r="Z937" s="28"/>
      <c r="AA937" s="28"/>
      <c r="AB937" s="28"/>
    </row>
    <row r="938" spans="1:28" x14ac:dyDescent="0.25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8"/>
      <c r="W938" s="28"/>
      <c r="X938" s="28"/>
      <c r="Y938" s="28"/>
      <c r="Z938" s="28"/>
      <c r="AA938" s="28"/>
      <c r="AB938" s="28"/>
    </row>
    <row r="939" spans="1:28" x14ac:dyDescent="0.25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8"/>
      <c r="W939" s="28"/>
      <c r="X939" s="28"/>
      <c r="Y939" s="28"/>
      <c r="Z939" s="28"/>
      <c r="AA939" s="28"/>
      <c r="AB939" s="28"/>
    </row>
    <row r="940" spans="1:28" x14ac:dyDescent="0.25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8"/>
      <c r="W940" s="28"/>
      <c r="X940" s="28"/>
      <c r="Y940" s="28"/>
      <c r="Z940" s="28"/>
      <c r="AA940" s="28"/>
      <c r="AB940" s="28"/>
    </row>
    <row r="941" spans="1:28" x14ac:dyDescent="0.25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8"/>
      <c r="W941" s="28"/>
      <c r="X941" s="28"/>
      <c r="Y941" s="28"/>
      <c r="Z941" s="28"/>
      <c r="AA941" s="28"/>
      <c r="AB941" s="28"/>
    </row>
    <row r="942" spans="1:28" x14ac:dyDescent="0.25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8"/>
      <c r="W942" s="28"/>
      <c r="X942" s="28"/>
      <c r="Y942" s="28"/>
      <c r="Z942" s="28"/>
      <c r="AA942" s="28"/>
      <c r="AB942" s="28"/>
    </row>
    <row r="943" spans="1:28" x14ac:dyDescent="0.25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8"/>
      <c r="W943" s="28"/>
      <c r="X943" s="28"/>
      <c r="Y943" s="28"/>
      <c r="Z943" s="28"/>
      <c r="AA943" s="28"/>
      <c r="AB943" s="28"/>
    </row>
    <row r="944" spans="1:28" x14ac:dyDescent="0.25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8"/>
      <c r="W944" s="28"/>
      <c r="X944" s="28"/>
      <c r="Y944" s="28"/>
      <c r="Z944" s="28"/>
      <c r="AA944" s="28"/>
      <c r="AB944" s="28"/>
    </row>
    <row r="945" spans="1:28" x14ac:dyDescent="0.25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8"/>
      <c r="W945" s="28"/>
      <c r="X945" s="28"/>
      <c r="Y945" s="28"/>
      <c r="Z945" s="28"/>
      <c r="AA945" s="28"/>
      <c r="AB945" s="28"/>
    </row>
    <row r="946" spans="1:28" x14ac:dyDescent="0.25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8"/>
      <c r="W946" s="28"/>
      <c r="X946" s="28"/>
      <c r="Y946" s="28"/>
      <c r="Z946" s="28"/>
      <c r="AA946" s="28"/>
      <c r="AB946" s="28"/>
    </row>
    <row r="947" spans="1:28" x14ac:dyDescent="0.25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8"/>
      <c r="W947" s="28"/>
      <c r="X947" s="28"/>
      <c r="Y947" s="28"/>
      <c r="Z947" s="28"/>
      <c r="AA947" s="28"/>
      <c r="AB947" s="28"/>
    </row>
    <row r="948" spans="1:28" x14ac:dyDescent="0.25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8"/>
      <c r="W948" s="28"/>
      <c r="X948" s="28"/>
      <c r="Y948" s="28"/>
      <c r="Z948" s="28"/>
      <c r="AA948" s="28"/>
      <c r="AB948" s="28"/>
    </row>
    <row r="949" spans="1:28" x14ac:dyDescent="0.25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8"/>
      <c r="W949" s="28"/>
      <c r="X949" s="28"/>
      <c r="Y949" s="28"/>
      <c r="Z949" s="28"/>
      <c r="AA949" s="28"/>
      <c r="AB949" s="28"/>
    </row>
    <row r="950" spans="1:28" x14ac:dyDescent="0.25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8"/>
      <c r="W950" s="28"/>
      <c r="X950" s="28"/>
      <c r="Y950" s="28"/>
      <c r="Z950" s="28"/>
      <c r="AA950" s="28"/>
      <c r="AB950" s="28"/>
    </row>
    <row r="951" spans="1:28" x14ac:dyDescent="0.25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8"/>
      <c r="W951" s="28"/>
      <c r="X951" s="28"/>
      <c r="Y951" s="28"/>
      <c r="Z951" s="28"/>
      <c r="AA951" s="28"/>
      <c r="AB951" s="28"/>
    </row>
    <row r="952" spans="1:28" x14ac:dyDescent="0.25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8"/>
      <c r="W952" s="28"/>
      <c r="X952" s="28"/>
      <c r="Y952" s="28"/>
      <c r="Z952" s="28"/>
      <c r="AA952" s="28"/>
      <c r="AB952" s="28"/>
    </row>
    <row r="953" spans="1:28" x14ac:dyDescent="0.25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8"/>
      <c r="W953" s="28"/>
      <c r="X953" s="28"/>
      <c r="Y953" s="28"/>
      <c r="Z953" s="28"/>
      <c r="AA953" s="28"/>
      <c r="AB953" s="28"/>
    </row>
    <row r="954" spans="1:28" x14ac:dyDescent="0.25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8"/>
      <c r="W954" s="28"/>
      <c r="X954" s="28"/>
      <c r="Y954" s="28"/>
      <c r="Z954" s="28"/>
      <c r="AA954" s="28"/>
      <c r="AB954" s="28"/>
    </row>
    <row r="955" spans="1:28" x14ac:dyDescent="0.25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8"/>
      <c r="W955" s="28"/>
      <c r="X955" s="28"/>
      <c r="Y955" s="28"/>
      <c r="Z955" s="28"/>
      <c r="AA955" s="28"/>
      <c r="AB955" s="28"/>
    </row>
    <row r="956" spans="1:28" x14ac:dyDescent="0.25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8"/>
      <c r="W956" s="28"/>
      <c r="X956" s="28"/>
      <c r="Y956" s="28"/>
      <c r="Z956" s="28"/>
      <c r="AA956" s="28"/>
      <c r="AB956" s="28"/>
    </row>
    <row r="957" spans="1:28" x14ac:dyDescent="0.25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8"/>
      <c r="W957" s="28"/>
      <c r="X957" s="28"/>
      <c r="Y957" s="28"/>
      <c r="Z957" s="28"/>
      <c r="AA957" s="28"/>
      <c r="AB957" s="28"/>
    </row>
    <row r="958" spans="1:28" x14ac:dyDescent="0.25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8"/>
      <c r="W958" s="28"/>
      <c r="X958" s="28"/>
      <c r="Y958" s="28"/>
      <c r="Z958" s="28"/>
      <c r="AA958" s="28"/>
      <c r="AB958" s="28"/>
    </row>
    <row r="959" spans="1:28" x14ac:dyDescent="0.25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8"/>
      <c r="W959" s="28"/>
      <c r="X959" s="28"/>
      <c r="Y959" s="28"/>
      <c r="Z959" s="28"/>
      <c r="AA959" s="28"/>
      <c r="AB959" s="28"/>
    </row>
    <row r="960" spans="1:28" x14ac:dyDescent="0.25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8"/>
      <c r="W960" s="28"/>
      <c r="X960" s="28"/>
      <c r="Y960" s="28"/>
      <c r="Z960" s="28"/>
      <c r="AA960" s="28"/>
      <c r="AB960" s="28"/>
    </row>
    <row r="961" spans="1:28" x14ac:dyDescent="0.25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8"/>
      <c r="W961" s="28"/>
      <c r="X961" s="28"/>
      <c r="Y961" s="28"/>
      <c r="Z961" s="28"/>
      <c r="AA961" s="28"/>
      <c r="AB961" s="28"/>
    </row>
    <row r="962" spans="1:28" x14ac:dyDescent="0.25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8"/>
      <c r="W962" s="28"/>
      <c r="X962" s="28"/>
      <c r="Y962" s="28"/>
      <c r="Z962" s="28"/>
      <c r="AA962" s="28"/>
      <c r="AB962" s="28"/>
    </row>
    <row r="963" spans="1:28" x14ac:dyDescent="0.25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8"/>
      <c r="W963" s="28"/>
      <c r="X963" s="28"/>
      <c r="Y963" s="28"/>
      <c r="Z963" s="28"/>
      <c r="AA963" s="28"/>
      <c r="AB963" s="28"/>
    </row>
    <row r="964" spans="1:28" x14ac:dyDescent="0.25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8"/>
      <c r="W964" s="28"/>
      <c r="X964" s="28"/>
      <c r="Y964" s="28"/>
      <c r="Z964" s="28"/>
      <c r="AA964" s="28"/>
      <c r="AB964" s="28"/>
    </row>
    <row r="965" spans="1:28" x14ac:dyDescent="0.25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8"/>
      <c r="W965" s="28"/>
      <c r="X965" s="28"/>
      <c r="Y965" s="28"/>
      <c r="Z965" s="28"/>
      <c r="AA965" s="28"/>
      <c r="AB965" s="28"/>
    </row>
    <row r="966" spans="1:28" x14ac:dyDescent="0.25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8"/>
      <c r="W966" s="28"/>
      <c r="X966" s="28"/>
      <c r="Y966" s="28"/>
      <c r="Z966" s="28"/>
      <c r="AA966" s="28"/>
      <c r="AB966" s="28"/>
    </row>
    <row r="967" spans="1:28" x14ac:dyDescent="0.25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8"/>
      <c r="W967" s="28"/>
      <c r="X967" s="28"/>
      <c r="Y967" s="28"/>
      <c r="Z967" s="28"/>
      <c r="AA967" s="28"/>
      <c r="AB967" s="28"/>
    </row>
    <row r="968" spans="1:28" x14ac:dyDescent="0.25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8"/>
      <c r="W968" s="28"/>
      <c r="X968" s="28"/>
      <c r="Y968" s="28"/>
      <c r="Z968" s="28"/>
      <c r="AA968" s="28"/>
      <c r="AB968" s="28"/>
    </row>
    <row r="969" spans="1:28" x14ac:dyDescent="0.25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8"/>
      <c r="W969" s="28"/>
      <c r="X969" s="28"/>
      <c r="Y969" s="28"/>
      <c r="Z969" s="28"/>
      <c r="AA969" s="28"/>
      <c r="AB969" s="28"/>
    </row>
    <row r="970" spans="1:28" x14ac:dyDescent="0.25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8"/>
      <c r="W970" s="28"/>
      <c r="X970" s="28"/>
      <c r="Y970" s="28"/>
      <c r="Z970" s="28"/>
      <c r="AA970" s="28"/>
      <c r="AB970" s="28"/>
    </row>
    <row r="971" spans="1:28" x14ac:dyDescent="0.25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8"/>
      <c r="W971" s="28"/>
      <c r="X971" s="28"/>
      <c r="Y971" s="28"/>
      <c r="Z971" s="28"/>
      <c r="AA971" s="28"/>
      <c r="AB971" s="28"/>
    </row>
    <row r="972" spans="1:28" x14ac:dyDescent="0.25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8"/>
      <c r="W972" s="28"/>
      <c r="X972" s="28"/>
      <c r="Y972" s="28"/>
      <c r="Z972" s="28"/>
      <c r="AA972" s="28"/>
      <c r="AB972" s="28"/>
    </row>
    <row r="973" spans="1:28" x14ac:dyDescent="0.25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8"/>
      <c r="W973" s="28"/>
      <c r="X973" s="28"/>
      <c r="Y973" s="28"/>
      <c r="Z973" s="28"/>
      <c r="AA973" s="28"/>
      <c r="AB973" s="28"/>
    </row>
    <row r="974" spans="1:28" x14ac:dyDescent="0.25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8"/>
      <c r="W974" s="28"/>
      <c r="X974" s="28"/>
      <c r="Y974" s="28"/>
      <c r="Z974" s="28"/>
      <c r="AA974" s="28"/>
      <c r="AB974" s="28"/>
    </row>
    <row r="975" spans="1:28" x14ac:dyDescent="0.25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8"/>
      <c r="W975" s="28"/>
      <c r="X975" s="28"/>
      <c r="Y975" s="28"/>
      <c r="Z975" s="28"/>
      <c r="AA975" s="28"/>
      <c r="AB975" s="28"/>
    </row>
    <row r="976" spans="1:28" x14ac:dyDescent="0.25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8"/>
      <c r="W976" s="28"/>
      <c r="X976" s="28"/>
      <c r="Y976" s="28"/>
      <c r="Z976" s="28"/>
      <c r="AA976" s="28"/>
      <c r="AB976" s="28"/>
    </row>
    <row r="977" spans="1:28" x14ac:dyDescent="0.25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8"/>
      <c r="W977" s="28"/>
      <c r="X977" s="28"/>
      <c r="Y977" s="28"/>
      <c r="Z977" s="28"/>
      <c r="AA977" s="28"/>
      <c r="AB977" s="28"/>
    </row>
    <row r="978" spans="1:28" x14ac:dyDescent="0.25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8"/>
      <c r="W978" s="28"/>
      <c r="X978" s="28"/>
      <c r="Y978" s="28"/>
      <c r="Z978" s="28"/>
      <c r="AA978" s="28"/>
      <c r="AB978" s="28"/>
    </row>
    <row r="979" spans="1:28" x14ac:dyDescent="0.25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8"/>
      <c r="W979" s="28"/>
      <c r="X979" s="28"/>
      <c r="Y979" s="28"/>
      <c r="Z979" s="28"/>
      <c r="AA979" s="28"/>
      <c r="AB979" s="28"/>
    </row>
    <row r="980" spans="1:28" x14ac:dyDescent="0.25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8"/>
      <c r="W980" s="28"/>
      <c r="X980" s="28"/>
      <c r="Y980" s="28"/>
      <c r="Z980" s="28"/>
      <c r="AA980" s="28"/>
      <c r="AB980" s="28"/>
    </row>
    <row r="981" spans="1:28" x14ac:dyDescent="0.25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8"/>
      <c r="W981" s="28"/>
      <c r="X981" s="28"/>
      <c r="Y981" s="28"/>
      <c r="Z981" s="28"/>
      <c r="AA981" s="28"/>
      <c r="AB981" s="28"/>
    </row>
    <row r="982" spans="1:28" x14ac:dyDescent="0.25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8"/>
      <c r="W982" s="28"/>
      <c r="X982" s="28"/>
      <c r="Y982" s="28"/>
      <c r="Z982" s="28"/>
      <c r="AA982" s="28"/>
      <c r="AB982" s="28"/>
    </row>
    <row r="983" spans="1:28" x14ac:dyDescent="0.25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8"/>
      <c r="W983" s="28"/>
      <c r="X983" s="28"/>
      <c r="Y983" s="28"/>
      <c r="Z983" s="28"/>
      <c r="AA983" s="28"/>
      <c r="AB983" s="28"/>
    </row>
    <row r="984" spans="1:28" x14ac:dyDescent="0.25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8"/>
      <c r="W984" s="28"/>
      <c r="X984" s="28"/>
      <c r="Y984" s="28"/>
      <c r="Z984" s="28"/>
      <c r="AA984" s="28"/>
      <c r="AB984" s="28"/>
    </row>
    <row r="985" spans="1:28" x14ac:dyDescent="0.25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8"/>
      <c r="W985" s="28"/>
      <c r="X985" s="28"/>
      <c r="Y985" s="28"/>
      <c r="Z985" s="28"/>
      <c r="AA985" s="28"/>
      <c r="AB985" s="28"/>
    </row>
    <row r="986" spans="1:28" x14ac:dyDescent="0.25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8"/>
      <c r="W986" s="28"/>
      <c r="X986" s="28"/>
      <c r="Y986" s="28"/>
      <c r="Z986" s="28"/>
      <c r="AA986" s="28"/>
      <c r="AB986" s="28"/>
    </row>
    <row r="987" spans="1:28" x14ac:dyDescent="0.25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8"/>
      <c r="W987" s="28"/>
      <c r="X987" s="28"/>
      <c r="Y987" s="28"/>
      <c r="Z987" s="28"/>
      <c r="AA987" s="28"/>
      <c r="AB987" s="28"/>
    </row>
    <row r="988" spans="1:28" x14ac:dyDescent="0.25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8"/>
      <c r="W988" s="28"/>
      <c r="X988" s="28"/>
      <c r="Y988" s="28"/>
      <c r="Z988" s="28"/>
      <c r="AA988" s="28"/>
      <c r="AB988" s="28"/>
    </row>
    <row r="989" spans="1:28" x14ac:dyDescent="0.25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8"/>
      <c r="W989" s="28"/>
      <c r="X989" s="28"/>
      <c r="Y989" s="28"/>
      <c r="Z989" s="28"/>
      <c r="AA989" s="28"/>
      <c r="AB989" s="28"/>
    </row>
    <row r="990" spans="1:28" x14ac:dyDescent="0.25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8"/>
      <c r="W990" s="28"/>
      <c r="X990" s="28"/>
      <c r="Y990" s="28"/>
      <c r="Z990" s="28"/>
      <c r="AA990" s="28"/>
      <c r="AB990" s="28"/>
    </row>
    <row r="991" spans="1:28" x14ac:dyDescent="0.25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8"/>
      <c r="W991" s="28"/>
      <c r="X991" s="28"/>
      <c r="Y991" s="28"/>
      <c r="Z991" s="28"/>
      <c r="AA991" s="28"/>
      <c r="AB991" s="28"/>
    </row>
    <row r="992" spans="1:28" x14ac:dyDescent="0.25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8"/>
      <c r="W992" s="28"/>
      <c r="X992" s="28"/>
      <c r="Y992" s="28"/>
      <c r="Z992" s="28"/>
      <c r="AA992" s="28"/>
      <c r="AB992" s="28"/>
    </row>
    <row r="993" spans="1:28" x14ac:dyDescent="0.25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8"/>
      <c r="W993" s="28"/>
      <c r="X993" s="28"/>
      <c r="Y993" s="28"/>
      <c r="Z993" s="28"/>
      <c r="AA993" s="28"/>
      <c r="AB993" s="28"/>
    </row>
    <row r="994" spans="1:28" x14ac:dyDescent="0.25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8"/>
      <c r="W994" s="28"/>
      <c r="X994" s="28"/>
      <c r="Y994" s="28"/>
      <c r="Z994" s="28"/>
      <c r="AA994" s="28"/>
      <c r="AB994" s="28"/>
    </row>
    <row r="995" spans="1:28" x14ac:dyDescent="0.25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8"/>
      <c r="W995" s="28"/>
      <c r="X995" s="28"/>
      <c r="Y995" s="28"/>
      <c r="Z995" s="28"/>
      <c r="AA995" s="28"/>
      <c r="AB995" s="28"/>
    </row>
    <row r="996" spans="1:28" x14ac:dyDescent="0.25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8"/>
      <c r="W996" s="28"/>
      <c r="X996" s="28"/>
      <c r="Y996" s="28"/>
      <c r="Z996" s="28"/>
      <c r="AA996" s="28"/>
      <c r="AB996" s="28"/>
    </row>
    <row r="997" spans="1:28" x14ac:dyDescent="0.25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8"/>
      <c r="W997" s="28"/>
      <c r="X997" s="28"/>
      <c r="Y997" s="28"/>
      <c r="Z997" s="28"/>
      <c r="AA997" s="28"/>
      <c r="AB997" s="28"/>
    </row>
    <row r="998" spans="1:28" x14ac:dyDescent="0.25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8"/>
      <c r="W998" s="28"/>
      <c r="X998" s="28"/>
      <c r="Y998" s="28"/>
      <c r="Z998" s="28"/>
      <c r="AA998" s="28"/>
      <c r="AB998" s="28"/>
    </row>
    <row r="999" spans="1:28" x14ac:dyDescent="0.25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8"/>
      <c r="W999" s="28"/>
      <c r="X999" s="28"/>
      <c r="Y999" s="28"/>
      <c r="Z999" s="28"/>
      <c r="AA999" s="28"/>
      <c r="AB999" s="28"/>
    </row>
    <row r="1000" spans="1:28" x14ac:dyDescent="0.25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8"/>
      <c r="W1000" s="28"/>
      <c r="X1000" s="28"/>
      <c r="Y1000" s="28"/>
      <c r="Z1000" s="28"/>
      <c r="AA1000" s="28"/>
      <c r="AB1000" s="28"/>
    </row>
  </sheetData>
  <sheetProtection algorithmName="SHA-512" hashValue="raWJwMY5vvKJWOqa1B/TL4xugnquuvOCX4FH8judO5puUMKf1MMIEbgNL65o69E3xlGwTaOv133nNTtJtX5v4A==" saltValue="AmfolcA02MRQamGYnGr+xw==" spinCount="100000" sheet="1" objects="1" scenarios="1"/>
  <dataValidations count="1">
    <dataValidation type="list" allowBlank="1" showErrorMessage="1" sqref="D3:D13" xr:uid="{00000000-0002-0000-0300-000000000000}">
      <formula1>$Q$3:$Q$7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1000"/>
  <sheetViews>
    <sheetView workbookViewId="0">
      <selection activeCell="E4" sqref="E4"/>
    </sheetView>
  </sheetViews>
  <sheetFormatPr baseColWidth="10" defaultColWidth="12.7109375" defaultRowHeight="15" customHeight="1" x14ac:dyDescent="0.2"/>
  <cols>
    <col min="1" max="1" width="13.7109375" customWidth="1"/>
    <col min="2" max="2" width="20.140625" customWidth="1"/>
    <col min="3" max="3" width="17.28515625" customWidth="1"/>
    <col min="4" max="4" width="23.140625" customWidth="1"/>
    <col min="5" max="5" width="17.7109375" customWidth="1"/>
    <col min="6" max="6" width="14.28515625" customWidth="1"/>
    <col min="7" max="7" width="13.7109375" customWidth="1"/>
    <col min="8" max="8" width="14.7109375" customWidth="1"/>
    <col min="9" max="9" width="11" customWidth="1"/>
    <col min="10" max="10" width="12.28515625" customWidth="1"/>
    <col min="11" max="11" width="15.7109375" customWidth="1"/>
    <col min="12" max="12" width="9.28515625" customWidth="1"/>
    <col min="13" max="13" width="17.7109375" customWidth="1"/>
    <col min="14" max="14" width="10.28515625" customWidth="1"/>
    <col min="15" max="15" width="17.28515625" customWidth="1"/>
    <col min="16" max="26" width="11.28515625" customWidth="1"/>
  </cols>
  <sheetData>
    <row r="1" spans="1:26" ht="18.75" x14ac:dyDescent="0.2">
      <c r="A1" s="60" t="s">
        <v>362</v>
      </c>
      <c r="B1" s="61"/>
      <c r="C1" s="62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5.5" x14ac:dyDescent="0.2">
      <c r="A2" s="63" t="s">
        <v>363</v>
      </c>
      <c r="B2" s="63" t="s">
        <v>364</v>
      </c>
      <c r="C2" s="64" t="s">
        <v>365</v>
      </c>
      <c r="D2" s="63" t="s">
        <v>366</v>
      </c>
      <c r="E2" s="64" t="s">
        <v>367</v>
      </c>
      <c r="F2" s="63" t="s">
        <v>368</v>
      </c>
      <c r="G2" s="63" t="s">
        <v>279</v>
      </c>
      <c r="H2" s="63" t="s">
        <v>369</v>
      </c>
      <c r="I2" s="63" t="s">
        <v>370</v>
      </c>
      <c r="J2" s="63" t="s">
        <v>371</v>
      </c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ht="56.25" x14ac:dyDescent="0.2">
      <c r="A3" s="66" t="str">
        <f>CodProyecto</f>
        <v>M1-2025-03</v>
      </c>
      <c r="B3" s="67" t="str">
        <f>NomProyecto</f>
        <v>Proyecto M1-2025-03 - Gestión escolar del Talento humano y aprendizajes 2025</v>
      </c>
      <c r="C3" s="68" t="str">
        <f>IdMeta</f>
        <v>M1</v>
      </c>
      <c r="D3" s="69" t="str">
        <f>NomMeta</f>
        <v>Meta 1: Desarrollar 20 investigaciones en el marco de un "programa de investigación educativa para el desarrollo pedagógico" (C1/M1)</v>
      </c>
      <c r="E3" s="70" t="str">
        <f>IdComponente</f>
        <v>C1</v>
      </c>
      <c r="F3" s="69" t="str">
        <f>NomComponente</f>
        <v>Componente 1: Investigación y evaluación</v>
      </c>
      <c r="G3" s="71" t="str">
        <f>tipoProyecto</f>
        <v>Por definir</v>
      </c>
      <c r="H3" s="71" t="str">
        <f>tipoProyectoOtro</f>
        <v>No aplica</v>
      </c>
      <c r="I3" s="71" t="str">
        <f>LiderProyecto</f>
        <v>Linamaria López</v>
      </c>
      <c r="J3" s="72" t="str">
        <f>LiderProyecto_Cargo</f>
        <v>Asesor de Dirección General</v>
      </c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x14ac:dyDescent="0.2">
      <c r="A4" s="61"/>
      <c r="B4" s="61"/>
      <c r="C4" s="62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8.75" x14ac:dyDescent="0.2">
      <c r="A5" s="60" t="s">
        <v>372</v>
      </c>
      <c r="B5" s="61"/>
      <c r="C5" s="62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 ht="38.25" x14ac:dyDescent="0.2">
      <c r="A6" s="63" t="s">
        <v>363</v>
      </c>
      <c r="B6" s="63" t="s">
        <v>373</v>
      </c>
      <c r="C6" s="73" t="s">
        <v>374</v>
      </c>
      <c r="D6" s="73" t="s">
        <v>375</v>
      </c>
      <c r="E6" s="73" t="s">
        <v>376</v>
      </c>
      <c r="F6" s="73" t="s">
        <v>377</v>
      </c>
      <c r="G6" s="73" t="s">
        <v>378</v>
      </c>
      <c r="H6" s="74" t="s">
        <v>379</v>
      </c>
      <c r="I6" s="73" t="s">
        <v>380</v>
      </c>
      <c r="J6" s="73" t="s">
        <v>381</v>
      </c>
      <c r="K6" s="75" t="s">
        <v>382</v>
      </c>
      <c r="L6" s="76" t="s">
        <v>383</v>
      </c>
      <c r="M6" s="63" t="s">
        <v>408</v>
      </c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 x14ac:dyDescent="0.2">
      <c r="A7" s="77" t="str">
        <f>CodProyecto</f>
        <v>M1-2025-03</v>
      </c>
      <c r="B7" s="68">
        <f>FechaCorte</f>
        <v>45719</v>
      </c>
      <c r="C7" s="78">
        <f>PresupuestoAsignado</f>
        <v>193000000</v>
      </c>
      <c r="D7" s="78">
        <f>PROGRecursosPropios</f>
        <v>0</v>
      </c>
      <c r="E7" s="78">
        <f>PROGOtrosRecursos</f>
        <v>0</v>
      </c>
      <c r="F7" s="79">
        <f>PROGTotalRecursos</f>
        <v>0</v>
      </c>
      <c r="G7" s="79">
        <f>EJECRecursosPropios</f>
        <v>0</v>
      </c>
      <c r="H7" s="80">
        <f>PORC_EJECRecursosPropios</f>
        <v>0</v>
      </c>
      <c r="I7" s="68">
        <f>FechaInicio</f>
        <v>45689</v>
      </c>
      <c r="J7" s="68">
        <f>FechaFin</f>
        <v>45812</v>
      </c>
      <c r="K7" s="80">
        <f>PORC_AvanceTiempo</f>
        <v>0.24390243902439024</v>
      </c>
      <c r="L7" s="80">
        <f>AvanceTecnico</f>
        <v>0.16000000000000003</v>
      </c>
      <c r="M7" s="68" t="str">
        <f>EsInformeFinal</f>
        <v>SI</v>
      </c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x14ac:dyDescent="0.2">
      <c r="A8" s="61"/>
      <c r="B8" s="61"/>
      <c r="C8" s="62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ht="18.75" x14ac:dyDescent="0.2">
      <c r="A9" s="60" t="s">
        <v>384</v>
      </c>
      <c r="B9" s="61"/>
      <c r="C9" s="61"/>
      <c r="D9" s="62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ht="36" x14ac:dyDescent="0.2">
      <c r="A10" s="63" t="s">
        <v>363</v>
      </c>
      <c r="B10" s="81" t="s">
        <v>385</v>
      </c>
      <c r="C10" s="81" t="s">
        <v>386</v>
      </c>
      <c r="D10" s="81" t="s">
        <v>387</v>
      </c>
      <c r="E10" s="82" t="s">
        <v>388</v>
      </c>
      <c r="F10" s="82" t="s">
        <v>389</v>
      </c>
      <c r="G10" s="82" t="s">
        <v>390</v>
      </c>
      <c r="H10" s="81" t="s">
        <v>391</v>
      </c>
      <c r="I10" s="81" t="s">
        <v>392</v>
      </c>
      <c r="J10" s="81" t="s">
        <v>393</v>
      </c>
      <c r="K10" s="82" t="s">
        <v>394</v>
      </c>
      <c r="L10" s="82" t="s">
        <v>395</v>
      </c>
      <c r="M10" s="82" t="s">
        <v>396</v>
      </c>
      <c r="N10" s="81" t="s">
        <v>397</v>
      </c>
      <c r="O10" s="81" t="s">
        <v>398</v>
      </c>
      <c r="P10" s="81" t="s">
        <v>399</v>
      </c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x14ac:dyDescent="0.2">
      <c r="A11" s="77" t="str">
        <f>CodProyecto</f>
        <v>M1-2025-03</v>
      </c>
      <c r="B11" s="71">
        <f>IndCorto01</f>
        <v>0</v>
      </c>
      <c r="C11" s="83">
        <f>DescOtroIndicador01</f>
        <v>0</v>
      </c>
      <c r="D11" s="80">
        <f>PORC_AvanceOtroInd01</f>
        <v>0</v>
      </c>
      <c r="E11" s="71">
        <f>IndCorto02</f>
        <v>0</v>
      </c>
      <c r="F11" s="80">
        <f>PORC_AvanceOtroInd02</f>
        <v>0</v>
      </c>
      <c r="G11" s="83">
        <f>DescOtroIndicador02</f>
        <v>0</v>
      </c>
      <c r="H11" s="83">
        <f>IndCorto03</f>
        <v>0</v>
      </c>
      <c r="I11" s="80">
        <f>PORC_AvanceOtroInd03</f>
        <v>0</v>
      </c>
      <c r="J11" s="83">
        <f>DescOtroIndicador03</f>
        <v>0</v>
      </c>
      <c r="K11" s="83" t="e">
        <f>IndCorto04</f>
        <v>#REF!</v>
      </c>
      <c r="L11" s="80" t="e">
        <f>PORC_AvanceOtroInd04</f>
        <v>#REF!</v>
      </c>
      <c r="M11" s="83" t="e">
        <f>DescOtroIndicador04</f>
        <v>#REF!</v>
      </c>
      <c r="N11" s="83" t="e">
        <f>IndCorto05</f>
        <v>#REF!</v>
      </c>
      <c r="O11" s="80" t="e">
        <f>PORC_AvanceOtroInd05</f>
        <v>#REF!</v>
      </c>
      <c r="P11" s="83" t="e">
        <f>DescOtroIndicador05</f>
        <v>#REF!</v>
      </c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x14ac:dyDescent="0.2">
      <c r="A12" s="61"/>
      <c r="B12" s="61"/>
      <c r="C12" s="61"/>
      <c r="D12" s="62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18.75" x14ac:dyDescent="0.2">
      <c r="A13" s="60" t="s">
        <v>400</v>
      </c>
      <c r="B13" s="61"/>
      <c r="C13" s="6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x14ac:dyDescent="0.2">
      <c r="A14" s="405" t="s">
        <v>363</v>
      </c>
      <c r="B14" s="401" t="s">
        <v>48</v>
      </c>
      <c r="C14" s="406" t="s">
        <v>60</v>
      </c>
      <c r="D14" s="407" t="s">
        <v>61</v>
      </c>
      <c r="E14" s="315"/>
      <c r="F14" s="316"/>
      <c r="G14" s="407" t="s">
        <v>51</v>
      </c>
      <c r="H14" s="315"/>
      <c r="I14" s="316"/>
      <c r="J14" s="407" t="s">
        <v>62</v>
      </c>
      <c r="K14" s="315"/>
      <c r="L14" s="315"/>
      <c r="M14" s="316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ht="22.5" customHeight="1" x14ac:dyDescent="0.2">
      <c r="A15" s="352"/>
      <c r="B15" s="352"/>
      <c r="C15" s="352"/>
      <c r="D15" s="84" t="s">
        <v>63</v>
      </c>
      <c r="E15" s="84" t="s">
        <v>64</v>
      </c>
      <c r="F15" s="84" t="s">
        <v>65</v>
      </c>
      <c r="G15" s="85" t="s">
        <v>66</v>
      </c>
      <c r="H15" s="84" t="s">
        <v>53</v>
      </c>
      <c r="I15" s="84" t="s">
        <v>54</v>
      </c>
      <c r="J15" s="84" t="s">
        <v>55</v>
      </c>
      <c r="K15" s="84" t="s">
        <v>57</v>
      </c>
      <c r="L15" s="84" t="s">
        <v>58</v>
      </c>
      <c r="M15" s="84" t="s">
        <v>39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</row>
    <row r="16" spans="1:26" ht="101.25" x14ac:dyDescent="0.2">
      <c r="A16" s="77" t="str">
        <f t="shared" ref="A16:A25" si="0">CodProyecto</f>
        <v>M1-2025-03</v>
      </c>
      <c r="B16" s="86">
        <f t="array" ref="B16:B25">'FT-IDP-04-02'!B66:B75</f>
        <v>1</v>
      </c>
      <c r="C16" s="87">
        <f t="array" ref="C16:C25">'FT-IDP-04-02'!C66:C75</f>
        <v>0</v>
      </c>
      <c r="D16" s="87" t="str">
        <f t="array" ref="D16:D25">'FT-IDP-04-02'!F66:F75</f>
        <v>PRODUCTOS RESULTADOS DE ACTIVIDADES DE DIVULGACIÓN PÚBLICA DE LA CIENCIA</v>
      </c>
      <c r="E16" s="87" t="str">
        <f t="array" ref="E16:E25">'FT-IDP-04-02'!J66:J75</f>
        <v>2.2.3.3 Productos resultados de actividades de Apropiación Social del Conocimiento</v>
      </c>
      <c r="F16" s="87" t="str">
        <f t="array" ref="F16:F25">'FT-IDP-04-02'!N66:N75</f>
        <v>Procesos de apropiación social del conocimiento para la generación de insumos de política pública y normatividad con Calidad B (p. 153 -154)</v>
      </c>
      <c r="G16" s="88">
        <f t="array" ref="G16:G25">'FT-IDP-04-02'!Q66:Q75</f>
        <v>0</v>
      </c>
      <c r="H16" s="89">
        <f t="array" ref="H16:H25">'FT-IDP-04-02'!S66:S75</f>
        <v>0</v>
      </c>
      <c r="I16" s="89">
        <f t="array" ref="I16:I25">'FT-IDP-04-02'!U66:U75</f>
        <v>0</v>
      </c>
      <c r="J16" s="90">
        <f t="array" ref="J16:J25">'FT-IDP-04-02'!W66:W75</f>
        <v>0</v>
      </c>
      <c r="K16" s="91">
        <f t="array" ref="K16:K25">'FT-IDP-04-02'!Y66:Y75</f>
        <v>0</v>
      </c>
      <c r="L16" s="92">
        <f t="array" ref="L16:L25">'FT-IDP-04-02'!AA66:AA75</f>
        <v>0</v>
      </c>
      <c r="M16" s="93">
        <f t="array" ref="M16:M25">'FT-IDP-04-02'!AB66:AB75</f>
        <v>0</v>
      </c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x14ac:dyDescent="0.2">
      <c r="A17" s="77" t="str">
        <f t="shared" si="0"/>
        <v>M1-2025-03</v>
      </c>
      <c r="B17" s="86">
        <v>2</v>
      </c>
      <c r="C17" s="94">
        <v>0</v>
      </c>
      <c r="D17" s="87" t="str">
        <v>OTRA TIPOLOGIA</v>
      </c>
      <c r="E17" s="87" t="str">
        <v>OTRO SUBTIPO</v>
      </c>
      <c r="F17" s="87" t="str">
        <v>OTRO PRODUCTO</v>
      </c>
      <c r="G17" s="88">
        <v>0</v>
      </c>
      <c r="H17" s="89">
        <v>0</v>
      </c>
      <c r="I17" s="89">
        <v>0</v>
      </c>
      <c r="J17" s="90">
        <v>0</v>
      </c>
      <c r="K17" s="91">
        <v>0</v>
      </c>
      <c r="L17" s="92">
        <v>0</v>
      </c>
      <c r="M17" s="93">
        <v>0</v>
      </c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ht="56.25" x14ac:dyDescent="0.2">
      <c r="A18" s="77" t="str">
        <f t="shared" si="0"/>
        <v>M1-2025-03</v>
      </c>
      <c r="B18" s="86">
        <v>3</v>
      </c>
      <c r="C18" s="94">
        <v>0</v>
      </c>
      <c r="D18" s="87" t="str">
        <v>PRODUCTOS RESULTADOS DE ACTIVIDADES DE DIVULGACIÓN PÚBLICA DE LA CIENCIA</v>
      </c>
      <c r="E18" s="87" t="str">
        <v>2.2.3.4.3.1 Libros de Formación Q1</v>
      </c>
      <c r="F18" s="87" t="str">
        <v>Libros de Formación ubicados en el cuartil 1 (Q1). (p. 142)</v>
      </c>
      <c r="G18" s="88">
        <v>0</v>
      </c>
      <c r="H18" s="89">
        <v>0</v>
      </c>
      <c r="I18" s="89">
        <v>0</v>
      </c>
      <c r="J18" s="90">
        <v>0</v>
      </c>
      <c r="K18" s="91">
        <v>0</v>
      </c>
      <c r="L18" s="92">
        <v>0</v>
      </c>
      <c r="M18" s="93">
        <v>0</v>
      </c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ht="33.75" x14ac:dyDescent="0.2">
      <c r="A19" s="77" t="str">
        <f t="shared" si="0"/>
        <v>M1-2025-03</v>
      </c>
      <c r="B19" s="86">
        <v>4</v>
      </c>
      <c r="C19" s="94">
        <v>0</v>
      </c>
      <c r="D19" s="87" t="str">
        <v>PRODUCTOS RESULTADOS DE ACTIVIDADES DE GENERACIÓN DE NUEVO CONOCIMIENTO</v>
      </c>
      <c r="E19" s="87" t="str">
        <v>2.2.1.2 Notas científicas</v>
      </c>
      <c r="F19" s="87">
        <v>0</v>
      </c>
      <c r="G19" s="88">
        <v>0</v>
      </c>
      <c r="H19" s="89">
        <v>0</v>
      </c>
      <c r="I19" s="89">
        <v>0</v>
      </c>
      <c r="J19" s="90">
        <v>0</v>
      </c>
      <c r="K19" s="91">
        <v>0</v>
      </c>
      <c r="L19" s="92">
        <v>0</v>
      </c>
      <c r="M19" s="93">
        <v>0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ht="33.75" x14ac:dyDescent="0.2">
      <c r="A20" s="77" t="str">
        <f t="shared" si="0"/>
        <v>M1-2025-03</v>
      </c>
      <c r="B20" s="86">
        <v>5</v>
      </c>
      <c r="C20" s="94">
        <v>0</v>
      </c>
      <c r="D20" s="87" t="str">
        <v>PRODUCTOS RESULTADOS DE ACTIVIDADES DE DESARROLLO TECNOLÓGICO E INNOVACIÓN</v>
      </c>
      <c r="E20" s="87" t="str">
        <v>2.2.2.3 Regulaciones, normas, reglamentos o legislaciones.</v>
      </c>
      <c r="F20" s="87">
        <v>0</v>
      </c>
      <c r="G20" s="88">
        <v>0</v>
      </c>
      <c r="H20" s="89">
        <v>0</v>
      </c>
      <c r="I20" s="89">
        <v>0</v>
      </c>
      <c r="J20" s="90">
        <v>0</v>
      </c>
      <c r="K20" s="91">
        <v>0</v>
      </c>
      <c r="L20" s="92">
        <v>0</v>
      </c>
      <c r="M20" s="93">
        <v>0</v>
      </c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ht="15.75" customHeight="1" x14ac:dyDescent="0.2">
      <c r="A21" s="77" t="str">
        <f t="shared" si="0"/>
        <v>M1-2025-03</v>
      </c>
      <c r="B21" s="86">
        <v>6</v>
      </c>
      <c r="C21" s="94">
        <v>0</v>
      </c>
      <c r="D21" s="87" t="str">
        <v>PRODUCTOS RESULTADOS DE ACTIVIDADES DE APROPIACIÓN SOCIAL DEL CONOCIMIENTO</v>
      </c>
      <c r="E21" s="87" t="str">
        <v>2.2.3.3 Productos resultados de actividades de Apropiación Social del Conocimiento</v>
      </c>
      <c r="F21" s="87" t="str">
        <v>Procesos de apropiación social del conocimiento resultado del trabajo conjunto entre un Centro de Ciencia y un grupo de investigación con Calidad A (p. 155 -156)</v>
      </c>
      <c r="G21" s="88">
        <v>0</v>
      </c>
      <c r="H21" s="89">
        <v>0</v>
      </c>
      <c r="I21" s="89">
        <v>0</v>
      </c>
      <c r="J21" s="90">
        <v>0</v>
      </c>
      <c r="K21" s="91">
        <v>0</v>
      </c>
      <c r="L21" s="92">
        <v>0</v>
      </c>
      <c r="M21" s="93">
        <v>0</v>
      </c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ht="15.75" customHeight="1" x14ac:dyDescent="0.2">
      <c r="A22" s="77" t="str">
        <f t="shared" si="0"/>
        <v>M1-2025-03</v>
      </c>
      <c r="B22" s="86">
        <v>7</v>
      </c>
      <c r="C22" s="94">
        <v>0</v>
      </c>
      <c r="D22" s="87" t="str">
        <v>PRODUCTOS DE ACTIVIDADES RELACIONADAS CON LA FORMACIÓN DE RECURSO HUMANO PARA LA CTeI</v>
      </c>
      <c r="E22" s="87" t="str">
        <v>2.2.4.1 Direcciones de Tesis de doctorado
Dirección/Tutoría y Codirección/Cotutoría de Tesis de Doctorado</v>
      </c>
      <c r="F22" s="87" t="str">
        <v xml:space="preserve">Direcciones de Tesis de doctorado </v>
      </c>
      <c r="G22" s="88">
        <v>0</v>
      </c>
      <c r="H22" s="89">
        <v>0</v>
      </c>
      <c r="I22" s="89">
        <v>0</v>
      </c>
      <c r="J22" s="90">
        <v>0</v>
      </c>
      <c r="K22" s="91">
        <v>0</v>
      </c>
      <c r="L22" s="92">
        <v>0</v>
      </c>
      <c r="M22" s="93">
        <v>0</v>
      </c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ht="15.75" customHeight="1" x14ac:dyDescent="0.2">
      <c r="A23" s="77" t="str">
        <f t="shared" si="0"/>
        <v>M1-2025-03</v>
      </c>
      <c r="B23" s="86">
        <v>8</v>
      </c>
      <c r="C23" s="94">
        <v>0</v>
      </c>
      <c r="D23" s="87" t="str">
        <v>OTRA TIPOLOGIA</v>
      </c>
      <c r="E23" s="87" t="str">
        <v>OTRO SUBTIPO</v>
      </c>
      <c r="F23" s="87" t="str">
        <v>OTRO PRODUCTO</v>
      </c>
      <c r="G23" s="88">
        <v>0</v>
      </c>
      <c r="H23" s="89">
        <v>0</v>
      </c>
      <c r="I23" s="89">
        <v>0</v>
      </c>
      <c r="J23" s="90">
        <v>0</v>
      </c>
      <c r="K23" s="91">
        <v>0</v>
      </c>
      <c r="L23" s="92">
        <v>0</v>
      </c>
      <c r="M23" s="93">
        <v>0</v>
      </c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ht="15.75" customHeight="1" x14ac:dyDescent="0.2">
      <c r="A24" s="77" t="str">
        <f t="shared" si="0"/>
        <v>M1-2025-03</v>
      </c>
      <c r="B24" s="86">
        <v>9</v>
      </c>
      <c r="C24" s="94">
        <v>0</v>
      </c>
      <c r="D24" s="87" t="str">
        <v>PRODUCTOS RESULTADOS DE ACTIVIDADES DE DESARROLLO TECNOLÓGICO E INNOVACIÓN</v>
      </c>
      <c r="E24" s="87" t="str">
        <v>2.2.2.3 Regulaciones, normas, reglamentos o legislaciones.</v>
      </c>
      <c r="F24" s="87" t="str">
        <v>Proyectos de Ley</v>
      </c>
      <c r="G24" s="88">
        <v>0</v>
      </c>
      <c r="H24" s="89">
        <v>0</v>
      </c>
      <c r="I24" s="89">
        <v>0</v>
      </c>
      <c r="J24" s="90">
        <v>0</v>
      </c>
      <c r="K24" s="91">
        <v>0</v>
      </c>
      <c r="L24" s="92">
        <v>0</v>
      </c>
      <c r="M24" s="93">
        <v>0</v>
      </c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ht="15.75" customHeight="1" x14ac:dyDescent="0.2">
      <c r="A25" s="77" t="str">
        <f t="shared" si="0"/>
        <v>M1-2025-03</v>
      </c>
      <c r="B25" s="86">
        <v>10</v>
      </c>
      <c r="C25" s="94">
        <v>0</v>
      </c>
      <c r="D25" s="87" t="str">
        <v>PRODUCTOS RESULTADOS DE ACTIVIDADES DE GENERACIÓN DE NUEVO CONOCIMIENTO</v>
      </c>
      <c r="E25" s="87" t="str">
        <v>2.2.1.2 Notas científicas</v>
      </c>
      <c r="F25" s="87" t="str">
        <v>Notas científicas con Calidad A2 (p. 133)</v>
      </c>
      <c r="G25" s="88">
        <v>0</v>
      </c>
      <c r="H25" s="89">
        <v>0</v>
      </c>
      <c r="I25" s="89">
        <v>0</v>
      </c>
      <c r="J25" s="90">
        <v>0</v>
      </c>
      <c r="K25" s="91">
        <v>0</v>
      </c>
      <c r="L25" s="92">
        <v>0</v>
      </c>
      <c r="M25" s="93">
        <v>0</v>
      </c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ht="15.75" customHeight="1" x14ac:dyDescent="0.2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ht="15.75" customHeight="1" x14ac:dyDescent="0.2">
      <c r="A27" s="61"/>
      <c r="B27" s="61"/>
      <c r="C27" s="62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ht="15.75" customHeight="1" x14ac:dyDescent="0.2">
      <c r="A28" s="60" t="s">
        <v>401</v>
      </c>
      <c r="B28" s="61"/>
      <c r="C28" s="61"/>
      <c r="D28" s="62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ht="15.75" customHeight="1" x14ac:dyDescent="0.2">
      <c r="A29" s="61"/>
      <c r="B29" s="401" t="s">
        <v>48</v>
      </c>
      <c r="C29" s="401" t="s">
        <v>49</v>
      </c>
      <c r="D29" s="402" t="s">
        <v>50</v>
      </c>
      <c r="E29" s="403" t="s">
        <v>51</v>
      </c>
      <c r="F29" s="316"/>
      <c r="G29" s="404" t="s">
        <v>402</v>
      </c>
      <c r="H29" s="315"/>
      <c r="I29" s="315"/>
      <c r="J29" s="315"/>
      <c r="K29" s="316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ht="15.75" customHeight="1" x14ac:dyDescent="0.2">
      <c r="A30" s="63" t="s">
        <v>363</v>
      </c>
      <c r="B30" s="352"/>
      <c r="C30" s="352"/>
      <c r="D30" s="352"/>
      <c r="E30" s="84" t="s">
        <v>53</v>
      </c>
      <c r="F30" s="84" t="s">
        <v>54</v>
      </c>
      <c r="G30" s="95" t="s">
        <v>55</v>
      </c>
      <c r="H30" s="95" t="s">
        <v>143</v>
      </c>
      <c r="I30" s="95" t="s">
        <v>57</v>
      </c>
      <c r="J30" s="95" t="s">
        <v>58</v>
      </c>
      <c r="K30" s="95" t="s">
        <v>39</v>
      </c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ht="15.75" customHeight="1" x14ac:dyDescent="0.2">
      <c r="A31" s="77" t="str">
        <f t="shared" ref="A31:A40" si="1">CodProyecto</f>
        <v>M1-2025-03</v>
      </c>
      <c r="B31" s="96">
        <f t="array" ref="B31:B40">'FT-IDP-04-02'!B52:B61</f>
        <v>1</v>
      </c>
      <c r="C31" s="97">
        <f t="array" ref="C31:C40">'FT-IDP-04-02'!C52:C61</f>
        <v>0</v>
      </c>
      <c r="D31" s="90">
        <f t="array" ref="D31:D40">'FT-IDP-04-02'!I52:I61</f>
        <v>0.2</v>
      </c>
      <c r="E31" s="89">
        <f t="array" ref="E31:E40">'FT-IDP-04-02'!K52:K61</f>
        <v>0</v>
      </c>
      <c r="F31" s="89">
        <f t="array" ref="F31:F40">'FT-IDP-04-02'!N52:N61</f>
        <v>0</v>
      </c>
      <c r="G31" s="98">
        <f t="array" ref="G31:G40">'FT-IDP-04-02'!Q52:Q61</f>
        <v>0.8</v>
      </c>
      <c r="H31" s="98">
        <f t="array" ref="H31:H40">'FT-IDP-04-02'!S52:S61</f>
        <v>0.16000000000000003</v>
      </c>
      <c r="I31" s="89">
        <f t="array" ref="I31:I40">'FT-IDP-04-02'!U52:U61</f>
        <v>0</v>
      </c>
      <c r="J31" s="98" t="str">
        <f t="array" ref="J31:J40">'FT-IDP-04-02'!W52:W61</f>
        <v>SI</v>
      </c>
      <c r="K31" s="97">
        <f t="array" ref="K31:K40">'FT-IDP-04-02'!Y52:Y61</f>
        <v>0</v>
      </c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ht="15.75" customHeight="1" x14ac:dyDescent="0.2">
      <c r="A32" s="77" t="str">
        <f t="shared" si="1"/>
        <v>M1-2025-03</v>
      </c>
      <c r="B32" s="96">
        <v>2</v>
      </c>
      <c r="C32" s="97">
        <v>0</v>
      </c>
      <c r="D32" s="90">
        <v>0.5</v>
      </c>
      <c r="E32" s="89">
        <v>0</v>
      </c>
      <c r="F32" s="89">
        <v>0</v>
      </c>
      <c r="G32" s="98">
        <v>0</v>
      </c>
      <c r="H32" s="98">
        <v>0</v>
      </c>
      <c r="I32" s="89">
        <v>0</v>
      </c>
      <c r="J32" s="98" t="str">
        <v>SI</v>
      </c>
      <c r="K32" s="97">
        <v>0</v>
      </c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ht="15.75" customHeight="1" x14ac:dyDescent="0.2">
      <c r="A33" s="77" t="str">
        <f t="shared" si="1"/>
        <v>M1-2025-03</v>
      </c>
      <c r="B33" s="96">
        <v>3</v>
      </c>
      <c r="C33" s="97">
        <v>0</v>
      </c>
      <c r="D33" s="90">
        <v>0.3</v>
      </c>
      <c r="E33" s="89">
        <v>0</v>
      </c>
      <c r="F33" s="89">
        <v>0</v>
      </c>
      <c r="G33" s="98">
        <v>0</v>
      </c>
      <c r="H33" s="98">
        <v>0</v>
      </c>
      <c r="I33" s="89">
        <v>0</v>
      </c>
      <c r="J33" s="98" t="str">
        <v>SI</v>
      </c>
      <c r="K33" s="97">
        <v>0</v>
      </c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ht="15.75" customHeight="1" x14ac:dyDescent="0.2">
      <c r="A34" s="77" t="str">
        <f t="shared" si="1"/>
        <v>M1-2025-03</v>
      </c>
      <c r="B34" s="96">
        <v>4</v>
      </c>
      <c r="C34" s="97">
        <v>0</v>
      </c>
      <c r="D34" s="90">
        <v>0</v>
      </c>
      <c r="E34" s="89">
        <v>0</v>
      </c>
      <c r="F34" s="89">
        <v>0</v>
      </c>
      <c r="G34" s="98">
        <v>0</v>
      </c>
      <c r="H34" s="98">
        <v>0</v>
      </c>
      <c r="I34" s="89">
        <v>0</v>
      </c>
      <c r="J34" s="98" t="str">
        <v>SI</v>
      </c>
      <c r="K34" s="97">
        <v>0</v>
      </c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ht="15.75" customHeight="1" x14ac:dyDescent="0.2">
      <c r="A35" s="77" t="str">
        <f t="shared" si="1"/>
        <v>M1-2025-03</v>
      </c>
      <c r="B35" s="96">
        <v>5</v>
      </c>
      <c r="C35" s="97">
        <v>0</v>
      </c>
      <c r="D35" s="90">
        <v>0</v>
      </c>
      <c r="E35" s="89">
        <v>0</v>
      </c>
      <c r="F35" s="89">
        <v>0</v>
      </c>
      <c r="G35" s="98">
        <v>0</v>
      </c>
      <c r="H35" s="98">
        <v>0</v>
      </c>
      <c r="I35" s="89">
        <v>0</v>
      </c>
      <c r="J35" s="98" t="str">
        <v>SI</v>
      </c>
      <c r="K35" s="97">
        <v>0</v>
      </c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ht="15.75" customHeight="1" x14ac:dyDescent="0.2">
      <c r="A36" s="77" t="str">
        <f t="shared" si="1"/>
        <v>M1-2025-03</v>
      </c>
      <c r="B36" s="96">
        <v>6</v>
      </c>
      <c r="C36" s="97">
        <v>0</v>
      </c>
      <c r="D36" s="90">
        <v>0</v>
      </c>
      <c r="E36" s="89">
        <v>0</v>
      </c>
      <c r="F36" s="89">
        <v>0</v>
      </c>
      <c r="G36" s="98">
        <v>0</v>
      </c>
      <c r="H36" s="98">
        <v>0</v>
      </c>
      <c r="I36" s="89">
        <v>0</v>
      </c>
      <c r="J36" s="98" t="str">
        <v>SI</v>
      </c>
      <c r="K36" s="97">
        <v>0</v>
      </c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ht="15.75" customHeight="1" x14ac:dyDescent="0.2">
      <c r="A37" s="77" t="str">
        <f t="shared" si="1"/>
        <v>M1-2025-03</v>
      </c>
      <c r="B37" s="96">
        <v>7</v>
      </c>
      <c r="C37" s="97">
        <v>0</v>
      </c>
      <c r="D37" s="90">
        <v>0</v>
      </c>
      <c r="E37" s="89">
        <v>0</v>
      </c>
      <c r="F37" s="89">
        <v>0</v>
      </c>
      <c r="G37" s="98">
        <v>0</v>
      </c>
      <c r="H37" s="98">
        <v>0</v>
      </c>
      <c r="I37" s="89">
        <v>0</v>
      </c>
      <c r="J37" s="98" t="str">
        <v>SI</v>
      </c>
      <c r="K37" s="97">
        <v>0</v>
      </c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ht="15.75" customHeight="1" x14ac:dyDescent="0.2">
      <c r="A38" s="77" t="str">
        <f t="shared" si="1"/>
        <v>M1-2025-03</v>
      </c>
      <c r="B38" s="96">
        <v>8</v>
      </c>
      <c r="C38" s="97">
        <v>0</v>
      </c>
      <c r="D38" s="90">
        <v>0</v>
      </c>
      <c r="E38" s="89">
        <v>0</v>
      </c>
      <c r="F38" s="89">
        <v>0</v>
      </c>
      <c r="G38" s="98">
        <v>0</v>
      </c>
      <c r="H38" s="98">
        <v>0</v>
      </c>
      <c r="I38" s="89">
        <v>0</v>
      </c>
      <c r="J38" s="98" t="str">
        <v>SI</v>
      </c>
      <c r="K38" s="97">
        <v>0</v>
      </c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ht="15.75" customHeight="1" x14ac:dyDescent="0.2">
      <c r="A39" s="77" t="str">
        <f t="shared" si="1"/>
        <v>M1-2025-03</v>
      </c>
      <c r="B39" s="96">
        <v>9</v>
      </c>
      <c r="C39" s="97">
        <v>0</v>
      </c>
      <c r="D39" s="90">
        <v>0</v>
      </c>
      <c r="E39" s="89">
        <v>0</v>
      </c>
      <c r="F39" s="89">
        <v>0</v>
      </c>
      <c r="G39" s="98">
        <v>0</v>
      </c>
      <c r="H39" s="98">
        <v>0</v>
      </c>
      <c r="I39" s="89">
        <v>0</v>
      </c>
      <c r="J39" s="98" t="str">
        <v>SI</v>
      </c>
      <c r="K39" s="97">
        <v>0</v>
      </c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ht="15.75" customHeight="1" x14ac:dyDescent="0.2">
      <c r="A40" s="77" t="str">
        <f t="shared" si="1"/>
        <v>M1-2025-03</v>
      </c>
      <c r="B40" s="96">
        <v>10</v>
      </c>
      <c r="C40" s="97">
        <v>0</v>
      </c>
      <c r="D40" s="90">
        <v>0</v>
      </c>
      <c r="E40" s="89">
        <v>0</v>
      </c>
      <c r="F40" s="89">
        <v>0</v>
      </c>
      <c r="G40" s="98">
        <v>0</v>
      </c>
      <c r="H40" s="98">
        <v>0</v>
      </c>
      <c r="I40" s="89">
        <v>0</v>
      </c>
      <c r="J40" s="98" t="str">
        <v>SI</v>
      </c>
      <c r="K40" s="97">
        <v>0</v>
      </c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ht="15.75" customHeight="1" x14ac:dyDescent="0.2">
      <c r="A41" s="61"/>
      <c r="B41" s="61"/>
      <c r="C41" s="62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ht="15.75" customHeight="1" x14ac:dyDescent="0.2">
      <c r="A42" s="61"/>
      <c r="B42" s="61"/>
      <c r="C42" s="62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ht="15.75" customHeight="1" x14ac:dyDescent="0.2">
      <c r="A43" s="61"/>
      <c r="B43" s="61"/>
      <c r="C43" s="62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ht="15.75" customHeight="1" x14ac:dyDescent="0.2">
      <c r="A44" s="61"/>
      <c r="B44" s="61"/>
      <c r="C44" s="62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ht="15.75" customHeight="1" x14ac:dyDescent="0.2">
      <c r="A45" s="61"/>
      <c r="B45" s="61"/>
      <c r="C45" s="62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ht="15.75" customHeight="1" x14ac:dyDescent="0.2">
      <c r="A46" s="61"/>
      <c r="B46" s="61"/>
      <c r="C46" s="62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ht="15.75" customHeight="1" x14ac:dyDescent="0.2">
      <c r="A47" s="61"/>
      <c r="B47" s="61"/>
      <c r="C47" s="62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ht="15.75" customHeight="1" x14ac:dyDescent="0.2">
      <c r="A48" s="61"/>
      <c r="B48" s="61"/>
      <c r="C48" s="62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ht="15.75" customHeight="1" x14ac:dyDescent="0.2">
      <c r="A49" s="61"/>
      <c r="B49" s="61"/>
      <c r="C49" s="62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ht="15.75" customHeight="1" x14ac:dyDescent="0.2">
      <c r="A50" s="61"/>
      <c r="B50" s="61"/>
      <c r="C50" s="62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ht="15.75" customHeight="1" x14ac:dyDescent="0.2">
      <c r="A51" s="61"/>
      <c r="B51" s="61"/>
      <c r="C51" s="62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ht="15.75" customHeight="1" x14ac:dyDescent="0.2">
      <c r="A52" s="61"/>
      <c r="B52" s="61"/>
      <c r="C52" s="62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ht="15.75" customHeight="1" x14ac:dyDescent="0.2">
      <c r="A53" s="61"/>
      <c r="B53" s="61"/>
      <c r="C53" s="62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ht="15.75" customHeight="1" x14ac:dyDescent="0.2">
      <c r="A54" s="61"/>
      <c r="B54" s="61"/>
      <c r="C54" s="62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ht="15.75" customHeight="1" x14ac:dyDescent="0.2">
      <c r="A55" s="61"/>
      <c r="B55" s="61"/>
      <c r="C55" s="62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</row>
    <row r="56" spans="1:26" ht="15.75" customHeight="1" x14ac:dyDescent="0.2">
      <c r="A56" s="61"/>
      <c r="B56" s="61"/>
      <c r="C56" s="62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</row>
    <row r="57" spans="1:26" ht="15.75" customHeight="1" x14ac:dyDescent="0.2">
      <c r="A57" s="61"/>
      <c r="B57" s="61"/>
      <c r="C57" s="62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</row>
    <row r="58" spans="1:26" ht="15.75" customHeight="1" x14ac:dyDescent="0.2">
      <c r="A58" s="61"/>
      <c r="B58" s="61"/>
      <c r="C58" s="62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</row>
    <row r="59" spans="1:26" ht="15.75" customHeight="1" x14ac:dyDescent="0.2">
      <c r="A59" s="61"/>
      <c r="B59" s="61"/>
      <c r="C59" s="62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</row>
    <row r="60" spans="1:26" ht="15.75" customHeight="1" x14ac:dyDescent="0.2">
      <c r="A60" s="61"/>
      <c r="B60" s="61"/>
      <c r="C60" s="62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</row>
    <row r="61" spans="1:26" ht="15.75" customHeight="1" x14ac:dyDescent="0.2">
      <c r="A61" s="61"/>
      <c r="B61" s="61"/>
      <c r="C61" s="62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</row>
    <row r="62" spans="1:26" ht="15.75" customHeight="1" x14ac:dyDescent="0.2">
      <c r="A62" s="61"/>
      <c r="B62" s="61"/>
      <c r="C62" s="62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</row>
    <row r="63" spans="1:26" ht="15.75" customHeight="1" x14ac:dyDescent="0.2">
      <c r="A63" s="61"/>
      <c r="B63" s="61"/>
      <c r="C63" s="62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</row>
    <row r="64" spans="1:26" ht="15.75" customHeight="1" x14ac:dyDescent="0.2">
      <c r="A64" s="61"/>
      <c r="B64" s="61"/>
      <c r="C64" s="62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</row>
    <row r="65" spans="1:26" ht="15.75" customHeight="1" x14ac:dyDescent="0.2">
      <c r="A65" s="61"/>
      <c r="B65" s="61"/>
      <c r="C65" s="62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</row>
    <row r="66" spans="1:26" ht="15.75" customHeight="1" x14ac:dyDescent="0.2">
      <c r="A66" s="61"/>
      <c r="B66" s="61"/>
      <c r="C66" s="62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</row>
    <row r="67" spans="1:26" ht="15.75" customHeight="1" x14ac:dyDescent="0.2">
      <c r="A67" s="61"/>
      <c r="B67" s="61"/>
      <c r="C67" s="62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</row>
    <row r="68" spans="1:26" ht="15.75" customHeight="1" x14ac:dyDescent="0.2">
      <c r="A68" s="61"/>
      <c r="B68" s="61"/>
      <c r="C68" s="62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</row>
    <row r="69" spans="1:26" ht="15.75" customHeight="1" x14ac:dyDescent="0.2">
      <c r="A69" s="61"/>
      <c r="B69" s="61"/>
      <c r="C69" s="62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</row>
    <row r="70" spans="1:26" ht="15.75" customHeight="1" x14ac:dyDescent="0.2">
      <c r="A70" s="61"/>
      <c r="B70" s="61"/>
      <c r="C70" s="62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</row>
    <row r="71" spans="1:26" ht="15.75" customHeight="1" x14ac:dyDescent="0.2">
      <c r="A71" s="61"/>
      <c r="B71" s="61"/>
      <c r="C71" s="62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</row>
    <row r="72" spans="1:26" ht="15.75" customHeight="1" x14ac:dyDescent="0.2">
      <c r="A72" s="61"/>
      <c r="B72" s="61"/>
      <c r="C72" s="62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</row>
    <row r="73" spans="1:26" ht="15.75" customHeight="1" x14ac:dyDescent="0.2">
      <c r="A73" s="61"/>
      <c r="B73" s="61"/>
      <c r="C73" s="62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</row>
    <row r="74" spans="1:26" ht="15.75" customHeight="1" x14ac:dyDescent="0.2">
      <c r="A74" s="61"/>
      <c r="B74" s="61"/>
      <c r="C74" s="62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</row>
    <row r="75" spans="1:26" ht="15.75" customHeight="1" x14ac:dyDescent="0.2">
      <c r="A75" s="61"/>
      <c r="B75" s="61"/>
      <c r="C75" s="62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5.75" customHeight="1" x14ac:dyDescent="0.2">
      <c r="A76" s="61"/>
      <c r="B76" s="61"/>
      <c r="C76" s="62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</row>
    <row r="77" spans="1:26" ht="15.75" customHeight="1" x14ac:dyDescent="0.2">
      <c r="A77" s="61"/>
      <c r="B77" s="61"/>
      <c r="C77" s="62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</row>
    <row r="78" spans="1:26" ht="15.75" customHeight="1" x14ac:dyDescent="0.2">
      <c r="A78" s="61"/>
      <c r="B78" s="61"/>
      <c r="C78" s="62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</row>
    <row r="79" spans="1:26" ht="15.75" customHeight="1" x14ac:dyDescent="0.2">
      <c r="A79" s="61"/>
      <c r="B79" s="61"/>
      <c r="C79" s="62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</row>
    <row r="80" spans="1:26" ht="15.75" customHeight="1" x14ac:dyDescent="0.2">
      <c r="A80" s="61"/>
      <c r="B80" s="61"/>
      <c r="C80" s="62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</row>
    <row r="81" spans="1:26" ht="15.75" customHeight="1" x14ac:dyDescent="0.2">
      <c r="A81" s="61"/>
      <c r="B81" s="61"/>
      <c r="C81" s="62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</row>
    <row r="82" spans="1:26" ht="15.75" customHeight="1" x14ac:dyDescent="0.2">
      <c r="A82" s="61"/>
      <c r="B82" s="61"/>
      <c r="C82" s="62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</row>
    <row r="83" spans="1:26" ht="15.75" customHeight="1" x14ac:dyDescent="0.2">
      <c r="A83" s="61"/>
      <c r="B83" s="61"/>
      <c r="C83" s="62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</row>
    <row r="84" spans="1:26" ht="15.75" customHeight="1" x14ac:dyDescent="0.2">
      <c r="A84" s="61"/>
      <c r="B84" s="61"/>
      <c r="C84" s="62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</row>
    <row r="85" spans="1:26" ht="15.75" customHeight="1" x14ac:dyDescent="0.2">
      <c r="A85" s="61"/>
      <c r="B85" s="61"/>
      <c r="C85" s="62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</row>
    <row r="86" spans="1:26" ht="15.75" customHeight="1" x14ac:dyDescent="0.2">
      <c r="A86" s="61"/>
      <c r="B86" s="61"/>
      <c r="C86" s="62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</row>
    <row r="87" spans="1:26" ht="15.75" customHeight="1" x14ac:dyDescent="0.2">
      <c r="A87" s="61"/>
      <c r="B87" s="61"/>
      <c r="C87" s="62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</row>
    <row r="88" spans="1:26" ht="15.75" customHeight="1" x14ac:dyDescent="0.2">
      <c r="A88" s="61"/>
      <c r="B88" s="61"/>
      <c r="C88" s="62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</row>
    <row r="89" spans="1:26" ht="15.75" customHeight="1" x14ac:dyDescent="0.2">
      <c r="A89" s="61"/>
      <c r="B89" s="61"/>
      <c r="C89" s="62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</row>
    <row r="90" spans="1:26" ht="15.75" customHeight="1" x14ac:dyDescent="0.2">
      <c r="A90" s="61"/>
      <c r="B90" s="61"/>
      <c r="C90" s="62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</row>
    <row r="91" spans="1:26" ht="15.75" customHeight="1" x14ac:dyDescent="0.2">
      <c r="A91" s="61"/>
      <c r="B91" s="61"/>
      <c r="C91" s="62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</row>
    <row r="92" spans="1:26" ht="15.75" customHeight="1" x14ac:dyDescent="0.2">
      <c r="A92" s="61"/>
      <c r="B92" s="61"/>
      <c r="C92" s="62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</row>
    <row r="93" spans="1:26" ht="15.75" customHeight="1" x14ac:dyDescent="0.2">
      <c r="A93" s="61"/>
      <c r="B93" s="61"/>
      <c r="C93" s="62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5.75" customHeight="1" x14ac:dyDescent="0.2">
      <c r="A94" s="61"/>
      <c r="B94" s="61"/>
      <c r="C94" s="62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</row>
    <row r="95" spans="1:26" ht="15.75" customHeight="1" x14ac:dyDescent="0.2">
      <c r="A95" s="61"/>
      <c r="B95" s="61"/>
      <c r="C95" s="62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</row>
    <row r="96" spans="1:26" ht="15.75" customHeight="1" x14ac:dyDescent="0.2">
      <c r="A96" s="61"/>
      <c r="B96" s="61"/>
      <c r="C96" s="62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</row>
    <row r="97" spans="1:26" ht="15.75" customHeight="1" x14ac:dyDescent="0.2">
      <c r="A97" s="61"/>
      <c r="B97" s="61"/>
      <c r="C97" s="62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</row>
    <row r="98" spans="1:26" ht="15.75" customHeight="1" x14ac:dyDescent="0.2">
      <c r="A98" s="61"/>
      <c r="B98" s="61"/>
      <c r="C98" s="62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</row>
    <row r="99" spans="1:26" ht="15.75" customHeight="1" x14ac:dyDescent="0.2">
      <c r="A99" s="61"/>
      <c r="B99" s="61"/>
      <c r="C99" s="62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</row>
    <row r="100" spans="1:26" ht="15.75" customHeight="1" x14ac:dyDescent="0.2">
      <c r="A100" s="61"/>
      <c r="B100" s="61"/>
      <c r="C100" s="62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</row>
    <row r="101" spans="1:26" ht="15.75" customHeight="1" x14ac:dyDescent="0.2">
      <c r="A101" s="61"/>
      <c r="B101" s="61"/>
      <c r="C101" s="62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</row>
    <row r="102" spans="1:26" ht="15.75" customHeight="1" x14ac:dyDescent="0.2">
      <c r="A102" s="61"/>
      <c r="B102" s="61"/>
      <c r="C102" s="62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</row>
    <row r="103" spans="1:26" ht="15.75" customHeight="1" x14ac:dyDescent="0.2">
      <c r="A103" s="61"/>
      <c r="B103" s="61"/>
      <c r="C103" s="62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customHeight="1" x14ac:dyDescent="0.2">
      <c r="A104" s="61"/>
      <c r="B104" s="61"/>
      <c r="C104" s="62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customHeight="1" x14ac:dyDescent="0.2">
      <c r="A105" s="61"/>
      <c r="B105" s="61"/>
      <c r="C105" s="62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customHeight="1" x14ac:dyDescent="0.2">
      <c r="A106" s="61"/>
      <c r="B106" s="61"/>
      <c r="C106" s="62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customHeight="1" x14ac:dyDescent="0.2">
      <c r="A107" s="61"/>
      <c r="B107" s="61"/>
      <c r="C107" s="62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 x14ac:dyDescent="0.2">
      <c r="A108" s="61"/>
      <c r="B108" s="61"/>
      <c r="C108" s="62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 x14ac:dyDescent="0.2">
      <c r="A109" s="61"/>
      <c r="B109" s="61"/>
      <c r="C109" s="62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 x14ac:dyDescent="0.2">
      <c r="A110" s="61"/>
      <c r="B110" s="61"/>
      <c r="C110" s="62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 x14ac:dyDescent="0.2">
      <c r="A111" s="61"/>
      <c r="B111" s="61"/>
      <c r="C111" s="62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 x14ac:dyDescent="0.2">
      <c r="A112" s="61"/>
      <c r="B112" s="61"/>
      <c r="C112" s="62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 x14ac:dyDescent="0.2">
      <c r="A113" s="61"/>
      <c r="B113" s="61"/>
      <c r="C113" s="62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5.75" customHeight="1" x14ac:dyDescent="0.2">
      <c r="A114" s="61"/>
      <c r="B114" s="61"/>
      <c r="C114" s="62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 x14ac:dyDescent="0.2">
      <c r="A115" s="61"/>
      <c r="B115" s="61"/>
      <c r="C115" s="62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 x14ac:dyDescent="0.2">
      <c r="A116" s="61"/>
      <c r="B116" s="61"/>
      <c r="C116" s="62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 x14ac:dyDescent="0.2">
      <c r="A117" s="61"/>
      <c r="B117" s="61"/>
      <c r="C117" s="62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 x14ac:dyDescent="0.2">
      <c r="A118" s="61"/>
      <c r="B118" s="61"/>
      <c r="C118" s="62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 x14ac:dyDescent="0.2">
      <c r="A119" s="61"/>
      <c r="B119" s="61"/>
      <c r="C119" s="62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5.75" customHeight="1" x14ac:dyDescent="0.2">
      <c r="A120" s="61"/>
      <c r="B120" s="61"/>
      <c r="C120" s="62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5.75" customHeight="1" x14ac:dyDescent="0.2">
      <c r="A121" s="61"/>
      <c r="B121" s="61"/>
      <c r="C121" s="62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5.75" customHeight="1" x14ac:dyDescent="0.2">
      <c r="A122" s="61"/>
      <c r="B122" s="61"/>
      <c r="C122" s="62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 x14ac:dyDescent="0.2">
      <c r="A123" s="61"/>
      <c r="B123" s="61"/>
      <c r="C123" s="62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5.75" customHeight="1" x14ac:dyDescent="0.2">
      <c r="A124" s="61"/>
      <c r="B124" s="61"/>
      <c r="C124" s="62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5.75" customHeight="1" x14ac:dyDescent="0.2">
      <c r="A125" s="61"/>
      <c r="B125" s="61"/>
      <c r="C125" s="62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5.75" customHeight="1" x14ac:dyDescent="0.2">
      <c r="A126" s="61"/>
      <c r="B126" s="61"/>
      <c r="C126" s="62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5.75" customHeight="1" x14ac:dyDescent="0.2">
      <c r="A127" s="61"/>
      <c r="B127" s="61"/>
      <c r="C127" s="62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5.75" customHeight="1" x14ac:dyDescent="0.2">
      <c r="A128" s="61"/>
      <c r="B128" s="61"/>
      <c r="C128" s="62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5.75" customHeight="1" x14ac:dyDescent="0.2">
      <c r="A129" s="61"/>
      <c r="B129" s="61"/>
      <c r="C129" s="62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5.75" customHeight="1" x14ac:dyDescent="0.2">
      <c r="A130" s="61"/>
      <c r="B130" s="61"/>
      <c r="C130" s="62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5.75" customHeight="1" x14ac:dyDescent="0.2">
      <c r="A131" s="61"/>
      <c r="B131" s="61"/>
      <c r="C131" s="62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5.75" customHeight="1" x14ac:dyDescent="0.2">
      <c r="A132" s="61"/>
      <c r="B132" s="61"/>
      <c r="C132" s="62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 x14ac:dyDescent="0.2">
      <c r="A133" s="61"/>
      <c r="B133" s="61"/>
      <c r="C133" s="62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5.75" customHeight="1" x14ac:dyDescent="0.2">
      <c r="A134" s="61"/>
      <c r="B134" s="61"/>
      <c r="C134" s="62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5.75" customHeight="1" x14ac:dyDescent="0.2">
      <c r="A135" s="61"/>
      <c r="B135" s="61"/>
      <c r="C135" s="62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 x14ac:dyDescent="0.2">
      <c r="A136" s="61"/>
      <c r="B136" s="61"/>
      <c r="C136" s="62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5.75" customHeight="1" x14ac:dyDescent="0.2">
      <c r="A137" s="61"/>
      <c r="B137" s="61"/>
      <c r="C137" s="62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5.75" customHeight="1" x14ac:dyDescent="0.2">
      <c r="A138" s="61"/>
      <c r="B138" s="61"/>
      <c r="C138" s="62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5.75" customHeight="1" x14ac:dyDescent="0.2">
      <c r="A139" s="61"/>
      <c r="B139" s="61"/>
      <c r="C139" s="62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 x14ac:dyDescent="0.2">
      <c r="A140" s="61"/>
      <c r="B140" s="61"/>
      <c r="C140" s="62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 x14ac:dyDescent="0.2">
      <c r="A141" s="61"/>
      <c r="B141" s="61"/>
      <c r="C141" s="62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 x14ac:dyDescent="0.2">
      <c r="A142" s="61"/>
      <c r="B142" s="61"/>
      <c r="C142" s="62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 x14ac:dyDescent="0.2">
      <c r="A143" s="61"/>
      <c r="B143" s="61"/>
      <c r="C143" s="62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 x14ac:dyDescent="0.2">
      <c r="A144" s="61"/>
      <c r="B144" s="61"/>
      <c r="C144" s="62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customHeight="1" x14ac:dyDescent="0.2">
      <c r="A145" s="61"/>
      <c r="B145" s="61"/>
      <c r="C145" s="62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customHeight="1" x14ac:dyDescent="0.2">
      <c r="A146" s="61"/>
      <c r="B146" s="61"/>
      <c r="C146" s="62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customHeight="1" x14ac:dyDescent="0.2">
      <c r="A147" s="61"/>
      <c r="B147" s="61"/>
      <c r="C147" s="62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customHeight="1" x14ac:dyDescent="0.2">
      <c r="A148" s="61"/>
      <c r="B148" s="61"/>
      <c r="C148" s="62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 x14ac:dyDescent="0.2">
      <c r="A149" s="61"/>
      <c r="B149" s="61"/>
      <c r="C149" s="62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customHeight="1" x14ac:dyDescent="0.2">
      <c r="A150" s="61"/>
      <c r="B150" s="61"/>
      <c r="C150" s="62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customHeight="1" x14ac:dyDescent="0.2">
      <c r="A151" s="61"/>
      <c r="B151" s="61"/>
      <c r="C151" s="62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customHeight="1" x14ac:dyDescent="0.2">
      <c r="A152" s="61"/>
      <c r="B152" s="61"/>
      <c r="C152" s="62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customHeight="1" x14ac:dyDescent="0.2">
      <c r="A153" s="61"/>
      <c r="B153" s="61"/>
      <c r="C153" s="62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customHeight="1" x14ac:dyDescent="0.2">
      <c r="A154" s="61"/>
      <c r="B154" s="61"/>
      <c r="C154" s="62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customHeight="1" x14ac:dyDescent="0.2">
      <c r="A155" s="61"/>
      <c r="B155" s="61"/>
      <c r="C155" s="62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customHeight="1" x14ac:dyDescent="0.2">
      <c r="A156" s="61"/>
      <c r="B156" s="61"/>
      <c r="C156" s="62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customHeight="1" x14ac:dyDescent="0.2">
      <c r="A157" s="61"/>
      <c r="B157" s="61"/>
      <c r="C157" s="62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 x14ac:dyDescent="0.2">
      <c r="A158" s="61"/>
      <c r="B158" s="61"/>
      <c r="C158" s="62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 x14ac:dyDescent="0.2">
      <c r="A159" s="61"/>
      <c r="B159" s="61"/>
      <c r="C159" s="62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 x14ac:dyDescent="0.2">
      <c r="A160" s="61"/>
      <c r="B160" s="61"/>
      <c r="C160" s="62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 x14ac:dyDescent="0.2">
      <c r="A161" s="61"/>
      <c r="B161" s="61"/>
      <c r="C161" s="62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 x14ac:dyDescent="0.2">
      <c r="A162" s="61"/>
      <c r="B162" s="61"/>
      <c r="C162" s="62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 x14ac:dyDescent="0.2">
      <c r="A163" s="61"/>
      <c r="B163" s="61"/>
      <c r="C163" s="62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 x14ac:dyDescent="0.2">
      <c r="A164" s="61"/>
      <c r="B164" s="61"/>
      <c r="C164" s="62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 x14ac:dyDescent="0.2">
      <c r="A165" s="61"/>
      <c r="B165" s="61"/>
      <c r="C165" s="62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 x14ac:dyDescent="0.2">
      <c r="A166" s="61"/>
      <c r="B166" s="61"/>
      <c r="C166" s="62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 x14ac:dyDescent="0.2">
      <c r="A167" s="61"/>
      <c r="B167" s="61"/>
      <c r="C167" s="62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 x14ac:dyDescent="0.2">
      <c r="A168" s="61"/>
      <c r="B168" s="61"/>
      <c r="C168" s="62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 x14ac:dyDescent="0.2">
      <c r="A169" s="61"/>
      <c r="B169" s="61"/>
      <c r="C169" s="62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 x14ac:dyDescent="0.2">
      <c r="A170" s="61"/>
      <c r="B170" s="61"/>
      <c r="C170" s="62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 x14ac:dyDescent="0.2">
      <c r="A171" s="61"/>
      <c r="B171" s="61"/>
      <c r="C171" s="62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 x14ac:dyDescent="0.2">
      <c r="A172" s="61"/>
      <c r="B172" s="61"/>
      <c r="C172" s="62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 x14ac:dyDescent="0.2">
      <c r="A173" s="61"/>
      <c r="B173" s="61"/>
      <c r="C173" s="62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 x14ac:dyDescent="0.2">
      <c r="A174" s="61"/>
      <c r="B174" s="61"/>
      <c r="C174" s="62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 x14ac:dyDescent="0.2">
      <c r="A175" s="61"/>
      <c r="B175" s="61"/>
      <c r="C175" s="62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 x14ac:dyDescent="0.2">
      <c r="A176" s="61"/>
      <c r="B176" s="61"/>
      <c r="C176" s="62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 x14ac:dyDescent="0.2">
      <c r="A177" s="61"/>
      <c r="B177" s="61"/>
      <c r="C177" s="62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 x14ac:dyDescent="0.2">
      <c r="A178" s="61"/>
      <c r="B178" s="61"/>
      <c r="C178" s="62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 x14ac:dyDescent="0.2">
      <c r="A179" s="61"/>
      <c r="B179" s="61"/>
      <c r="C179" s="62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 x14ac:dyDescent="0.2">
      <c r="A180" s="61"/>
      <c r="B180" s="61"/>
      <c r="C180" s="62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 x14ac:dyDescent="0.2">
      <c r="A181" s="61"/>
      <c r="B181" s="61"/>
      <c r="C181" s="62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 x14ac:dyDescent="0.2">
      <c r="A182" s="61"/>
      <c r="B182" s="61"/>
      <c r="C182" s="62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 x14ac:dyDescent="0.2">
      <c r="A183" s="61"/>
      <c r="B183" s="61"/>
      <c r="C183" s="62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 x14ac:dyDescent="0.2">
      <c r="A184" s="61"/>
      <c r="B184" s="61"/>
      <c r="C184" s="62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 x14ac:dyDescent="0.2">
      <c r="A185" s="61"/>
      <c r="B185" s="61"/>
      <c r="C185" s="62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 x14ac:dyDescent="0.2">
      <c r="A186" s="61"/>
      <c r="B186" s="61"/>
      <c r="C186" s="62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 x14ac:dyDescent="0.2">
      <c r="A187" s="61"/>
      <c r="B187" s="61"/>
      <c r="C187" s="62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 x14ac:dyDescent="0.2">
      <c r="A188" s="61"/>
      <c r="B188" s="61"/>
      <c r="C188" s="62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 x14ac:dyDescent="0.2">
      <c r="A189" s="61"/>
      <c r="B189" s="61"/>
      <c r="C189" s="62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 x14ac:dyDescent="0.2">
      <c r="A190" s="61"/>
      <c r="B190" s="61"/>
      <c r="C190" s="62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 x14ac:dyDescent="0.2">
      <c r="A191" s="61"/>
      <c r="B191" s="61"/>
      <c r="C191" s="62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 x14ac:dyDescent="0.2">
      <c r="A192" s="61"/>
      <c r="B192" s="61"/>
      <c r="C192" s="62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 x14ac:dyDescent="0.2">
      <c r="A193" s="61"/>
      <c r="B193" s="61"/>
      <c r="C193" s="62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 x14ac:dyDescent="0.2">
      <c r="A194" s="61"/>
      <c r="B194" s="61"/>
      <c r="C194" s="62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 x14ac:dyDescent="0.2">
      <c r="A195" s="61"/>
      <c r="B195" s="61"/>
      <c r="C195" s="62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 x14ac:dyDescent="0.2">
      <c r="A196" s="61"/>
      <c r="B196" s="61"/>
      <c r="C196" s="62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 x14ac:dyDescent="0.2">
      <c r="A197" s="61"/>
      <c r="B197" s="61"/>
      <c r="C197" s="62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 x14ac:dyDescent="0.2">
      <c r="A198" s="61"/>
      <c r="B198" s="61"/>
      <c r="C198" s="62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 x14ac:dyDescent="0.2">
      <c r="A199" s="61"/>
      <c r="B199" s="61"/>
      <c r="C199" s="62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 x14ac:dyDescent="0.2">
      <c r="A200" s="61"/>
      <c r="B200" s="61"/>
      <c r="C200" s="62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 x14ac:dyDescent="0.2">
      <c r="A201" s="61"/>
      <c r="B201" s="61"/>
      <c r="C201" s="62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 x14ac:dyDescent="0.2">
      <c r="A202" s="61"/>
      <c r="B202" s="61"/>
      <c r="C202" s="62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 x14ac:dyDescent="0.2">
      <c r="A203" s="61"/>
      <c r="B203" s="61"/>
      <c r="C203" s="62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 x14ac:dyDescent="0.2">
      <c r="A204" s="61"/>
      <c r="B204" s="61"/>
      <c r="C204" s="62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 x14ac:dyDescent="0.2">
      <c r="A205" s="61"/>
      <c r="B205" s="61"/>
      <c r="C205" s="62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 x14ac:dyDescent="0.2">
      <c r="A206" s="61"/>
      <c r="B206" s="61"/>
      <c r="C206" s="62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 x14ac:dyDescent="0.2">
      <c r="A207" s="61"/>
      <c r="B207" s="61"/>
      <c r="C207" s="62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 x14ac:dyDescent="0.2">
      <c r="A208" s="61"/>
      <c r="B208" s="61"/>
      <c r="C208" s="62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 x14ac:dyDescent="0.2">
      <c r="A209" s="61"/>
      <c r="B209" s="61"/>
      <c r="C209" s="62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 x14ac:dyDescent="0.2">
      <c r="A210" s="61"/>
      <c r="B210" s="61"/>
      <c r="C210" s="62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 x14ac:dyDescent="0.2">
      <c r="A211" s="61"/>
      <c r="B211" s="61"/>
      <c r="C211" s="62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 x14ac:dyDescent="0.2">
      <c r="A212" s="61"/>
      <c r="B212" s="61"/>
      <c r="C212" s="62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 x14ac:dyDescent="0.2">
      <c r="A213" s="61"/>
      <c r="B213" s="61"/>
      <c r="C213" s="62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 x14ac:dyDescent="0.2">
      <c r="A214" s="61"/>
      <c r="B214" s="61"/>
      <c r="C214" s="62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 x14ac:dyDescent="0.2">
      <c r="A215" s="61"/>
      <c r="B215" s="61"/>
      <c r="C215" s="62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 x14ac:dyDescent="0.2">
      <c r="A216" s="61"/>
      <c r="B216" s="61"/>
      <c r="C216" s="62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 x14ac:dyDescent="0.2">
      <c r="A217" s="61"/>
      <c r="B217" s="61"/>
      <c r="C217" s="62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 x14ac:dyDescent="0.2">
      <c r="A218" s="61"/>
      <c r="B218" s="61"/>
      <c r="C218" s="62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 x14ac:dyDescent="0.2">
      <c r="A219" s="61"/>
      <c r="B219" s="61"/>
      <c r="C219" s="62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 x14ac:dyDescent="0.2">
      <c r="A220" s="61"/>
      <c r="B220" s="61"/>
      <c r="C220" s="62"/>
      <c r="D220" s="61"/>
      <c r="E220" s="61"/>
      <c r="F220" s="61"/>
      <c r="G220" s="61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 x14ac:dyDescent="0.2">
      <c r="A221" s="61"/>
      <c r="B221" s="61"/>
      <c r="C221" s="62"/>
      <c r="D221" s="61"/>
      <c r="E221" s="61"/>
      <c r="F221" s="61"/>
      <c r="G221" s="61"/>
      <c r="H221" s="61"/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 x14ac:dyDescent="0.2">
      <c r="A222" s="61"/>
      <c r="B222" s="61"/>
      <c r="C222" s="62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 x14ac:dyDescent="0.2">
      <c r="A223" s="61"/>
      <c r="B223" s="61"/>
      <c r="C223" s="62"/>
      <c r="D223" s="61"/>
      <c r="E223" s="61"/>
      <c r="F223" s="61"/>
      <c r="G223" s="61"/>
      <c r="H223" s="61"/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 x14ac:dyDescent="0.2">
      <c r="A224" s="61"/>
      <c r="B224" s="61"/>
      <c r="C224" s="62"/>
      <c r="D224" s="61"/>
      <c r="E224" s="61"/>
      <c r="F224" s="61"/>
      <c r="G224" s="61"/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 x14ac:dyDescent="0.2">
      <c r="A225" s="61"/>
      <c r="B225" s="61"/>
      <c r="C225" s="62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 x14ac:dyDescent="0.2">
      <c r="A226" s="61"/>
      <c r="B226" s="61"/>
      <c r="C226" s="62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 x14ac:dyDescent="0.2">
      <c r="A227" s="61"/>
      <c r="B227" s="61"/>
      <c r="C227" s="62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 x14ac:dyDescent="0.2">
      <c r="A228" s="61"/>
      <c r="B228" s="61"/>
      <c r="C228" s="62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 x14ac:dyDescent="0.2">
      <c r="A229" s="61"/>
      <c r="B229" s="61"/>
      <c r="C229" s="62"/>
      <c r="D229" s="61"/>
      <c r="E229" s="61"/>
      <c r="F229" s="61"/>
      <c r="G229" s="61"/>
      <c r="H229" s="61"/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 x14ac:dyDescent="0.2">
      <c r="A230" s="61"/>
      <c r="B230" s="61"/>
      <c r="C230" s="62"/>
      <c r="D230" s="61"/>
      <c r="E230" s="61"/>
      <c r="F230" s="61"/>
      <c r="G230" s="61"/>
      <c r="H230" s="61"/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 x14ac:dyDescent="0.2">
      <c r="A231" s="61"/>
      <c r="B231" s="61"/>
      <c r="C231" s="62"/>
      <c r="D231" s="61"/>
      <c r="E231" s="61"/>
      <c r="F231" s="61"/>
      <c r="G231" s="61"/>
      <c r="H231" s="61"/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 x14ac:dyDescent="0.2">
      <c r="A232" s="61"/>
      <c r="B232" s="61"/>
      <c r="C232" s="62"/>
      <c r="D232" s="61"/>
      <c r="E232" s="61"/>
      <c r="F232" s="61"/>
      <c r="G232" s="61"/>
      <c r="H232" s="61"/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 x14ac:dyDescent="0.2">
      <c r="A233" s="61"/>
      <c r="B233" s="61"/>
      <c r="C233" s="62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 x14ac:dyDescent="0.2">
      <c r="A234" s="61"/>
      <c r="B234" s="61"/>
      <c r="C234" s="62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 x14ac:dyDescent="0.2">
      <c r="A235" s="61"/>
      <c r="B235" s="61"/>
      <c r="C235" s="62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 x14ac:dyDescent="0.2">
      <c r="A236" s="61"/>
      <c r="B236" s="61"/>
      <c r="C236" s="62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 x14ac:dyDescent="0.2">
      <c r="A237" s="61"/>
      <c r="B237" s="61"/>
      <c r="C237" s="62"/>
      <c r="D237" s="61"/>
      <c r="E237" s="61"/>
      <c r="F237" s="61"/>
      <c r="G237" s="61"/>
      <c r="H237" s="61"/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 x14ac:dyDescent="0.2">
      <c r="A238" s="61"/>
      <c r="B238" s="61"/>
      <c r="C238" s="62"/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 x14ac:dyDescent="0.2">
      <c r="A239" s="61"/>
      <c r="B239" s="61"/>
      <c r="C239" s="62"/>
      <c r="D239" s="61"/>
      <c r="E239" s="61"/>
      <c r="F239" s="61"/>
      <c r="G239" s="61"/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 x14ac:dyDescent="0.2">
      <c r="A240" s="61"/>
      <c r="B240" s="61"/>
      <c r="C240" s="62"/>
      <c r="D240" s="61"/>
      <c r="E240" s="61"/>
      <c r="F240" s="61"/>
      <c r="G240" s="61"/>
      <c r="H240" s="61"/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 x14ac:dyDescent="0.2">
      <c r="A241" s="61"/>
      <c r="B241" s="61"/>
      <c r="C241" s="62"/>
      <c r="D241" s="61"/>
      <c r="E241" s="61"/>
      <c r="F241" s="61"/>
      <c r="G241" s="61"/>
      <c r="H241" s="61"/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 x14ac:dyDescent="0.2">
      <c r="A242" s="61"/>
      <c r="B242" s="61"/>
      <c r="C242" s="62"/>
      <c r="D242" s="61"/>
      <c r="E242" s="61"/>
      <c r="F242" s="61"/>
      <c r="G242" s="61"/>
      <c r="H242" s="61"/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 x14ac:dyDescent="0.2">
      <c r="A243" s="61"/>
      <c r="B243" s="61"/>
      <c r="C243" s="62"/>
      <c r="D243" s="61"/>
      <c r="E243" s="61"/>
      <c r="F243" s="61"/>
      <c r="G243" s="61"/>
      <c r="H243" s="61"/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 x14ac:dyDescent="0.2">
      <c r="A244" s="61"/>
      <c r="B244" s="61"/>
      <c r="C244" s="62"/>
      <c r="D244" s="61"/>
      <c r="E244" s="61"/>
      <c r="F244" s="61"/>
      <c r="G244" s="61"/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 x14ac:dyDescent="0.2">
      <c r="A245" s="61"/>
      <c r="B245" s="61"/>
      <c r="C245" s="62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 x14ac:dyDescent="0.2">
      <c r="A246" s="61"/>
      <c r="B246" s="61"/>
      <c r="C246" s="62"/>
      <c r="D246" s="61"/>
      <c r="E246" s="61"/>
      <c r="F246" s="61"/>
      <c r="G246" s="61"/>
      <c r="H246" s="61"/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 x14ac:dyDescent="0.2">
      <c r="A247" s="61"/>
      <c r="B247" s="61"/>
      <c r="C247" s="62"/>
      <c r="D247" s="61"/>
      <c r="E247" s="61"/>
      <c r="F247" s="61"/>
      <c r="G247" s="61"/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 x14ac:dyDescent="0.2">
      <c r="A248" s="61"/>
      <c r="B248" s="61"/>
      <c r="C248" s="62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 x14ac:dyDescent="0.2">
      <c r="A249" s="61"/>
      <c r="B249" s="61"/>
      <c r="C249" s="62"/>
      <c r="D249" s="61"/>
      <c r="E249" s="61"/>
      <c r="F249" s="61"/>
      <c r="G249" s="61"/>
      <c r="H249" s="61"/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 x14ac:dyDescent="0.2">
      <c r="A250" s="61"/>
      <c r="B250" s="61"/>
      <c r="C250" s="62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 x14ac:dyDescent="0.2">
      <c r="A251" s="61"/>
      <c r="B251" s="61"/>
      <c r="C251" s="62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 x14ac:dyDescent="0.2">
      <c r="A252" s="61"/>
      <c r="B252" s="61"/>
      <c r="C252" s="62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 x14ac:dyDescent="0.2">
      <c r="A253" s="61"/>
      <c r="B253" s="61"/>
      <c r="C253" s="62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 x14ac:dyDescent="0.2">
      <c r="A254" s="61"/>
      <c r="B254" s="61"/>
      <c r="C254" s="62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 x14ac:dyDescent="0.2">
      <c r="A255" s="61"/>
      <c r="B255" s="61"/>
      <c r="C255" s="62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 x14ac:dyDescent="0.2">
      <c r="A256" s="61"/>
      <c r="B256" s="61"/>
      <c r="C256" s="62"/>
      <c r="D256" s="61"/>
      <c r="E256" s="61"/>
      <c r="F256" s="61"/>
      <c r="G256" s="61"/>
      <c r="H256" s="61"/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 x14ac:dyDescent="0.2">
      <c r="A257" s="61"/>
      <c r="B257" s="61"/>
      <c r="C257" s="62"/>
      <c r="D257" s="61"/>
      <c r="E257" s="61"/>
      <c r="F257" s="61"/>
      <c r="G257" s="61"/>
      <c r="H257" s="61"/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 x14ac:dyDescent="0.2">
      <c r="A258" s="61"/>
      <c r="B258" s="61"/>
      <c r="C258" s="62"/>
      <c r="D258" s="61"/>
      <c r="E258" s="61"/>
      <c r="F258" s="61"/>
      <c r="G258" s="61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 x14ac:dyDescent="0.2">
      <c r="A259" s="61"/>
      <c r="B259" s="61"/>
      <c r="C259" s="62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 x14ac:dyDescent="0.2">
      <c r="A260" s="61"/>
      <c r="B260" s="61"/>
      <c r="C260" s="62"/>
      <c r="D260" s="61"/>
      <c r="E260" s="61"/>
      <c r="F260" s="61"/>
      <c r="G260" s="61"/>
      <c r="H260" s="61"/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 x14ac:dyDescent="0.2">
      <c r="A261" s="61"/>
      <c r="B261" s="61"/>
      <c r="C261" s="62"/>
      <c r="D261" s="61"/>
      <c r="E261" s="61"/>
      <c r="F261" s="61"/>
      <c r="G261" s="61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 x14ac:dyDescent="0.2">
      <c r="A262" s="61"/>
      <c r="B262" s="61"/>
      <c r="C262" s="62"/>
      <c r="D262" s="61"/>
      <c r="E262" s="61"/>
      <c r="F262" s="61"/>
      <c r="G262" s="61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</row>
    <row r="263" spans="1:26" ht="15.75" customHeight="1" x14ac:dyDescent="0.2">
      <c r="A263" s="61"/>
      <c r="B263" s="61"/>
      <c r="C263" s="62"/>
      <c r="D263" s="61"/>
      <c r="E263" s="61"/>
      <c r="F263" s="61"/>
      <c r="G263" s="61"/>
      <c r="H263" s="61"/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</row>
    <row r="264" spans="1:26" ht="15.75" customHeight="1" x14ac:dyDescent="0.2">
      <c r="A264" s="61"/>
      <c r="B264" s="61"/>
      <c r="C264" s="62"/>
      <c r="D264" s="61"/>
      <c r="E264" s="61"/>
      <c r="F264" s="61"/>
      <c r="G264" s="61"/>
      <c r="H264" s="61"/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</row>
    <row r="265" spans="1:26" ht="15.75" customHeight="1" x14ac:dyDescent="0.2">
      <c r="A265" s="61"/>
      <c r="B265" s="61"/>
      <c r="C265" s="62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</row>
    <row r="266" spans="1:26" ht="15.75" customHeight="1" x14ac:dyDescent="0.2">
      <c r="A266" s="61"/>
      <c r="B266" s="61"/>
      <c r="C266" s="62"/>
      <c r="D266" s="61"/>
      <c r="E266" s="61"/>
      <c r="F266" s="61"/>
      <c r="G266" s="61"/>
      <c r="H266" s="61"/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</row>
    <row r="267" spans="1:26" ht="15.75" customHeight="1" x14ac:dyDescent="0.2">
      <c r="A267" s="61"/>
      <c r="B267" s="61"/>
      <c r="C267" s="62"/>
      <c r="D267" s="61"/>
      <c r="E267" s="61"/>
      <c r="F267" s="61"/>
      <c r="G267" s="61"/>
      <c r="H267" s="61"/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</row>
    <row r="268" spans="1:26" ht="15.75" customHeight="1" x14ac:dyDescent="0.2">
      <c r="A268" s="61"/>
      <c r="B268" s="61"/>
      <c r="C268" s="62"/>
      <c r="D268" s="61"/>
      <c r="E268" s="61"/>
      <c r="F268" s="61"/>
      <c r="G268" s="61"/>
      <c r="H268" s="61"/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</row>
    <row r="269" spans="1:26" ht="15.75" customHeight="1" x14ac:dyDescent="0.2">
      <c r="A269" s="61"/>
      <c r="B269" s="61"/>
      <c r="C269" s="62"/>
      <c r="D269" s="61"/>
      <c r="E269" s="61"/>
      <c r="F269" s="61"/>
      <c r="G269" s="61"/>
      <c r="H269" s="61"/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</row>
    <row r="270" spans="1:26" ht="15.75" customHeight="1" x14ac:dyDescent="0.2">
      <c r="A270" s="61"/>
      <c r="B270" s="61"/>
      <c r="C270" s="62"/>
      <c r="D270" s="61"/>
      <c r="E270" s="61"/>
      <c r="F270" s="61"/>
      <c r="G270" s="61"/>
      <c r="H270" s="61"/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</row>
    <row r="271" spans="1:26" ht="15.75" customHeight="1" x14ac:dyDescent="0.2">
      <c r="A271" s="61"/>
      <c r="B271" s="61"/>
      <c r="C271" s="62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</row>
    <row r="272" spans="1:26" ht="15.75" customHeight="1" x14ac:dyDescent="0.2">
      <c r="A272" s="61"/>
      <c r="B272" s="61"/>
      <c r="C272" s="62"/>
      <c r="D272" s="61"/>
      <c r="E272" s="61"/>
      <c r="F272" s="61"/>
      <c r="G272" s="61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</row>
    <row r="273" spans="1:26" ht="15.75" customHeight="1" x14ac:dyDescent="0.2">
      <c r="A273" s="61"/>
      <c r="B273" s="61"/>
      <c r="C273" s="62"/>
      <c r="D273" s="61"/>
      <c r="E273" s="61"/>
      <c r="F273" s="61"/>
      <c r="G273" s="61"/>
      <c r="H273" s="61"/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</row>
    <row r="274" spans="1:26" ht="15.75" customHeight="1" x14ac:dyDescent="0.2">
      <c r="A274" s="61"/>
      <c r="B274" s="61"/>
      <c r="C274" s="62"/>
      <c r="D274" s="61"/>
      <c r="E274" s="61"/>
      <c r="F274" s="61"/>
      <c r="G274" s="61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</row>
    <row r="275" spans="1:26" ht="15.75" customHeight="1" x14ac:dyDescent="0.2">
      <c r="A275" s="61"/>
      <c r="B275" s="61"/>
      <c r="C275" s="62"/>
      <c r="D275" s="61"/>
      <c r="E275" s="61"/>
      <c r="F275" s="61"/>
      <c r="G275" s="61"/>
      <c r="H275" s="61"/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</row>
    <row r="276" spans="1:26" ht="15.75" customHeight="1" x14ac:dyDescent="0.2">
      <c r="A276" s="61"/>
      <c r="B276" s="61"/>
      <c r="C276" s="62"/>
      <c r="D276" s="61"/>
      <c r="E276" s="61"/>
      <c r="F276" s="61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</row>
    <row r="277" spans="1:26" ht="15.75" customHeight="1" x14ac:dyDescent="0.2">
      <c r="A277" s="61"/>
      <c r="B277" s="61"/>
      <c r="C277" s="62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</row>
    <row r="278" spans="1:26" ht="15.75" customHeight="1" x14ac:dyDescent="0.2">
      <c r="A278" s="61"/>
      <c r="B278" s="61"/>
      <c r="C278" s="62"/>
      <c r="D278" s="61"/>
      <c r="E278" s="61"/>
      <c r="F278" s="61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</row>
    <row r="279" spans="1:26" ht="15.75" customHeight="1" x14ac:dyDescent="0.2">
      <c r="A279" s="61"/>
      <c r="B279" s="61"/>
      <c r="C279" s="62"/>
      <c r="D279" s="61"/>
      <c r="E279" s="61"/>
      <c r="F279" s="61"/>
      <c r="G279" s="61"/>
      <c r="H279" s="61"/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</row>
    <row r="280" spans="1:26" ht="15.75" customHeight="1" x14ac:dyDescent="0.2">
      <c r="A280" s="61"/>
      <c r="B280" s="61"/>
      <c r="C280" s="62"/>
      <c r="D280" s="61"/>
      <c r="E280" s="61"/>
      <c r="F280" s="61"/>
      <c r="G280" s="61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</row>
    <row r="281" spans="1:26" ht="15.75" customHeight="1" x14ac:dyDescent="0.2">
      <c r="A281" s="61"/>
      <c r="B281" s="61"/>
      <c r="C281" s="62"/>
      <c r="D281" s="61"/>
      <c r="E281" s="61"/>
      <c r="F281" s="61"/>
      <c r="G281" s="61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</row>
    <row r="282" spans="1:26" ht="15.75" customHeight="1" x14ac:dyDescent="0.2">
      <c r="A282" s="61"/>
      <c r="B282" s="61"/>
      <c r="C282" s="62"/>
      <c r="D282" s="61"/>
      <c r="E282" s="61"/>
      <c r="F282" s="61"/>
      <c r="G282" s="61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</row>
    <row r="283" spans="1:26" ht="15.75" customHeight="1" x14ac:dyDescent="0.2">
      <c r="A283" s="61"/>
      <c r="B283" s="61"/>
      <c r="C283" s="62"/>
      <c r="D283" s="61"/>
      <c r="E283" s="61"/>
      <c r="F283" s="61"/>
      <c r="G283" s="61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</row>
    <row r="284" spans="1:26" ht="15.75" customHeight="1" x14ac:dyDescent="0.2">
      <c r="A284" s="61"/>
      <c r="B284" s="61"/>
      <c r="C284" s="62"/>
      <c r="D284" s="61"/>
      <c r="E284" s="61"/>
      <c r="F284" s="61"/>
      <c r="G284" s="61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</row>
    <row r="285" spans="1:26" ht="15.75" customHeight="1" x14ac:dyDescent="0.2">
      <c r="A285" s="61"/>
      <c r="B285" s="61"/>
      <c r="C285" s="62"/>
      <c r="D285" s="61"/>
      <c r="E285" s="61"/>
      <c r="F285" s="61"/>
      <c r="G285" s="61"/>
      <c r="H285" s="61"/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</row>
    <row r="286" spans="1:26" ht="15.75" customHeight="1" x14ac:dyDescent="0.2">
      <c r="A286" s="61"/>
      <c r="B286" s="61"/>
      <c r="C286" s="62"/>
      <c r="D286" s="61"/>
      <c r="E286" s="61"/>
      <c r="F286" s="61"/>
      <c r="G286" s="61"/>
      <c r="H286" s="61"/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</row>
    <row r="287" spans="1:26" ht="15.75" customHeight="1" x14ac:dyDescent="0.2">
      <c r="A287" s="61"/>
      <c r="B287" s="61"/>
      <c r="C287" s="62"/>
      <c r="D287" s="61"/>
      <c r="E287" s="61"/>
      <c r="F287" s="61"/>
      <c r="G287" s="61"/>
      <c r="H287" s="61"/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</row>
    <row r="288" spans="1:26" ht="15.75" customHeight="1" x14ac:dyDescent="0.2">
      <c r="A288" s="61"/>
      <c r="B288" s="61"/>
      <c r="C288" s="62"/>
      <c r="D288" s="61"/>
      <c r="E288" s="61"/>
      <c r="F288" s="61"/>
      <c r="G288" s="61"/>
      <c r="H288" s="61"/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</row>
    <row r="289" spans="1:26" ht="15.75" customHeight="1" x14ac:dyDescent="0.2">
      <c r="A289" s="61"/>
      <c r="B289" s="61"/>
      <c r="C289" s="62"/>
      <c r="D289" s="61"/>
      <c r="E289" s="61"/>
      <c r="F289" s="61"/>
      <c r="G289" s="61"/>
      <c r="H289" s="61"/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</row>
    <row r="290" spans="1:26" ht="15.75" customHeight="1" x14ac:dyDescent="0.2">
      <c r="A290" s="61"/>
      <c r="B290" s="61"/>
      <c r="C290" s="62"/>
      <c r="D290" s="61"/>
      <c r="E290" s="61"/>
      <c r="F290" s="61"/>
      <c r="G290" s="61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</row>
    <row r="291" spans="1:26" ht="15.75" customHeight="1" x14ac:dyDescent="0.2">
      <c r="A291" s="61"/>
      <c r="B291" s="61"/>
      <c r="C291" s="62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</row>
    <row r="292" spans="1:26" ht="15.75" customHeight="1" x14ac:dyDescent="0.2">
      <c r="A292" s="61"/>
      <c r="B292" s="61"/>
      <c r="C292" s="62"/>
      <c r="D292" s="61"/>
      <c r="E292" s="61"/>
      <c r="F292" s="61"/>
      <c r="G292" s="61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</row>
    <row r="293" spans="1:26" ht="15.75" customHeight="1" x14ac:dyDescent="0.2">
      <c r="A293" s="61"/>
      <c r="B293" s="61"/>
      <c r="C293" s="62"/>
      <c r="D293" s="61"/>
      <c r="E293" s="61"/>
      <c r="F293" s="61"/>
      <c r="G293" s="61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</row>
    <row r="294" spans="1:26" ht="15.75" customHeight="1" x14ac:dyDescent="0.2">
      <c r="A294" s="61"/>
      <c r="B294" s="61"/>
      <c r="C294" s="62"/>
      <c r="D294" s="61"/>
      <c r="E294" s="61"/>
      <c r="F294" s="61"/>
      <c r="G294" s="61"/>
      <c r="H294" s="61"/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</row>
    <row r="295" spans="1:26" ht="15.75" customHeight="1" x14ac:dyDescent="0.2">
      <c r="A295" s="61"/>
      <c r="B295" s="61"/>
      <c r="C295" s="62"/>
      <c r="D295" s="61"/>
      <c r="E295" s="61"/>
      <c r="F295" s="61"/>
      <c r="G295" s="61"/>
      <c r="H295" s="61"/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</row>
    <row r="296" spans="1:26" ht="15.75" customHeight="1" x14ac:dyDescent="0.2">
      <c r="A296" s="61"/>
      <c r="B296" s="61"/>
      <c r="C296" s="62"/>
      <c r="D296" s="61"/>
      <c r="E296" s="61"/>
      <c r="F296" s="61"/>
      <c r="G296" s="61"/>
      <c r="H296" s="61"/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</row>
    <row r="297" spans="1:26" ht="15.75" customHeight="1" x14ac:dyDescent="0.2">
      <c r="A297" s="61"/>
      <c r="B297" s="61"/>
      <c r="C297" s="62"/>
      <c r="D297" s="61"/>
      <c r="E297" s="61"/>
      <c r="F297" s="61"/>
      <c r="G297" s="61"/>
      <c r="H297" s="61"/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</row>
    <row r="298" spans="1:26" ht="15.75" customHeight="1" x14ac:dyDescent="0.2">
      <c r="A298" s="61"/>
      <c r="B298" s="61"/>
      <c r="C298" s="62"/>
      <c r="D298" s="61"/>
      <c r="E298" s="61"/>
      <c r="F298" s="61"/>
      <c r="G298" s="61"/>
      <c r="H298" s="61"/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</row>
    <row r="299" spans="1:26" ht="15.75" customHeight="1" x14ac:dyDescent="0.2">
      <c r="A299" s="61"/>
      <c r="B299" s="61"/>
      <c r="C299" s="62"/>
      <c r="D299" s="61"/>
      <c r="E299" s="61"/>
      <c r="F299" s="61"/>
      <c r="G299" s="61"/>
      <c r="H299" s="61"/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</row>
    <row r="300" spans="1:26" ht="15.75" customHeight="1" x14ac:dyDescent="0.2">
      <c r="A300" s="61"/>
      <c r="B300" s="61"/>
      <c r="C300" s="62"/>
      <c r="D300" s="61"/>
      <c r="E300" s="61"/>
      <c r="F300" s="61"/>
      <c r="G300" s="61"/>
      <c r="H300" s="61"/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</row>
    <row r="301" spans="1:26" ht="15.75" customHeight="1" x14ac:dyDescent="0.2">
      <c r="A301" s="61"/>
      <c r="B301" s="61"/>
      <c r="C301" s="62"/>
      <c r="D301" s="61"/>
      <c r="E301" s="61"/>
      <c r="F301" s="61"/>
      <c r="G301" s="61"/>
      <c r="H301" s="61"/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</row>
    <row r="302" spans="1:26" ht="15.75" customHeight="1" x14ac:dyDescent="0.2">
      <c r="A302" s="61"/>
      <c r="B302" s="61"/>
      <c r="C302" s="62"/>
      <c r="D302" s="61"/>
      <c r="E302" s="61"/>
      <c r="F302" s="61"/>
      <c r="G302" s="61"/>
      <c r="H302" s="61"/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</row>
    <row r="303" spans="1:26" ht="15.75" customHeight="1" x14ac:dyDescent="0.2">
      <c r="A303" s="61"/>
      <c r="B303" s="61"/>
      <c r="C303" s="62"/>
      <c r="D303" s="61"/>
      <c r="E303" s="61"/>
      <c r="F303" s="61"/>
      <c r="G303" s="61"/>
      <c r="H303" s="61"/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</row>
    <row r="304" spans="1:26" ht="15.75" customHeight="1" x14ac:dyDescent="0.2">
      <c r="A304" s="61"/>
      <c r="B304" s="61"/>
      <c r="C304" s="62"/>
      <c r="D304" s="61"/>
      <c r="E304" s="61"/>
      <c r="F304" s="61"/>
      <c r="G304" s="61"/>
      <c r="H304" s="61"/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</row>
    <row r="305" spans="1:26" ht="15.75" customHeight="1" x14ac:dyDescent="0.2">
      <c r="A305" s="61"/>
      <c r="B305" s="61"/>
      <c r="C305" s="62"/>
      <c r="D305" s="61"/>
      <c r="E305" s="61"/>
      <c r="F305" s="61"/>
      <c r="G305" s="61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</row>
    <row r="306" spans="1:26" ht="15.75" customHeight="1" x14ac:dyDescent="0.2">
      <c r="A306" s="61"/>
      <c r="B306" s="61"/>
      <c r="C306" s="62"/>
      <c r="D306" s="61"/>
      <c r="E306" s="61"/>
      <c r="F306" s="61"/>
      <c r="G306" s="61"/>
      <c r="H306" s="61"/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</row>
    <row r="307" spans="1:26" ht="15.75" customHeight="1" x14ac:dyDescent="0.2">
      <c r="A307" s="61"/>
      <c r="B307" s="61"/>
      <c r="C307" s="62"/>
      <c r="D307" s="61"/>
      <c r="E307" s="61"/>
      <c r="F307" s="61"/>
      <c r="G307" s="61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</row>
    <row r="308" spans="1:26" ht="15.75" customHeight="1" x14ac:dyDescent="0.2">
      <c r="A308" s="61"/>
      <c r="B308" s="61"/>
      <c r="C308" s="62"/>
      <c r="D308" s="61"/>
      <c r="E308" s="61"/>
      <c r="F308" s="61"/>
      <c r="G308" s="61"/>
      <c r="H308" s="61"/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</row>
    <row r="309" spans="1:26" ht="15.75" customHeight="1" x14ac:dyDescent="0.2">
      <c r="A309" s="61"/>
      <c r="B309" s="61"/>
      <c r="C309" s="62"/>
      <c r="D309" s="61"/>
      <c r="E309" s="61"/>
      <c r="F309" s="61"/>
      <c r="G309" s="61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</row>
    <row r="310" spans="1:26" ht="15.75" customHeight="1" x14ac:dyDescent="0.2">
      <c r="A310" s="61"/>
      <c r="B310" s="61"/>
      <c r="C310" s="62"/>
      <c r="D310" s="61"/>
      <c r="E310" s="61"/>
      <c r="F310" s="61"/>
      <c r="G310" s="61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</row>
    <row r="311" spans="1:26" ht="15.75" customHeight="1" x14ac:dyDescent="0.2">
      <c r="A311" s="61"/>
      <c r="B311" s="61"/>
      <c r="C311" s="62"/>
      <c r="D311" s="61"/>
      <c r="E311" s="61"/>
      <c r="F311" s="61"/>
      <c r="G311" s="61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</row>
    <row r="312" spans="1:26" ht="15.75" customHeight="1" x14ac:dyDescent="0.2">
      <c r="A312" s="61"/>
      <c r="B312" s="61"/>
      <c r="C312" s="62"/>
      <c r="D312" s="61"/>
      <c r="E312" s="61"/>
      <c r="F312" s="61"/>
      <c r="G312" s="61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</row>
    <row r="313" spans="1:26" ht="15.75" customHeight="1" x14ac:dyDescent="0.2">
      <c r="A313" s="61"/>
      <c r="B313" s="61"/>
      <c r="C313" s="62"/>
      <c r="D313" s="61"/>
      <c r="E313" s="61"/>
      <c r="F313" s="61"/>
      <c r="G313" s="61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</row>
    <row r="314" spans="1:26" ht="15.75" customHeight="1" x14ac:dyDescent="0.2">
      <c r="A314" s="61"/>
      <c r="B314" s="61"/>
      <c r="C314" s="62"/>
      <c r="D314" s="61"/>
      <c r="E314" s="61"/>
      <c r="F314" s="61"/>
      <c r="G314" s="61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</row>
    <row r="315" spans="1:26" ht="15.75" customHeight="1" x14ac:dyDescent="0.2">
      <c r="A315" s="61"/>
      <c r="B315" s="61"/>
      <c r="C315" s="62"/>
      <c r="D315" s="61"/>
      <c r="E315" s="61"/>
      <c r="F315" s="61"/>
      <c r="G315" s="61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</row>
    <row r="316" spans="1:26" ht="15.75" customHeight="1" x14ac:dyDescent="0.2">
      <c r="A316" s="61"/>
      <c r="B316" s="61"/>
      <c r="C316" s="62"/>
      <c r="D316" s="61"/>
      <c r="E316" s="61"/>
      <c r="F316" s="61"/>
      <c r="G316" s="61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</row>
    <row r="317" spans="1:26" ht="15.75" customHeight="1" x14ac:dyDescent="0.2">
      <c r="A317" s="61"/>
      <c r="B317" s="61"/>
      <c r="C317" s="62"/>
      <c r="D317" s="61"/>
      <c r="E317" s="61"/>
      <c r="F317" s="61"/>
      <c r="G317" s="61"/>
      <c r="H317" s="61"/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</row>
    <row r="318" spans="1:26" ht="15.75" customHeight="1" x14ac:dyDescent="0.2">
      <c r="A318" s="61"/>
      <c r="B318" s="61"/>
      <c r="C318" s="62"/>
      <c r="D318" s="61"/>
      <c r="E318" s="61"/>
      <c r="F318" s="61"/>
      <c r="G318" s="61"/>
      <c r="H318" s="61"/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</row>
    <row r="319" spans="1:26" ht="15.75" customHeight="1" x14ac:dyDescent="0.2">
      <c r="A319" s="61"/>
      <c r="B319" s="61"/>
      <c r="C319" s="62"/>
      <c r="D319" s="61"/>
      <c r="E319" s="61"/>
      <c r="F319" s="61"/>
      <c r="G319" s="61"/>
      <c r="H319" s="61"/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</row>
    <row r="320" spans="1:26" ht="15.75" customHeight="1" x14ac:dyDescent="0.2">
      <c r="A320" s="61"/>
      <c r="B320" s="61"/>
      <c r="C320" s="62"/>
      <c r="D320" s="61"/>
      <c r="E320" s="61"/>
      <c r="F320" s="61"/>
      <c r="G320" s="61"/>
      <c r="H320" s="61"/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</row>
    <row r="321" spans="1:26" ht="15.75" customHeight="1" x14ac:dyDescent="0.2">
      <c r="A321" s="61"/>
      <c r="B321" s="61"/>
      <c r="C321" s="62"/>
      <c r="D321" s="61"/>
      <c r="E321" s="61"/>
      <c r="F321" s="61"/>
      <c r="G321" s="61"/>
      <c r="H321" s="61"/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</row>
    <row r="322" spans="1:26" ht="15.75" customHeight="1" x14ac:dyDescent="0.2">
      <c r="A322" s="61"/>
      <c r="B322" s="61"/>
      <c r="C322" s="62"/>
      <c r="D322" s="61"/>
      <c r="E322" s="61"/>
      <c r="F322" s="61"/>
      <c r="G322" s="61"/>
      <c r="H322" s="61"/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</row>
    <row r="323" spans="1:26" ht="15.75" customHeight="1" x14ac:dyDescent="0.2">
      <c r="A323" s="61"/>
      <c r="B323" s="61"/>
      <c r="C323" s="62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</row>
    <row r="324" spans="1:26" ht="15.75" customHeight="1" x14ac:dyDescent="0.2">
      <c r="A324" s="61"/>
      <c r="B324" s="61"/>
      <c r="C324" s="62"/>
      <c r="D324" s="61"/>
      <c r="E324" s="61"/>
      <c r="F324" s="61"/>
      <c r="G324" s="61"/>
      <c r="H324" s="61"/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</row>
    <row r="325" spans="1:26" ht="15.75" customHeight="1" x14ac:dyDescent="0.2">
      <c r="A325" s="61"/>
      <c r="B325" s="61"/>
      <c r="C325" s="62"/>
      <c r="D325" s="61"/>
      <c r="E325" s="61"/>
      <c r="F325" s="61"/>
      <c r="G325" s="61"/>
      <c r="H325" s="61"/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</row>
    <row r="326" spans="1:26" ht="15.75" customHeight="1" x14ac:dyDescent="0.2">
      <c r="A326" s="61"/>
      <c r="B326" s="61"/>
      <c r="C326" s="62"/>
      <c r="D326" s="61"/>
      <c r="E326" s="61"/>
      <c r="F326" s="61"/>
      <c r="G326" s="61"/>
      <c r="H326" s="61"/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</row>
    <row r="327" spans="1:26" ht="15.75" customHeight="1" x14ac:dyDescent="0.2">
      <c r="A327" s="61"/>
      <c r="B327" s="61"/>
      <c r="C327" s="62"/>
      <c r="D327" s="61"/>
      <c r="E327" s="61"/>
      <c r="F327" s="61"/>
      <c r="G327" s="61"/>
      <c r="H327" s="61"/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</row>
    <row r="328" spans="1:26" ht="15.75" customHeight="1" x14ac:dyDescent="0.2">
      <c r="A328" s="61"/>
      <c r="B328" s="61"/>
      <c r="C328" s="62"/>
      <c r="D328" s="61"/>
      <c r="E328" s="61"/>
      <c r="F328" s="61"/>
      <c r="G328" s="61"/>
      <c r="H328" s="61"/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</row>
    <row r="329" spans="1:26" ht="15.75" customHeight="1" x14ac:dyDescent="0.2">
      <c r="A329" s="61"/>
      <c r="B329" s="61"/>
      <c r="C329" s="62"/>
      <c r="D329" s="61"/>
      <c r="E329" s="61"/>
      <c r="F329" s="61"/>
      <c r="G329" s="61"/>
      <c r="H329" s="61"/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</row>
    <row r="330" spans="1:26" ht="15.75" customHeight="1" x14ac:dyDescent="0.2">
      <c r="A330" s="61"/>
      <c r="B330" s="61"/>
      <c r="C330" s="62"/>
      <c r="D330" s="61"/>
      <c r="E330" s="61"/>
      <c r="F330" s="61"/>
      <c r="G330" s="61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</row>
    <row r="331" spans="1:26" ht="15.75" customHeight="1" x14ac:dyDescent="0.2">
      <c r="A331" s="61"/>
      <c r="B331" s="61"/>
      <c r="C331" s="62"/>
      <c r="D331" s="61"/>
      <c r="E331" s="61"/>
      <c r="F331" s="61"/>
      <c r="G331" s="61"/>
      <c r="H331" s="61"/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</row>
    <row r="332" spans="1:26" ht="15.75" customHeight="1" x14ac:dyDescent="0.2">
      <c r="A332" s="61"/>
      <c r="B332" s="61"/>
      <c r="C332" s="62"/>
      <c r="D332" s="61"/>
      <c r="E332" s="61"/>
      <c r="F332" s="61"/>
      <c r="G332" s="61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</row>
    <row r="333" spans="1:26" ht="15.75" customHeight="1" x14ac:dyDescent="0.2">
      <c r="A333" s="61"/>
      <c r="B333" s="61"/>
      <c r="C333" s="62"/>
      <c r="D333" s="61"/>
      <c r="E333" s="61"/>
      <c r="F333" s="61"/>
      <c r="G333" s="61"/>
      <c r="H333" s="61"/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</row>
    <row r="334" spans="1:26" ht="15.75" customHeight="1" x14ac:dyDescent="0.2">
      <c r="A334" s="61"/>
      <c r="B334" s="61"/>
      <c r="C334" s="62"/>
      <c r="D334" s="61"/>
      <c r="E334" s="61"/>
      <c r="F334" s="61"/>
      <c r="G334" s="61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</row>
    <row r="335" spans="1:26" ht="15.75" customHeight="1" x14ac:dyDescent="0.2">
      <c r="A335" s="61"/>
      <c r="B335" s="61"/>
      <c r="C335" s="62"/>
      <c r="D335" s="61"/>
      <c r="E335" s="61"/>
      <c r="F335" s="61"/>
      <c r="G335" s="61"/>
      <c r="H335" s="61"/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</row>
    <row r="336" spans="1:26" ht="15.75" customHeight="1" x14ac:dyDescent="0.2">
      <c r="A336" s="61"/>
      <c r="B336" s="61"/>
      <c r="C336" s="62"/>
      <c r="D336" s="61"/>
      <c r="E336" s="61"/>
      <c r="F336" s="61"/>
      <c r="G336" s="61"/>
      <c r="H336" s="61"/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</row>
    <row r="337" spans="1:26" ht="15.75" customHeight="1" x14ac:dyDescent="0.2">
      <c r="A337" s="61"/>
      <c r="B337" s="61"/>
      <c r="C337" s="62"/>
      <c r="D337" s="61"/>
      <c r="E337" s="61"/>
      <c r="F337" s="61"/>
      <c r="G337" s="61"/>
      <c r="H337" s="61"/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</row>
    <row r="338" spans="1:26" ht="15.75" customHeight="1" x14ac:dyDescent="0.2">
      <c r="A338" s="61"/>
      <c r="B338" s="61"/>
      <c r="C338" s="62"/>
      <c r="D338" s="61"/>
      <c r="E338" s="61"/>
      <c r="F338" s="61"/>
      <c r="G338" s="61"/>
      <c r="H338" s="61"/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</row>
    <row r="339" spans="1:26" ht="15.75" customHeight="1" x14ac:dyDescent="0.2">
      <c r="A339" s="61"/>
      <c r="B339" s="61"/>
      <c r="C339" s="62"/>
      <c r="D339" s="61"/>
      <c r="E339" s="61"/>
      <c r="F339" s="61"/>
      <c r="G339" s="61"/>
      <c r="H339" s="61"/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</row>
    <row r="340" spans="1:26" ht="15.75" customHeight="1" x14ac:dyDescent="0.2">
      <c r="A340" s="61"/>
      <c r="B340" s="61"/>
      <c r="C340" s="62"/>
      <c r="D340" s="61"/>
      <c r="E340" s="61"/>
      <c r="F340" s="61"/>
      <c r="G340" s="61"/>
      <c r="H340" s="61"/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</row>
    <row r="341" spans="1:26" ht="15.75" customHeight="1" x14ac:dyDescent="0.2">
      <c r="A341" s="61"/>
      <c r="B341" s="61"/>
      <c r="C341" s="62"/>
      <c r="D341" s="61"/>
      <c r="E341" s="61"/>
      <c r="F341" s="61"/>
      <c r="G341" s="61"/>
      <c r="H341" s="61"/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</row>
    <row r="342" spans="1:26" ht="15.75" customHeight="1" x14ac:dyDescent="0.2">
      <c r="A342" s="61"/>
      <c r="B342" s="61"/>
      <c r="C342" s="62"/>
      <c r="D342" s="61"/>
      <c r="E342" s="61"/>
      <c r="F342" s="61"/>
      <c r="G342" s="61"/>
      <c r="H342" s="61"/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</row>
    <row r="343" spans="1:26" ht="15.75" customHeight="1" x14ac:dyDescent="0.2">
      <c r="A343" s="61"/>
      <c r="B343" s="61"/>
      <c r="C343" s="62"/>
      <c r="D343" s="61"/>
      <c r="E343" s="61"/>
      <c r="F343" s="61"/>
      <c r="G343" s="61"/>
      <c r="H343" s="61"/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</row>
    <row r="344" spans="1:26" ht="15.75" customHeight="1" x14ac:dyDescent="0.2">
      <c r="A344" s="61"/>
      <c r="B344" s="61"/>
      <c r="C344" s="62"/>
      <c r="D344" s="61"/>
      <c r="E344" s="61"/>
      <c r="F344" s="61"/>
      <c r="G344" s="61"/>
      <c r="H344" s="61"/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</row>
    <row r="345" spans="1:26" ht="15.75" customHeight="1" x14ac:dyDescent="0.2">
      <c r="A345" s="61"/>
      <c r="B345" s="61"/>
      <c r="C345" s="62"/>
      <c r="D345" s="61"/>
      <c r="E345" s="61"/>
      <c r="F345" s="61"/>
      <c r="G345" s="61"/>
      <c r="H345" s="61"/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</row>
    <row r="346" spans="1:26" ht="15.75" customHeight="1" x14ac:dyDescent="0.2">
      <c r="A346" s="61"/>
      <c r="B346" s="61"/>
      <c r="C346" s="62"/>
      <c r="D346" s="61"/>
      <c r="E346" s="61"/>
      <c r="F346" s="61"/>
      <c r="G346" s="61"/>
      <c r="H346" s="61"/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</row>
    <row r="347" spans="1:26" ht="15.75" customHeight="1" x14ac:dyDescent="0.2">
      <c r="A347" s="61"/>
      <c r="B347" s="61"/>
      <c r="C347" s="62"/>
      <c r="D347" s="61"/>
      <c r="E347" s="61"/>
      <c r="F347" s="61"/>
      <c r="G347" s="61"/>
      <c r="H347" s="61"/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</row>
    <row r="348" spans="1:26" ht="15.75" customHeight="1" x14ac:dyDescent="0.2">
      <c r="A348" s="61"/>
      <c r="B348" s="61"/>
      <c r="C348" s="62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</row>
    <row r="349" spans="1:26" ht="15.75" customHeight="1" x14ac:dyDescent="0.2">
      <c r="A349" s="61"/>
      <c r="B349" s="61"/>
      <c r="C349" s="62"/>
      <c r="D349" s="61"/>
      <c r="E349" s="61"/>
      <c r="F349" s="61"/>
      <c r="G349" s="61"/>
      <c r="H349" s="61"/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</row>
    <row r="350" spans="1:26" ht="15.75" customHeight="1" x14ac:dyDescent="0.2">
      <c r="A350" s="61"/>
      <c r="B350" s="61"/>
      <c r="C350" s="62"/>
      <c r="D350" s="61"/>
      <c r="E350" s="61"/>
      <c r="F350" s="61"/>
      <c r="G350" s="61"/>
      <c r="H350" s="61"/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</row>
    <row r="351" spans="1:26" ht="15.75" customHeight="1" x14ac:dyDescent="0.2">
      <c r="A351" s="61"/>
      <c r="B351" s="61"/>
      <c r="C351" s="62"/>
      <c r="D351" s="61"/>
      <c r="E351" s="61"/>
      <c r="F351" s="61"/>
      <c r="G351" s="61"/>
      <c r="H351" s="61"/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</row>
    <row r="352" spans="1:26" ht="15.75" customHeight="1" x14ac:dyDescent="0.2">
      <c r="A352" s="61"/>
      <c r="B352" s="61"/>
      <c r="C352" s="62"/>
      <c r="D352" s="61"/>
      <c r="E352" s="61"/>
      <c r="F352" s="61"/>
      <c r="G352" s="61"/>
      <c r="H352" s="61"/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</row>
    <row r="353" spans="1:26" ht="15.75" customHeight="1" x14ac:dyDescent="0.2">
      <c r="A353" s="61"/>
      <c r="B353" s="61"/>
      <c r="C353" s="62"/>
      <c r="D353" s="61"/>
      <c r="E353" s="61"/>
      <c r="F353" s="61"/>
      <c r="G353" s="61"/>
      <c r="H353" s="61"/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</row>
    <row r="354" spans="1:26" ht="15.75" customHeight="1" x14ac:dyDescent="0.2">
      <c r="A354" s="61"/>
      <c r="B354" s="61"/>
      <c r="C354" s="62"/>
      <c r="D354" s="61"/>
      <c r="E354" s="61"/>
      <c r="F354" s="61"/>
      <c r="G354" s="61"/>
      <c r="H354" s="61"/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</row>
    <row r="355" spans="1:26" ht="15.75" customHeight="1" x14ac:dyDescent="0.2">
      <c r="A355" s="61"/>
      <c r="B355" s="61"/>
      <c r="C355" s="62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</row>
    <row r="356" spans="1:26" ht="15.75" customHeight="1" x14ac:dyDescent="0.2">
      <c r="A356" s="61"/>
      <c r="B356" s="61"/>
      <c r="C356" s="62"/>
      <c r="D356" s="61"/>
      <c r="E356" s="61"/>
      <c r="F356" s="61"/>
      <c r="G356" s="61"/>
      <c r="H356" s="61"/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</row>
    <row r="357" spans="1:26" ht="15.75" customHeight="1" x14ac:dyDescent="0.2">
      <c r="A357" s="61"/>
      <c r="B357" s="61"/>
      <c r="C357" s="62"/>
      <c r="D357" s="61"/>
      <c r="E357" s="61"/>
      <c r="F357" s="61"/>
      <c r="G357" s="61"/>
      <c r="H357" s="61"/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</row>
    <row r="358" spans="1:26" ht="15.75" customHeight="1" x14ac:dyDescent="0.2">
      <c r="A358" s="61"/>
      <c r="B358" s="61"/>
      <c r="C358" s="62"/>
      <c r="D358" s="61"/>
      <c r="E358" s="61"/>
      <c r="F358" s="61"/>
      <c r="G358" s="61"/>
      <c r="H358" s="61"/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</row>
    <row r="359" spans="1:26" ht="15.75" customHeight="1" x14ac:dyDescent="0.2">
      <c r="A359" s="61"/>
      <c r="B359" s="61"/>
      <c r="C359" s="62"/>
      <c r="D359" s="61"/>
      <c r="E359" s="61"/>
      <c r="F359" s="61"/>
      <c r="G359" s="61"/>
      <c r="H359" s="61"/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</row>
    <row r="360" spans="1:26" ht="15.75" customHeight="1" x14ac:dyDescent="0.2">
      <c r="A360" s="61"/>
      <c r="B360" s="61"/>
      <c r="C360" s="62"/>
      <c r="D360" s="61"/>
      <c r="E360" s="61"/>
      <c r="F360" s="61"/>
      <c r="G360" s="61"/>
      <c r="H360" s="61"/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</row>
    <row r="361" spans="1:26" ht="15.75" customHeight="1" x14ac:dyDescent="0.2">
      <c r="A361" s="61"/>
      <c r="B361" s="61"/>
      <c r="C361" s="62"/>
      <c r="D361" s="61"/>
      <c r="E361" s="61"/>
      <c r="F361" s="61"/>
      <c r="G361" s="61"/>
      <c r="H361" s="61"/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</row>
    <row r="362" spans="1:26" ht="15.75" customHeight="1" x14ac:dyDescent="0.2">
      <c r="A362" s="61"/>
      <c r="B362" s="61"/>
      <c r="C362" s="62"/>
      <c r="D362" s="61"/>
      <c r="E362" s="61"/>
      <c r="F362" s="61"/>
      <c r="G362" s="61"/>
      <c r="H362" s="61"/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</row>
    <row r="363" spans="1:26" ht="15.75" customHeight="1" x14ac:dyDescent="0.2">
      <c r="A363" s="61"/>
      <c r="B363" s="61"/>
      <c r="C363" s="62"/>
      <c r="D363" s="61"/>
      <c r="E363" s="61"/>
      <c r="F363" s="61"/>
      <c r="G363" s="61"/>
      <c r="H363" s="61"/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</row>
    <row r="364" spans="1:26" ht="15.75" customHeight="1" x14ac:dyDescent="0.2">
      <c r="A364" s="61"/>
      <c r="B364" s="61"/>
      <c r="C364" s="62"/>
      <c r="D364" s="61"/>
      <c r="E364" s="61"/>
      <c r="F364" s="61"/>
      <c r="G364" s="61"/>
      <c r="H364" s="61"/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</row>
    <row r="365" spans="1:26" ht="15.75" customHeight="1" x14ac:dyDescent="0.2">
      <c r="A365" s="61"/>
      <c r="B365" s="61"/>
      <c r="C365" s="62"/>
      <c r="D365" s="61"/>
      <c r="E365" s="61"/>
      <c r="F365" s="61"/>
      <c r="G365" s="61"/>
      <c r="H365" s="61"/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</row>
    <row r="366" spans="1:26" ht="15.75" customHeight="1" x14ac:dyDescent="0.2">
      <c r="A366" s="61"/>
      <c r="B366" s="61"/>
      <c r="C366" s="62"/>
      <c r="D366" s="61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</row>
    <row r="367" spans="1:26" ht="15.75" customHeight="1" x14ac:dyDescent="0.2">
      <c r="A367" s="61"/>
      <c r="B367" s="61"/>
      <c r="C367" s="62"/>
      <c r="D367" s="61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</row>
    <row r="368" spans="1:26" ht="15.75" customHeight="1" x14ac:dyDescent="0.2">
      <c r="A368" s="61"/>
      <c r="B368" s="61"/>
      <c r="C368" s="62"/>
      <c r="D368" s="61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</row>
    <row r="369" spans="1:26" ht="15.75" customHeight="1" x14ac:dyDescent="0.2">
      <c r="A369" s="61"/>
      <c r="B369" s="61"/>
      <c r="C369" s="62"/>
      <c r="D369" s="61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</row>
    <row r="370" spans="1:26" ht="15.75" customHeight="1" x14ac:dyDescent="0.2">
      <c r="A370" s="61"/>
      <c r="B370" s="61"/>
      <c r="C370" s="62"/>
      <c r="D370" s="61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</row>
    <row r="371" spans="1:26" ht="15.75" customHeight="1" x14ac:dyDescent="0.2">
      <c r="A371" s="61"/>
      <c r="B371" s="61"/>
      <c r="C371" s="62"/>
      <c r="D371" s="61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</row>
    <row r="372" spans="1:26" ht="15.75" customHeight="1" x14ac:dyDescent="0.2">
      <c r="A372" s="61"/>
      <c r="B372" s="61"/>
      <c r="C372" s="62"/>
      <c r="D372" s="61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</row>
    <row r="373" spans="1:26" ht="15.75" customHeight="1" x14ac:dyDescent="0.2">
      <c r="A373" s="61"/>
      <c r="B373" s="61"/>
      <c r="C373" s="62"/>
      <c r="D373" s="61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</row>
    <row r="374" spans="1:26" ht="15.75" customHeight="1" x14ac:dyDescent="0.2">
      <c r="A374" s="61"/>
      <c r="B374" s="61"/>
      <c r="C374" s="62"/>
      <c r="D374" s="61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</row>
    <row r="375" spans="1:26" ht="15.75" customHeight="1" x14ac:dyDescent="0.2">
      <c r="A375" s="61"/>
      <c r="B375" s="61"/>
      <c r="C375" s="62"/>
      <c r="D375" s="61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</row>
    <row r="376" spans="1:26" ht="15.75" customHeight="1" x14ac:dyDescent="0.2">
      <c r="A376" s="61"/>
      <c r="B376" s="61"/>
      <c r="C376" s="62"/>
      <c r="D376" s="61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</row>
    <row r="377" spans="1:26" ht="15.75" customHeight="1" x14ac:dyDescent="0.2">
      <c r="A377" s="61"/>
      <c r="B377" s="61"/>
      <c r="C377" s="62"/>
      <c r="D377" s="61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</row>
    <row r="378" spans="1:26" ht="15.75" customHeight="1" x14ac:dyDescent="0.2">
      <c r="A378" s="61"/>
      <c r="B378" s="61"/>
      <c r="C378" s="62"/>
      <c r="D378" s="61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</row>
    <row r="379" spans="1:26" ht="15.75" customHeight="1" x14ac:dyDescent="0.2">
      <c r="A379" s="61"/>
      <c r="B379" s="61"/>
      <c r="C379" s="62"/>
      <c r="D379" s="61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</row>
    <row r="380" spans="1:26" ht="15.75" customHeight="1" x14ac:dyDescent="0.2">
      <c r="A380" s="61"/>
      <c r="B380" s="61"/>
      <c r="C380" s="62"/>
      <c r="D380" s="61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</row>
    <row r="381" spans="1:26" ht="15.75" customHeight="1" x14ac:dyDescent="0.2">
      <c r="A381" s="61"/>
      <c r="B381" s="61"/>
      <c r="C381" s="62"/>
      <c r="D381" s="61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</row>
    <row r="382" spans="1:26" ht="15.75" customHeight="1" x14ac:dyDescent="0.2">
      <c r="A382" s="61"/>
      <c r="B382" s="61"/>
      <c r="C382" s="62"/>
      <c r="D382" s="61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</row>
    <row r="383" spans="1:26" ht="15.75" customHeight="1" x14ac:dyDescent="0.2">
      <c r="A383" s="61"/>
      <c r="B383" s="61"/>
      <c r="C383" s="62"/>
      <c r="D383" s="61"/>
      <c r="E383" s="61"/>
      <c r="F383" s="61"/>
      <c r="G383" s="61"/>
      <c r="H383" s="61"/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</row>
    <row r="384" spans="1:26" ht="15.75" customHeight="1" x14ac:dyDescent="0.2">
      <c r="A384" s="61"/>
      <c r="B384" s="61"/>
      <c r="C384" s="62"/>
      <c r="D384" s="61"/>
      <c r="E384" s="61"/>
      <c r="F384" s="61"/>
      <c r="G384" s="61"/>
      <c r="H384" s="61"/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</row>
    <row r="385" spans="1:26" ht="15.75" customHeight="1" x14ac:dyDescent="0.2">
      <c r="A385" s="61"/>
      <c r="B385" s="61"/>
      <c r="C385" s="62"/>
      <c r="D385" s="61"/>
      <c r="E385" s="61"/>
      <c r="F385" s="61"/>
      <c r="G385" s="61"/>
      <c r="H385" s="61"/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</row>
    <row r="386" spans="1:26" ht="15.75" customHeight="1" x14ac:dyDescent="0.2">
      <c r="A386" s="61"/>
      <c r="B386" s="61"/>
      <c r="C386" s="62"/>
      <c r="D386" s="61"/>
      <c r="E386" s="61"/>
      <c r="F386" s="61"/>
      <c r="G386" s="61"/>
      <c r="H386" s="61"/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</row>
    <row r="387" spans="1:26" ht="15.75" customHeight="1" x14ac:dyDescent="0.2">
      <c r="A387" s="61"/>
      <c r="B387" s="61"/>
      <c r="C387" s="62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</row>
    <row r="388" spans="1:26" ht="15.75" customHeight="1" x14ac:dyDescent="0.2">
      <c r="A388" s="61"/>
      <c r="B388" s="61"/>
      <c r="C388" s="62"/>
      <c r="D388" s="61"/>
      <c r="E388" s="61"/>
      <c r="F388" s="61"/>
      <c r="G388" s="61"/>
      <c r="H388" s="61"/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</row>
    <row r="389" spans="1:26" ht="15.75" customHeight="1" x14ac:dyDescent="0.2">
      <c r="A389" s="61"/>
      <c r="B389" s="61"/>
      <c r="C389" s="62"/>
      <c r="D389" s="61"/>
      <c r="E389" s="61"/>
      <c r="F389" s="61"/>
      <c r="G389" s="61"/>
      <c r="H389" s="61"/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</row>
    <row r="390" spans="1:26" ht="15.75" customHeight="1" x14ac:dyDescent="0.2">
      <c r="A390" s="61"/>
      <c r="B390" s="61"/>
      <c r="C390" s="62"/>
      <c r="D390" s="61"/>
      <c r="E390" s="61"/>
      <c r="F390" s="61"/>
      <c r="G390" s="61"/>
      <c r="H390" s="61"/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</row>
    <row r="391" spans="1:26" ht="15.75" customHeight="1" x14ac:dyDescent="0.2">
      <c r="A391" s="61"/>
      <c r="B391" s="61"/>
      <c r="C391" s="62"/>
      <c r="D391" s="61"/>
      <c r="E391" s="61"/>
      <c r="F391" s="61"/>
      <c r="G391" s="61"/>
      <c r="H391" s="61"/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</row>
    <row r="392" spans="1:26" ht="15.75" customHeight="1" x14ac:dyDescent="0.2">
      <c r="A392" s="61"/>
      <c r="B392" s="61"/>
      <c r="C392" s="62"/>
      <c r="D392" s="61"/>
      <c r="E392" s="61"/>
      <c r="F392" s="61"/>
      <c r="G392" s="61"/>
      <c r="H392" s="61"/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</row>
    <row r="393" spans="1:26" ht="15.75" customHeight="1" x14ac:dyDescent="0.2">
      <c r="A393" s="61"/>
      <c r="B393" s="61"/>
      <c r="C393" s="62"/>
      <c r="D393" s="61"/>
      <c r="E393" s="61"/>
      <c r="F393" s="61"/>
      <c r="G393" s="61"/>
      <c r="H393" s="61"/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</row>
    <row r="394" spans="1:26" ht="15.75" customHeight="1" x14ac:dyDescent="0.2">
      <c r="A394" s="61"/>
      <c r="B394" s="61"/>
      <c r="C394" s="62"/>
      <c r="D394" s="61"/>
      <c r="E394" s="61"/>
      <c r="F394" s="61"/>
      <c r="G394" s="61"/>
      <c r="H394" s="61"/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</row>
    <row r="395" spans="1:26" ht="15.75" customHeight="1" x14ac:dyDescent="0.2">
      <c r="A395" s="61"/>
      <c r="B395" s="61"/>
      <c r="C395" s="62"/>
      <c r="D395" s="61"/>
      <c r="E395" s="61"/>
      <c r="F395" s="61"/>
      <c r="G395" s="61"/>
      <c r="H395" s="61"/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</row>
    <row r="396" spans="1:26" ht="15.75" customHeight="1" x14ac:dyDescent="0.2">
      <c r="A396" s="61"/>
      <c r="B396" s="61"/>
      <c r="C396" s="62"/>
      <c r="D396" s="61"/>
      <c r="E396" s="61"/>
      <c r="F396" s="61"/>
      <c r="G396" s="61"/>
      <c r="H396" s="61"/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</row>
    <row r="397" spans="1:26" ht="15.75" customHeight="1" x14ac:dyDescent="0.2">
      <c r="A397" s="61"/>
      <c r="B397" s="61"/>
      <c r="C397" s="62"/>
      <c r="D397" s="61"/>
      <c r="E397" s="61"/>
      <c r="F397" s="61"/>
      <c r="G397" s="61"/>
      <c r="H397" s="61"/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</row>
    <row r="398" spans="1:26" ht="15.75" customHeight="1" x14ac:dyDescent="0.2">
      <c r="A398" s="61"/>
      <c r="B398" s="61"/>
      <c r="C398" s="62"/>
      <c r="D398" s="61"/>
      <c r="E398" s="61"/>
      <c r="F398" s="61"/>
      <c r="G398" s="61"/>
      <c r="H398" s="61"/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</row>
    <row r="399" spans="1:26" ht="15.75" customHeight="1" x14ac:dyDescent="0.2">
      <c r="A399" s="61"/>
      <c r="B399" s="61"/>
      <c r="C399" s="62"/>
      <c r="D399" s="61"/>
      <c r="E399" s="61"/>
      <c r="F399" s="61"/>
      <c r="G399" s="61"/>
      <c r="H399" s="61"/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</row>
    <row r="400" spans="1:26" ht="15.75" customHeight="1" x14ac:dyDescent="0.2">
      <c r="A400" s="61"/>
      <c r="B400" s="61"/>
      <c r="C400" s="62"/>
      <c r="D400" s="61"/>
      <c r="E400" s="61"/>
      <c r="F400" s="61"/>
      <c r="G400" s="61"/>
      <c r="H400" s="61"/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</row>
    <row r="401" spans="1:26" ht="15.75" customHeight="1" x14ac:dyDescent="0.2">
      <c r="A401" s="61"/>
      <c r="B401" s="61"/>
      <c r="C401" s="62"/>
      <c r="D401" s="61"/>
      <c r="E401" s="61"/>
      <c r="F401" s="61"/>
      <c r="G401" s="61"/>
      <c r="H401" s="61"/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</row>
    <row r="402" spans="1:26" ht="15.75" customHeight="1" x14ac:dyDescent="0.2">
      <c r="A402" s="61"/>
      <c r="B402" s="61"/>
      <c r="C402" s="62"/>
      <c r="D402" s="61"/>
      <c r="E402" s="61"/>
      <c r="F402" s="61"/>
      <c r="G402" s="61"/>
      <c r="H402" s="61"/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</row>
    <row r="403" spans="1:26" ht="15.75" customHeight="1" x14ac:dyDescent="0.2">
      <c r="A403" s="61"/>
      <c r="B403" s="61"/>
      <c r="C403" s="62"/>
      <c r="D403" s="61"/>
      <c r="E403" s="61"/>
      <c r="F403" s="61"/>
      <c r="G403" s="61"/>
      <c r="H403" s="61"/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</row>
    <row r="404" spans="1:26" ht="15.75" customHeight="1" x14ac:dyDescent="0.2">
      <c r="A404" s="61"/>
      <c r="B404" s="61"/>
      <c r="C404" s="62"/>
      <c r="D404" s="61"/>
      <c r="E404" s="61"/>
      <c r="F404" s="61"/>
      <c r="G404" s="61"/>
      <c r="H404" s="61"/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</row>
    <row r="405" spans="1:26" ht="15.75" customHeight="1" x14ac:dyDescent="0.2">
      <c r="A405" s="61"/>
      <c r="B405" s="61"/>
      <c r="C405" s="62"/>
      <c r="D405" s="61"/>
      <c r="E405" s="61"/>
      <c r="F405" s="61"/>
      <c r="G405" s="61"/>
      <c r="H405" s="61"/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</row>
    <row r="406" spans="1:26" ht="15.75" customHeight="1" x14ac:dyDescent="0.2">
      <c r="A406" s="61"/>
      <c r="B406" s="61"/>
      <c r="C406" s="62"/>
      <c r="D406" s="61"/>
      <c r="E406" s="61"/>
      <c r="F406" s="61"/>
      <c r="G406" s="61"/>
      <c r="H406" s="61"/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</row>
    <row r="407" spans="1:26" ht="15.75" customHeight="1" x14ac:dyDescent="0.2">
      <c r="A407" s="61"/>
      <c r="B407" s="61"/>
      <c r="C407" s="62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</row>
    <row r="408" spans="1:26" ht="15.75" customHeight="1" x14ac:dyDescent="0.2">
      <c r="A408" s="61"/>
      <c r="B408" s="61"/>
      <c r="C408" s="62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</row>
    <row r="409" spans="1:26" ht="15.75" customHeight="1" x14ac:dyDescent="0.2">
      <c r="A409" s="61"/>
      <c r="B409" s="61"/>
      <c r="C409" s="62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</row>
    <row r="410" spans="1:26" ht="15.75" customHeight="1" x14ac:dyDescent="0.2">
      <c r="A410" s="61"/>
      <c r="B410" s="61"/>
      <c r="C410" s="62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</row>
    <row r="411" spans="1:26" ht="15.75" customHeight="1" x14ac:dyDescent="0.2">
      <c r="A411" s="61"/>
      <c r="B411" s="61"/>
      <c r="C411" s="62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</row>
    <row r="412" spans="1:26" ht="15.75" customHeight="1" x14ac:dyDescent="0.2">
      <c r="A412" s="61"/>
      <c r="B412" s="61"/>
      <c r="C412" s="62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</row>
    <row r="413" spans="1:26" ht="15.75" customHeight="1" x14ac:dyDescent="0.2">
      <c r="A413" s="61"/>
      <c r="B413" s="61"/>
      <c r="C413" s="62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</row>
    <row r="414" spans="1:26" ht="15.75" customHeight="1" x14ac:dyDescent="0.2">
      <c r="A414" s="61"/>
      <c r="B414" s="61"/>
      <c r="C414" s="62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</row>
    <row r="415" spans="1:26" ht="15.75" customHeight="1" x14ac:dyDescent="0.2">
      <c r="A415" s="61"/>
      <c r="B415" s="61"/>
      <c r="C415" s="62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</row>
    <row r="416" spans="1:26" ht="15.75" customHeight="1" x14ac:dyDescent="0.2">
      <c r="A416" s="61"/>
      <c r="B416" s="61"/>
      <c r="C416" s="62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</row>
    <row r="417" spans="1:26" ht="15.75" customHeight="1" x14ac:dyDescent="0.2">
      <c r="A417" s="61"/>
      <c r="B417" s="61"/>
      <c r="C417" s="62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</row>
    <row r="418" spans="1:26" ht="15.75" customHeight="1" x14ac:dyDescent="0.2">
      <c r="A418" s="61"/>
      <c r="B418" s="61"/>
      <c r="C418" s="62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</row>
    <row r="419" spans="1:26" ht="15.75" customHeight="1" x14ac:dyDescent="0.2">
      <c r="A419" s="61"/>
      <c r="B419" s="61"/>
      <c r="C419" s="62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</row>
    <row r="420" spans="1:26" ht="15.75" customHeight="1" x14ac:dyDescent="0.2">
      <c r="A420" s="61"/>
      <c r="B420" s="61"/>
      <c r="C420" s="62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</row>
    <row r="421" spans="1:26" ht="15.75" customHeight="1" x14ac:dyDescent="0.2">
      <c r="A421" s="61"/>
      <c r="B421" s="61"/>
      <c r="C421" s="62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</row>
    <row r="422" spans="1:26" ht="15.75" customHeight="1" x14ac:dyDescent="0.2">
      <c r="A422" s="61"/>
      <c r="B422" s="61"/>
      <c r="C422" s="62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</row>
    <row r="423" spans="1:26" ht="15.75" customHeight="1" x14ac:dyDescent="0.2">
      <c r="A423" s="61"/>
      <c r="B423" s="61"/>
      <c r="C423" s="62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</row>
    <row r="424" spans="1:26" ht="15.75" customHeight="1" x14ac:dyDescent="0.2">
      <c r="A424" s="61"/>
      <c r="B424" s="61"/>
      <c r="C424" s="62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</row>
    <row r="425" spans="1:26" ht="15.75" customHeight="1" x14ac:dyDescent="0.2">
      <c r="A425" s="61"/>
      <c r="B425" s="61"/>
      <c r="C425" s="62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</row>
    <row r="426" spans="1:26" ht="15.75" customHeight="1" x14ac:dyDescent="0.2">
      <c r="A426" s="61"/>
      <c r="B426" s="61"/>
      <c r="C426" s="62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</row>
    <row r="427" spans="1:26" ht="15.75" customHeight="1" x14ac:dyDescent="0.2">
      <c r="A427" s="61"/>
      <c r="B427" s="61"/>
      <c r="C427" s="62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</row>
    <row r="428" spans="1:26" ht="15.75" customHeight="1" x14ac:dyDescent="0.2">
      <c r="A428" s="61"/>
      <c r="B428" s="61"/>
      <c r="C428" s="62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</row>
    <row r="429" spans="1:26" ht="15.75" customHeight="1" x14ac:dyDescent="0.2">
      <c r="A429" s="61"/>
      <c r="B429" s="61"/>
      <c r="C429" s="62"/>
      <c r="D429" s="61"/>
      <c r="E429" s="61"/>
      <c r="F429" s="61"/>
      <c r="G429" s="61"/>
      <c r="H429" s="61"/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</row>
    <row r="430" spans="1:26" ht="15.75" customHeight="1" x14ac:dyDescent="0.2">
      <c r="A430" s="61"/>
      <c r="B430" s="61"/>
      <c r="C430" s="62"/>
      <c r="D430" s="61"/>
      <c r="E430" s="61"/>
      <c r="F430" s="61"/>
      <c r="G430" s="61"/>
      <c r="H430" s="61"/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</row>
    <row r="431" spans="1:26" ht="15.75" customHeight="1" x14ac:dyDescent="0.2">
      <c r="A431" s="61"/>
      <c r="B431" s="61"/>
      <c r="C431" s="62"/>
      <c r="D431" s="61"/>
      <c r="E431" s="61"/>
      <c r="F431" s="61"/>
      <c r="G431" s="61"/>
      <c r="H431" s="61"/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</row>
    <row r="432" spans="1:26" ht="15.75" customHeight="1" x14ac:dyDescent="0.2">
      <c r="A432" s="61"/>
      <c r="B432" s="61"/>
      <c r="C432" s="62"/>
      <c r="D432" s="61"/>
      <c r="E432" s="61"/>
      <c r="F432" s="61"/>
      <c r="G432" s="61"/>
      <c r="H432" s="61"/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</row>
    <row r="433" spans="1:26" ht="15.75" customHeight="1" x14ac:dyDescent="0.2">
      <c r="A433" s="61"/>
      <c r="B433" s="61"/>
      <c r="C433" s="62"/>
      <c r="D433" s="61"/>
      <c r="E433" s="61"/>
      <c r="F433" s="61"/>
      <c r="G433" s="61"/>
      <c r="H433" s="61"/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</row>
    <row r="434" spans="1:26" ht="15.75" customHeight="1" x14ac:dyDescent="0.2">
      <c r="A434" s="61"/>
      <c r="B434" s="61"/>
      <c r="C434" s="62"/>
      <c r="D434" s="61"/>
      <c r="E434" s="61"/>
      <c r="F434" s="61"/>
      <c r="G434" s="61"/>
      <c r="H434" s="61"/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</row>
    <row r="435" spans="1:26" ht="15.75" customHeight="1" x14ac:dyDescent="0.2">
      <c r="A435" s="61"/>
      <c r="B435" s="61"/>
      <c r="C435" s="62"/>
      <c r="D435" s="61"/>
      <c r="E435" s="61"/>
      <c r="F435" s="61"/>
      <c r="G435" s="61"/>
      <c r="H435" s="61"/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</row>
    <row r="436" spans="1:26" ht="15.75" customHeight="1" x14ac:dyDescent="0.2">
      <c r="A436" s="61"/>
      <c r="B436" s="61"/>
      <c r="C436" s="62"/>
      <c r="D436" s="61"/>
      <c r="E436" s="61"/>
      <c r="F436" s="61"/>
      <c r="G436" s="61"/>
      <c r="H436" s="61"/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</row>
    <row r="437" spans="1:26" ht="15.75" customHeight="1" x14ac:dyDescent="0.2">
      <c r="A437" s="61"/>
      <c r="B437" s="61"/>
      <c r="C437" s="62"/>
      <c r="D437" s="61"/>
      <c r="E437" s="61"/>
      <c r="F437" s="61"/>
      <c r="G437" s="61"/>
      <c r="H437" s="61"/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</row>
    <row r="438" spans="1:26" ht="15.75" customHeight="1" x14ac:dyDescent="0.2">
      <c r="A438" s="61"/>
      <c r="B438" s="61"/>
      <c r="C438" s="62"/>
      <c r="D438" s="61"/>
      <c r="E438" s="61"/>
      <c r="F438" s="61"/>
      <c r="G438" s="61"/>
      <c r="H438" s="61"/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</row>
    <row r="439" spans="1:26" ht="15.75" customHeight="1" x14ac:dyDescent="0.2">
      <c r="A439" s="61"/>
      <c r="B439" s="61"/>
      <c r="C439" s="62"/>
      <c r="D439" s="61"/>
      <c r="E439" s="61"/>
      <c r="F439" s="61"/>
      <c r="G439" s="61"/>
      <c r="H439" s="61"/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</row>
    <row r="440" spans="1:26" ht="15.75" customHeight="1" x14ac:dyDescent="0.2">
      <c r="A440" s="61"/>
      <c r="B440" s="61"/>
      <c r="C440" s="62"/>
      <c r="D440" s="61"/>
      <c r="E440" s="61"/>
      <c r="F440" s="61"/>
      <c r="G440" s="61"/>
      <c r="H440" s="61"/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</row>
    <row r="441" spans="1:26" ht="15.75" customHeight="1" x14ac:dyDescent="0.2">
      <c r="A441" s="61"/>
      <c r="B441" s="61"/>
      <c r="C441" s="62"/>
      <c r="D441" s="61"/>
      <c r="E441" s="61"/>
      <c r="F441" s="61"/>
      <c r="G441" s="61"/>
      <c r="H441" s="61"/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</row>
    <row r="442" spans="1:26" ht="15.75" customHeight="1" x14ac:dyDescent="0.2">
      <c r="A442" s="61"/>
      <c r="B442" s="61"/>
      <c r="C442" s="62"/>
      <c r="D442" s="61"/>
      <c r="E442" s="61"/>
      <c r="F442" s="61"/>
      <c r="G442" s="61"/>
      <c r="H442" s="61"/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</row>
    <row r="443" spans="1:26" ht="15.75" customHeight="1" x14ac:dyDescent="0.2">
      <c r="A443" s="61"/>
      <c r="B443" s="61"/>
      <c r="C443" s="62"/>
      <c r="D443" s="61"/>
      <c r="E443" s="61"/>
      <c r="F443" s="61"/>
      <c r="G443" s="61"/>
      <c r="H443" s="61"/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</row>
    <row r="444" spans="1:26" ht="15.75" customHeight="1" x14ac:dyDescent="0.2">
      <c r="A444" s="61"/>
      <c r="B444" s="61"/>
      <c r="C444" s="62"/>
      <c r="D444" s="61"/>
      <c r="E444" s="61"/>
      <c r="F444" s="61"/>
      <c r="G444" s="61"/>
      <c r="H444" s="61"/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</row>
    <row r="445" spans="1:26" ht="15.75" customHeight="1" x14ac:dyDescent="0.2">
      <c r="A445" s="61"/>
      <c r="B445" s="61"/>
      <c r="C445" s="62"/>
      <c r="D445" s="61"/>
      <c r="E445" s="61"/>
      <c r="F445" s="61"/>
      <c r="G445" s="61"/>
      <c r="H445" s="61"/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</row>
    <row r="446" spans="1:26" ht="15.75" customHeight="1" x14ac:dyDescent="0.2">
      <c r="A446" s="61"/>
      <c r="B446" s="61"/>
      <c r="C446" s="62"/>
      <c r="D446" s="61"/>
      <c r="E446" s="61"/>
      <c r="F446" s="61"/>
      <c r="G446" s="61"/>
      <c r="H446" s="61"/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</row>
    <row r="447" spans="1:26" ht="15.75" customHeight="1" x14ac:dyDescent="0.2">
      <c r="A447" s="61"/>
      <c r="B447" s="61"/>
      <c r="C447" s="62"/>
      <c r="D447" s="61"/>
      <c r="E447" s="61"/>
      <c r="F447" s="61"/>
      <c r="G447" s="61"/>
      <c r="H447" s="61"/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</row>
    <row r="448" spans="1:26" ht="15.75" customHeight="1" x14ac:dyDescent="0.2">
      <c r="A448" s="61"/>
      <c r="B448" s="61"/>
      <c r="C448" s="62"/>
      <c r="D448" s="61"/>
      <c r="E448" s="61"/>
      <c r="F448" s="61"/>
      <c r="G448" s="61"/>
      <c r="H448" s="61"/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</row>
    <row r="449" spans="1:26" ht="15.75" customHeight="1" x14ac:dyDescent="0.2">
      <c r="A449" s="61"/>
      <c r="B449" s="61"/>
      <c r="C449" s="62"/>
      <c r="D449" s="61"/>
      <c r="E449" s="61"/>
      <c r="F449" s="61"/>
      <c r="G449" s="61"/>
      <c r="H449" s="61"/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</row>
    <row r="450" spans="1:26" ht="15.75" customHeight="1" x14ac:dyDescent="0.2">
      <c r="A450" s="61"/>
      <c r="B450" s="61"/>
      <c r="C450" s="62"/>
      <c r="D450" s="61"/>
      <c r="E450" s="61"/>
      <c r="F450" s="61"/>
      <c r="G450" s="61"/>
      <c r="H450" s="61"/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</row>
    <row r="451" spans="1:26" ht="15.75" customHeight="1" x14ac:dyDescent="0.2">
      <c r="A451" s="61"/>
      <c r="B451" s="61"/>
      <c r="C451" s="62"/>
      <c r="D451" s="61"/>
      <c r="E451" s="61"/>
      <c r="F451" s="61"/>
      <c r="G451" s="61"/>
      <c r="H451" s="61"/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</row>
    <row r="452" spans="1:26" ht="15.75" customHeight="1" x14ac:dyDescent="0.2">
      <c r="A452" s="61"/>
      <c r="B452" s="61"/>
      <c r="C452" s="62"/>
      <c r="D452" s="61"/>
      <c r="E452" s="61"/>
      <c r="F452" s="61"/>
      <c r="G452" s="61"/>
      <c r="H452" s="61"/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</row>
    <row r="453" spans="1:26" ht="15.75" customHeight="1" x14ac:dyDescent="0.2">
      <c r="A453" s="61"/>
      <c r="B453" s="61"/>
      <c r="C453" s="62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</row>
    <row r="454" spans="1:26" ht="15.75" customHeight="1" x14ac:dyDescent="0.2">
      <c r="A454" s="61"/>
      <c r="B454" s="61"/>
      <c r="C454" s="62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</row>
    <row r="455" spans="1:26" ht="15.75" customHeight="1" x14ac:dyDescent="0.2">
      <c r="A455" s="61"/>
      <c r="B455" s="61"/>
      <c r="C455" s="62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</row>
    <row r="456" spans="1:26" ht="15.75" customHeight="1" x14ac:dyDescent="0.2">
      <c r="A456" s="61"/>
      <c r="B456" s="61"/>
      <c r="C456" s="62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</row>
    <row r="457" spans="1:26" ht="15.75" customHeight="1" x14ac:dyDescent="0.2">
      <c r="A457" s="61"/>
      <c r="B457" s="61"/>
      <c r="C457" s="62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</row>
    <row r="458" spans="1:26" ht="15.75" customHeight="1" x14ac:dyDescent="0.2">
      <c r="A458" s="61"/>
      <c r="B458" s="61"/>
      <c r="C458" s="62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</row>
    <row r="459" spans="1:26" ht="15.75" customHeight="1" x14ac:dyDescent="0.2">
      <c r="A459" s="61"/>
      <c r="B459" s="61"/>
      <c r="C459" s="62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</row>
    <row r="460" spans="1:26" ht="15.75" customHeight="1" x14ac:dyDescent="0.2">
      <c r="A460" s="61"/>
      <c r="B460" s="61"/>
      <c r="C460" s="62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</row>
    <row r="461" spans="1:26" ht="15.75" customHeight="1" x14ac:dyDescent="0.2">
      <c r="A461" s="61"/>
      <c r="B461" s="61"/>
      <c r="C461" s="62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</row>
    <row r="462" spans="1:26" ht="15.75" customHeight="1" x14ac:dyDescent="0.2">
      <c r="A462" s="61"/>
      <c r="B462" s="61"/>
      <c r="C462" s="62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</row>
    <row r="463" spans="1:26" ht="15.75" customHeight="1" x14ac:dyDescent="0.2">
      <c r="A463" s="61"/>
      <c r="B463" s="61"/>
      <c r="C463" s="62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</row>
    <row r="464" spans="1:26" ht="15.75" customHeight="1" x14ac:dyDescent="0.2">
      <c r="A464" s="61"/>
      <c r="B464" s="61"/>
      <c r="C464" s="62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</row>
    <row r="465" spans="1:26" ht="15.75" customHeight="1" x14ac:dyDescent="0.2">
      <c r="A465" s="61"/>
      <c r="B465" s="61"/>
      <c r="C465" s="62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</row>
    <row r="466" spans="1:26" ht="15.75" customHeight="1" x14ac:dyDescent="0.2">
      <c r="A466" s="61"/>
      <c r="B466" s="61"/>
      <c r="C466" s="62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</row>
    <row r="467" spans="1:26" ht="15.75" customHeight="1" x14ac:dyDescent="0.2">
      <c r="A467" s="61"/>
      <c r="B467" s="61"/>
      <c r="C467" s="62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</row>
    <row r="468" spans="1:26" ht="15.75" customHeight="1" x14ac:dyDescent="0.2">
      <c r="A468" s="61"/>
      <c r="B468" s="61"/>
      <c r="C468" s="62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</row>
    <row r="469" spans="1:26" ht="15.75" customHeight="1" x14ac:dyDescent="0.2">
      <c r="A469" s="61"/>
      <c r="B469" s="61"/>
      <c r="C469" s="62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</row>
    <row r="470" spans="1:26" ht="15.75" customHeight="1" x14ac:dyDescent="0.2">
      <c r="A470" s="61"/>
      <c r="B470" s="61"/>
      <c r="C470" s="62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</row>
    <row r="471" spans="1:26" ht="15.75" customHeight="1" x14ac:dyDescent="0.2">
      <c r="A471" s="61"/>
      <c r="B471" s="61"/>
      <c r="C471" s="62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</row>
    <row r="472" spans="1:26" ht="15.75" customHeight="1" x14ac:dyDescent="0.2">
      <c r="A472" s="61"/>
      <c r="B472" s="61"/>
      <c r="C472" s="62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</row>
    <row r="473" spans="1:26" ht="15.75" customHeight="1" x14ac:dyDescent="0.2">
      <c r="A473" s="61"/>
      <c r="B473" s="61"/>
      <c r="C473" s="62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</row>
    <row r="474" spans="1:26" ht="15.75" customHeight="1" x14ac:dyDescent="0.2">
      <c r="A474" s="61"/>
      <c r="B474" s="61"/>
      <c r="C474" s="62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</row>
    <row r="475" spans="1:26" ht="15.75" customHeight="1" x14ac:dyDescent="0.2">
      <c r="A475" s="61"/>
      <c r="B475" s="61"/>
      <c r="C475" s="62"/>
      <c r="D475" s="61"/>
      <c r="E475" s="61"/>
      <c r="F475" s="61"/>
      <c r="G475" s="61"/>
      <c r="H475" s="61"/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</row>
    <row r="476" spans="1:26" ht="15.75" customHeight="1" x14ac:dyDescent="0.2">
      <c r="A476" s="61"/>
      <c r="B476" s="61"/>
      <c r="C476" s="62"/>
      <c r="D476" s="61"/>
      <c r="E476" s="61"/>
      <c r="F476" s="61"/>
      <c r="G476" s="61"/>
      <c r="H476" s="61"/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</row>
    <row r="477" spans="1:26" ht="15.75" customHeight="1" x14ac:dyDescent="0.2">
      <c r="A477" s="61"/>
      <c r="B477" s="61"/>
      <c r="C477" s="62"/>
      <c r="D477" s="61"/>
      <c r="E477" s="61"/>
      <c r="F477" s="61"/>
      <c r="G477" s="61"/>
      <c r="H477" s="61"/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</row>
    <row r="478" spans="1:26" ht="15.75" customHeight="1" x14ac:dyDescent="0.2">
      <c r="A478" s="61"/>
      <c r="B478" s="61"/>
      <c r="C478" s="62"/>
      <c r="D478" s="61"/>
      <c r="E478" s="61"/>
      <c r="F478" s="61"/>
      <c r="G478" s="61"/>
      <c r="H478" s="61"/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</row>
    <row r="479" spans="1:26" ht="15.75" customHeight="1" x14ac:dyDescent="0.2">
      <c r="A479" s="61"/>
      <c r="B479" s="61"/>
      <c r="C479" s="62"/>
      <c r="D479" s="61"/>
      <c r="E479" s="61"/>
      <c r="F479" s="61"/>
      <c r="G479" s="61"/>
      <c r="H479" s="61"/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</row>
    <row r="480" spans="1:26" ht="15.75" customHeight="1" x14ac:dyDescent="0.2">
      <c r="A480" s="61"/>
      <c r="B480" s="61"/>
      <c r="C480" s="62"/>
      <c r="D480" s="61"/>
      <c r="E480" s="61"/>
      <c r="F480" s="61"/>
      <c r="G480" s="61"/>
      <c r="H480" s="61"/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</row>
    <row r="481" spans="1:26" ht="15.75" customHeight="1" x14ac:dyDescent="0.2">
      <c r="A481" s="61"/>
      <c r="B481" s="61"/>
      <c r="C481" s="62"/>
      <c r="D481" s="61"/>
      <c r="E481" s="61"/>
      <c r="F481" s="61"/>
      <c r="G481" s="61"/>
      <c r="H481" s="61"/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</row>
    <row r="482" spans="1:26" ht="15.75" customHeight="1" x14ac:dyDescent="0.2">
      <c r="A482" s="61"/>
      <c r="B482" s="61"/>
      <c r="C482" s="62"/>
      <c r="D482" s="61"/>
      <c r="E482" s="61"/>
      <c r="F482" s="61"/>
      <c r="G482" s="61"/>
      <c r="H482" s="61"/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</row>
    <row r="483" spans="1:26" ht="15.75" customHeight="1" x14ac:dyDescent="0.2">
      <c r="A483" s="61"/>
      <c r="B483" s="61"/>
      <c r="C483" s="62"/>
      <c r="D483" s="61"/>
      <c r="E483" s="61"/>
      <c r="F483" s="61"/>
      <c r="G483" s="61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</row>
    <row r="484" spans="1:26" ht="15.75" customHeight="1" x14ac:dyDescent="0.2">
      <c r="A484" s="61"/>
      <c r="B484" s="61"/>
      <c r="C484" s="62"/>
      <c r="D484" s="61"/>
      <c r="E484" s="61"/>
      <c r="F484" s="61"/>
      <c r="G484" s="61"/>
      <c r="H484" s="61"/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</row>
    <row r="485" spans="1:26" ht="15.75" customHeight="1" x14ac:dyDescent="0.2">
      <c r="A485" s="61"/>
      <c r="B485" s="61"/>
      <c r="C485" s="62"/>
      <c r="D485" s="61"/>
      <c r="E485" s="61"/>
      <c r="F485" s="61"/>
      <c r="G485" s="61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</row>
    <row r="486" spans="1:26" ht="15.75" customHeight="1" x14ac:dyDescent="0.2">
      <c r="A486" s="61"/>
      <c r="B486" s="61"/>
      <c r="C486" s="62"/>
      <c r="D486" s="61"/>
      <c r="E486" s="61"/>
      <c r="F486" s="61"/>
      <c r="G486" s="61"/>
      <c r="H486" s="61"/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</row>
    <row r="487" spans="1:26" ht="15.75" customHeight="1" x14ac:dyDescent="0.2">
      <c r="A487" s="61"/>
      <c r="B487" s="61"/>
      <c r="C487" s="62"/>
      <c r="D487" s="61"/>
      <c r="E487" s="61"/>
      <c r="F487" s="61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</row>
    <row r="488" spans="1:26" ht="15.75" customHeight="1" x14ac:dyDescent="0.2">
      <c r="A488" s="61"/>
      <c r="B488" s="61"/>
      <c r="C488" s="62"/>
      <c r="D488" s="61"/>
      <c r="E488" s="61"/>
      <c r="F488" s="61"/>
      <c r="G488" s="61"/>
      <c r="H488" s="61"/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</row>
    <row r="489" spans="1:26" ht="15.75" customHeight="1" x14ac:dyDescent="0.2">
      <c r="A489" s="61"/>
      <c r="B489" s="61"/>
      <c r="C489" s="62"/>
      <c r="D489" s="61"/>
      <c r="E489" s="61"/>
      <c r="F489" s="61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</row>
    <row r="490" spans="1:26" ht="15.75" customHeight="1" x14ac:dyDescent="0.2">
      <c r="A490" s="61"/>
      <c r="B490" s="61"/>
      <c r="C490" s="62"/>
      <c r="D490" s="61"/>
      <c r="E490" s="61"/>
      <c r="F490" s="61"/>
      <c r="G490" s="61"/>
      <c r="H490" s="61"/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</row>
    <row r="491" spans="1:26" ht="15.75" customHeight="1" x14ac:dyDescent="0.2">
      <c r="A491" s="61"/>
      <c r="B491" s="61"/>
      <c r="C491" s="62"/>
      <c r="D491" s="61"/>
      <c r="E491" s="61"/>
      <c r="F491" s="61"/>
      <c r="G491" s="61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</row>
    <row r="492" spans="1:26" ht="15.75" customHeight="1" x14ac:dyDescent="0.2">
      <c r="A492" s="61"/>
      <c r="B492" s="61"/>
      <c r="C492" s="62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</row>
    <row r="493" spans="1:26" ht="15.75" customHeight="1" x14ac:dyDescent="0.2">
      <c r="A493" s="61"/>
      <c r="B493" s="61"/>
      <c r="C493" s="62"/>
      <c r="D493" s="61"/>
      <c r="E493" s="61"/>
      <c r="F493" s="61"/>
      <c r="G493" s="61"/>
      <c r="H493" s="61"/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</row>
    <row r="494" spans="1:26" ht="15.75" customHeight="1" x14ac:dyDescent="0.2">
      <c r="A494" s="61"/>
      <c r="B494" s="61"/>
      <c r="C494" s="62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</row>
    <row r="495" spans="1:26" ht="15.75" customHeight="1" x14ac:dyDescent="0.2">
      <c r="A495" s="61"/>
      <c r="B495" s="61"/>
      <c r="C495" s="62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</row>
    <row r="496" spans="1:26" ht="15.75" customHeight="1" x14ac:dyDescent="0.2">
      <c r="A496" s="61"/>
      <c r="B496" s="61"/>
      <c r="C496" s="62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</row>
    <row r="497" spans="1:26" ht="15.75" customHeight="1" x14ac:dyDescent="0.2">
      <c r="A497" s="61"/>
      <c r="B497" s="61"/>
      <c r="C497" s="62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</row>
    <row r="498" spans="1:26" ht="15.75" customHeight="1" x14ac:dyDescent="0.2">
      <c r="A498" s="61"/>
      <c r="B498" s="61"/>
      <c r="C498" s="62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</row>
    <row r="499" spans="1:26" ht="15.75" customHeight="1" x14ac:dyDescent="0.2">
      <c r="A499" s="61"/>
      <c r="B499" s="61"/>
      <c r="C499" s="62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</row>
    <row r="500" spans="1:26" ht="15.75" customHeight="1" x14ac:dyDescent="0.2">
      <c r="A500" s="61"/>
      <c r="B500" s="61"/>
      <c r="C500" s="62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</row>
    <row r="501" spans="1:26" ht="15.75" customHeight="1" x14ac:dyDescent="0.2">
      <c r="A501" s="61"/>
      <c r="B501" s="61"/>
      <c r="C501" s="62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</row>
    <row r="502" spans="1:26" ht="15.75" customHeight="1" x14ac:dyDescent="0.2">
      <c r="A502" s="61"/>
      <c r="B502" s="61"/>
      <c r="C502" s="62"/>
      <c r="D502" s="61"/>
      <c r="E502" s="61"/>
      <c r="F502" s="61"/>
      <c r="G502" s="61"/>
      <c r="H502" s="61"/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</row>
    <row r="503" spans="1:26" ht="15.75" customHeight="1" x14ac:dyDescent="0.2">
      <c r="A503" s="61"/>
      <c r="B503" s="61"/>
      <c r="C503" s="62"/>
      <c r="D503" s="61"/>
      <c r="E503" s="61"/>
      <c r="F503" s="61"/>
      <c r="G503" s="61"/>
      <c r="H503" s="61"/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</row>
    <row r="504" spans="1:26" ht="15.75" customHeight="1" x14ac:dyDescent="0.2">
      <c r="A504" s="61"/>
      <c r="B504" s="61"/>
      <c r="C504" s="62"/>
      <c r="D504" s="61"/>
      <c r="E504" s="61"/>
      <c r="F504" s="61"/>
      <c r="G504" s="61"/>
      <c r="H504" s="61"/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</row>
    <row r="505" spans="1:26" ht="15.75" customHeight="1" x14ac:dyDescent="0.2">
      <c r="A505" s="61"/>
      <c r="B505" s="61"/>
      <c r="C505" s="62"/>
      <c r="D505" s="61"/>
      <c r="E505" s="61"/>
      <c r="F505" s="61"/>
      <c r="G505" s="61"/>
      <c r="H505" s="61"/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</row>
    <row r="506" spans="1:26" ht="15.75" customHeight="1" x14ac:dyDescent="0.2">
      <c r="A506" s="61"/>
      <c r="B506" s="61"/>
      <c r="C506" s="62"/>
      <c r="D506" s="61"/>
      <c r="E506" s="61"/>
      <c r="F506" s="61"/>
      <c r="G506" s="61"/>
      <c r="H506" s="61"/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</row>
    <row r="507" spans="1:26" ht="15.75" customHeight="1" x14ac:dyDescent="0.2">
      <c r="A507" s="61"/>
      <c r="B507" s="61"/>
      <c r="C507" s="62"/>
      <c r="D507" s="61"/>
      <c r="E507" s="61"/>
      <c r="F507" s="61"/>
      <c r="G507" s="61"/>
      <c r="H507" s="61"/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</row>
    <row r="508" spans="1:26" ht="15.75" customHeight="1" x14ac:dyDescent="0.2">
      <c r="A508" s="61"/>
      <c r="B508" s="61"/>
      <c r="C508" s="62"/>
      <c r="D508" s="61"/>
      <c r="E508" s="61"/>
      <c r="F508" s="61"/>
      <c r="G508" s="61"/>
      <c r="H508" s="61"/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</row>
    <row r="509" spans="1:26" ht="15.75" customHeight="1" x14ac:dyDescent="0.2">
      <c r="A509" s="61"/>
      <c r="B509" s="61"/>
      <c r="C509" s="62"/>
      <c r="D509" s="61"/>
      <c r="E509" s="61"/>
      <c r="F509" s="61"/>
      <c r="G509" s="61"/>
      <c r="H509" s="61"/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</row>
    <row r="510" spans="1:26" ht="15.75" customHeight="1" x14ac:dyDescent="0.2">
      <c r="A510" s="61"/>
      <c r="B510" s="61"/>
      <c r="C510" s="62"/>
      <c r="D510" s="61"/>
      <c r="E510" s="61"/>
      <c r="F510" s="61"/>
      <c r="G510" s="61"/>
      <c r="H510" s="61"/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</row>
    <row r="511" spans="1:26" ht="15.75" customHeight="1" x14ac:dyDescent="0.2">
      <c r="A511" s="61"/>
      <c r="B511" s="61"/>
      <c r="C511" s="62"/>
      <c r="D511" s="61"/>
      <c r="E511" s="61"/>
      <c r="F511" s="61"/>
      <c r="G511" s="61"/>
      <c r="H511" s="61"/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</row>
    <row r="512" spans="1:26" ht="15.75" customHeight="1" x14ac:dyDescent="0.2">
      <c r="A512" s="61"/>
      <c r="B512" s="61"/>
      <c r="C512" s="62"/>
      <c r="D512" s="61"/>
      <c r="E512" s="61"/>
      <c r="F512" s="61"/>
      <c r="G512" s="61"/>
      <c r="H512" s="61"/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</row>
    <row r="513" spans="1:26" ht="15.75" customHeight="1" x14ac:dyDescent="0.2">
      <c r="A513" s="61"/>
      <c r="B513" s="61"/>
      <c r="C513" s="62"/>
      <c r="D513" s="61"/>
      <c r="E513" s="61"/>
      <c r="F513" s="61"/>
      <c r="G513" s="61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</row>
    <row r="514" spans="1:26" ht="15.75" customHeight="1" x14ac:dyDescent="0.2">
      <c r="A514" s="61"/>
      <c r="B514" s="61"/>
      <c r="C514" s="62"/>
      <c r="D514" s="61"/>
      <c r="E514" s="61"/>
      <c r="F514" s="61"/>
      <c r="G514" s="61"/>
      <c r="H514" s="61"/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</row>
    <row r="515" spans="1:26" ht="15.75" customHeight="1" x14ac:dyDescent="0.2">
      <c r="A515" s="61"/>
      <c r="B515" s="61"/>
      <c r="C515" s="62"/>
      <c r="D515" s="61"/>
      <c r="E515" s="61"/>
      <c r="F515" s="61"/>
      <c r="G515" s="61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</row>
    <row r="516" spans="1:26" ht="15.75" customHeight="1" x14ac:dyDescent="0.2">
      <c r="A516" s="61"/>
      <c r="B516" s="61"/>
      <c r="C516" s="62"/>
      <c r="D516" s="61"/>
      <c r="E516" s="61"/>
      <c r="F516" s="61"/>
      <c r="G516" s="61"/>
      <c r="H516" s="61"/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</row>
    <row r="517" spans="1:26" ht="15.75" customHeight="1" x14ac:dyDescent="0.2">
      <c r="A517" s="61"/>
      <c r="B517" s="61"/>
      <c r="C517" s="62"/>
      <c r="D517" s="61"/>
      <c r="E517" s="61"/>
      <c r="F517" s="61"/>
      <c r="G517" s="61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</row>
    <row r="518" spans="1:26" ht="15.75" customHeight="1" x14ac:dyDescent="0.2">
      <c r="A518" s="61"/>
      <c r="B518" s="61"/>
      <c r="C518" s="62"/>
      <c r="D518" s="61"/>
      <c r="E518" s="61"/>
      <c r="F518" s="61"/>
      <c r="G518" s="61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</row>
    <row r="519" spans="1:26" ht="15.75" customHeight="1" x14ac:dyDescent="0.2">
      <c r="A519" s="61"/>
      <c r="B519" s="61"/>
      <c r="C519" s="62"/>
      <c r="D519" s="61"/>
      <c r="E519" s="61"/>
      <c r="F519" s="61"/>
      <c r="G519" s="61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</row>
    <row r="520" spans="1:26" ht="15.75" customHeight="1" x14ac:dyDescent="0.2">
      <c r="A520" s="61"/>
      <c r="B520" s="61"/>
      <c r="C520" s="62"/>
      <c r="D520" s="61"/>
      <c r="E520" s="61"/>
      <c r="F520" s="61"/>
      <c r="G520" s="61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</row>
    <row r="521" spans="1:26" ht="15.75" customHeight="1" x14ac:dyDescent="0.2">
      <c r="A521" s="61"/>
      <c r="B521" s="61"/>
      <c r="C521" s="62"/>
      <c r="D521" s="61"/>
      <c r="E521" s="61"/>
      <c r="F521" s="61"/>
      <c r="G521" s="61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</row>
    <row r="522" spans="1:26" ht="15.75" customHeight="1" x14ac:dyDescent="0.2">
      <c r="A522" s="61"/>
      <c r="B522" s="61"/>
      <c r="C522" s="62"/>
      <c r="D522" s="61"/>
      <c r="E522" s="61"/>
      <c r="F522" s="61"/>
      <c r="G522" s="61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</row>
    <row r="523" spans="1:26" ht="15.75" customHeight="1" x14ac:dyDescent="0.2">
      <c r="A523" s="61"/>
      <c r="B523" s="61"/>
      <c r="C523" s="62"/>
      <c r="D523" s="61"/>
      <c r="E523" s="61"/>
      <c r="F523" s="61"/>
      <c r="G523" s="61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</row>
    <row r="524" spans="1:26" ht="15.75" customHeight="1" x14ac:dyDescent="0.2">
      <c r="A524" s="61"/>
      <c r="B524" s="61"/>
      <c r="C524" s="62"/>
      <c r="D524" s="61"/>
      <c r="E524" s="61"/>
      <c r="F524" s="61"/>
      <c r="G524" s="61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</row>
    <row r="525" spans="1:26" ht="15.75" customHeight="1" x14ac:dyDescent="0.2">
      <c r="A525" s="61"/>
      <c r="B525" s="61"/>
      <c r="C525" s="62"/>
      <c r="D525" s="61"/>
      <c r="E525" s="61"/>
      <c r="F525" s="61"/>
      <c r="G525" s="61"/>
      <c r="H525" s="61"/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</row>
    <row r="526" spans="1:26" ht="15.75" customHeight="1" x14ac:dyDescent="0.2">
      <c r="A526" s="61"/>
      <c r="B526" s="61"/>
      <c r="C526" s="62"/>
      <c r="D526" s="61"/>
      <c r="E526" s="61"/>
      <c r="F526" s="61"/>
      <c r="G526" s="61"/>
      <c r="H526" s="61"/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</row>
    <row r="527" spans="1:26" ht="15.75" customHeight="1" x14ac:dyDescent="0.2">
      <c r="A527" s="61"/>
      <c r="B527" s="61"/>
      <c r="C527" s="62"/>
      <c r="D527" s="61"/>
      <c r="E527" s="61"/>
      <c r="F527" s="61"/>
      <c r="G527" s="61"/>
      <c r="H527" s="61"/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</row>
    <row r="528" spans="1:26" ht="15.75" customHeight="1" x14ac:dyDescent="0.2">
      <c r="A528" s="61"/>
      <c r="B528" s="61"/>
      <c r="C528" s="62"/>
      <c r="D528" s="61"/>
      <c r="E528" s="61"/>
      <c r="F528" s="61"/>
      <c r="G528" s="61"/>
      <c r="H528" s="61"/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</row>
    <row r="529" spans="1:26" ht="15.75" customHeight="1" x14ac:dyDescent="0.2">
      <c r="A529" s="61"/>
      <c r="B529" s="61"/>
      <c r="C529" s="62"/>
      <c r="D529" s="61"/>
      <c r="E529" s="61"/>
      <c r="F529" s="61"/>
      <c r="G529" s="61"/>
      <c r="H529" s="61"/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</row>
    <row r="530" spans="1:26" ht="15.75" customHeight="1" x14ac:dyDescent="0.2">
      <c r="A530" s="61"/>
      <c r="B530" s="61"/>
      <c r="C530" s="62"/>
      <c r="D530" s="61"/>
      <c r="E530" s="61"/>
      <c r="F530" s="61"/>
      <c r="G530" s="61"/>
      <c r="H530" s="61"/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</row>
    <row r="531" spans="1:26" ht="15.75" customHeight="1" x14ac:dyDescent="0.2">
      <c r="A531" s="61"/>
      <c r="B531" s="61"/>
      <c r="C531" s="62"/>
      <c r="D531" s="61"/>
      <c r="E531" s="61"/>
      <c r="F531" s="61"/>
      <c r="G531" s="61"/>
      <c r="H531" s="61"/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</row>
    <row r="532" spans="1:26" ht="15.75" customHeight="1" x14ac:dyDescent="0.2">
      <c r="A532" s="61"/>
      <c r="B532" s="61"/>
      <c r="C532" s="62"/>
      <c r="D532" s="61"/>
      <c r="E532" s="61"/>
      <c r="F532" s="61"/>
      <c r="G532" s="61"/>
      <c r="H532" s="61"/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</row>
    <row r="533" spans="1:26" ht="15.75" customHeight="1" x14ac:dyDescent="0.2">
      <c r="A533" s="61"/>
      <c r="B533" s="61"/>
      <c r="C533" s="62"/>
      <c r="D533" s="61"/>
      <c r="E533" s="61"/>
      <c r="F533" s="61"/>
      <c r="G533" s="61"/>
      <c r="H533" s="61"/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</row>
    <row r="534" spans="1:26" ht="15.75" customHeight="1" x14ac:dyDescent="0.2">
      <c r="A534" s="61"/>
      <c r="B534" s="61"/>
      <c r="C534" s="62"/>
      <c r="D534" s="61"/>
      <c r="E534" s="61"/>
      <c r="F534" s="61"/>
      <c r="G534" s="61"/>
      <c r="H534" s="61"/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</row>
    <row r="535" spans="1:26" ht="15.75" customHeight="1" x14ac:dyDescent="0.2">
      <c r="A535" s="61"/>
      <c r="B535" s="61"/>
      <c r="C535" s="62"/>
      <c r="D535" s="61"/>
      <c r="E535" s="61"/>
      <c r="F535" s="61"/>
      <c r="G535" s="61"/>
      <c r="H535" s="61"/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</row>
    <row r="536" spans="1:26" ht="15.75" customHeight="1" x14ac:dyDescent="0.2">
      <c r="A536" s="61"/>
      <c r="B536" s="61"/>
      <c r="C536" s="62"/>
      <c r="D536" s="61"/>
      <c r="E536" s="61"/>
      <c r="F536" s="61"/>
      <c r="G536" s="61"/>
      <c r="H536" s="61"/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</row>
    <row r="537" spans="1:26" ht="15.75" customHeight="1" x14ac:dyDescent="0.2">
      <c r="A537" s="61"/>
      <c r="B537" s="61"/>
      <c r="C537" s="62"/>
      <c r="D537" s="61"/>
      <c r="E537" s="61"/>
      <c r="F537" s="61"/>
      <c r="G537" s="61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</row>
    <row r="538" spans="1:26" ht="15.75" customHeight="1" x14ac:dyDescent="0.2">
      <c r="A538" s="61"/>
      <c r="B538" s="61"/>
      <c r="C538" s="62"/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</row>
    <row r="539" spans="1:26" ht="15.75" customHeight="1" x14ac:dyDescent="0.2">
      <c r="A539" s="61"/>
      <c r="B539" s="61"/>
      <c r="C539" s="62"/>
      <c r="D539" s="61"/>
      <c r="E539" s="61"/>
      <c r="F539" s="61"/>
      <c r="G539" s="61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</row>
    <row r="540" spans="1:26" ht="15.75" customHeight="1" x14ac:dyDescent="0.2">
      <c r="A540" s="61"/>
      <c r="B540" s="61"/>
      <c r="C540" s="62"/>
      <c r="D540" s="61"/>
      <c r="E540" s="61"/>
      <c r="F540" s="61"/>
      <c r="G540" s="61"/>
      <c r="H540" s="61"/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</row>
    <row r="541" spans="1:26" ht="15.75" customHeight="1" x14ac:dyDescent="0.2">
      <c r="A541" s="61"/>
      <c r="B541" s="61"/>
      <c r="C541" s="62"/>
      <c r="D541" s="61"/>
      <c r="E541" s="61"/>
      <c r="F541" s="61"/>
      <c r="G541" s="61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</row>
    <row r="542" spans="1:26" ht="15.75" customHeight="1" x14ac:dyDescent="0.2">
      <c r="A542" s="61"/>
      <c r="B542" s="61"/>
      <c r="C542" s="62"/>
      <c r="D542" s="61"/>
      <c r="E542" s="61"/>
      <c r="F542" s="61"/>
      <c r="G542" s="61"/>
      <c r="H542" s="61"/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</row>
    <row r="543" spans="1:26" ht="15.75" customHeight="1" x14ac:dyDescent="0.2">
      <c r="A543" s="61"/>
      <c r="B543" s="61"/>
      <c r="C543" s="62"/>
      <c r="D543" s="61"/>
      <c r="E543" s="61"/>
      <c r="F543" s="61"/>
      <c r="G543" s="61"/>
      <c r="H543" s="61"/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</row>
    <row r="544" spans="1:26" ht="15.75" customHeight="1" x14ac:dyDescent="0.2">
      <c r="A544" s="61"/>
      <c r="B544" s="61"/>
      <c r="C544" s="62"/>
      <c r="D544" s="61"/>
      <c r="E544" s="61"/>
      <c r="F544" s="61"/>
      <c r="G544" s="61"/>
      <c r="H544" s="61"/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</row>
    <row r="545" spans="1:26" ht="15.75" customHeight="1" x14ac:dyDescent="0.2">
      <c r="A545" s="61"/>
      <c r="B545" s="61"/>
      <c r="C545" s="62"/>
      <c r="D545" s="61"/>
      <c r="E545" s="61"/>
      <c r="F545" s="61"/>
      <c r="G545" s="61"/>
      <c r="H545" s="61"/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</row>
    <row r="546" spans="1:26" ht="15.75" customHeight="1" x14ac:dyDescent="0.2">
      <c r="A546" s="61"/>
      <c r="B546" s="61"/>
      <c r="C546" s="62"/>
      <c r="D546" s="61"/>
      <c r="E546" s="61"/>
      <c r="F546" s="61"/>
      <c r="G546" s="61"/>
      <c r="H546" s="61"/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</row>
    <row r="547" spans="1:26" ht="15.75" customHeight="1" x14ac:dyDescent="0.2">
      <c r="A547" s="61"/>
      <c r="B547" s="61"/>
      <c r="C547" s="62"/>
      <c r="D547" s="61"/>
      <c r="E547" s="61"/>
      <c r="F547" s="61"/>
      <c r="G547" s="61"/>
      <c r="H547" s="61"/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</row>
    <row r="548" spans="1:26" ht="15.75" customHeight="1" x14ac:dyDescent="0.2">
      <c r="A548" s="61"/>
      <c r="B548" s="61"/>
      <c r="C548" s="62"/>
      <c r="D548" s="61"/>
      <c r="E548" s="61"/>
      <c r="F548" s="61"/>
      <c r="G548" s="61"/>
      <c r="H548" s="61"/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</row>
    <row r="549" spans="1:26" ht="15.75" customHeight="1" x14ac:dyDescent="0.2">
      <c r="A549" s="61"/>
      <c r="B549" s="61"/>
      <c r="C549" s="62"/>
      <c r="D549" s="61"/>
      <c r="E549" s="61"/>
      <c r="F549" s="61"/>
      <c r="G549" s="61"/>
      <c r="H549" s="61"/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</row>
    <row r="550" spans="1:26" ht="15.75" customHeight="1" x14ac:dyDescent="0.2">
      <c r="A550" s="61"/>
      <c r="B550" s="61"/>
      <c r="C550" s="62"/>
      <c r="D550" s="61"/>
      <c r="E550" s="61"/>
      <c r="F550" s="61"/>
      <c r="G550" s="61"/>
      <c r="H550" s="61"/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</row>
    <row r="551" spans="1:26" ht="15.75" customHeight="1" x14ac:dyDescent="0.2">
      <c r="A551" s="61"/>
      <c r="B551" s="61"/>
      <c r="C551" s="62"/>
      <c r="D551" s="61"/>
      <c r="E551" s="61"/>
      <c r="F551" s="61"/>
      <c r="G551" s="61"/>
      <c r="H551" s="61"/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</row>
    <row r="552" spans="1:26" ht="15.75" customHeight="1" x14ac:dyDescent="0.2">
      <c r="A552" s="61"/>
      <c r="B552" s="61"/>
      <c r="C552" s="62"/>
      <c r="D552" s="61"/>
      <c r="E552" s="61"/>
      <c r="F552" s="61"/>
      <c r="G552" s="61"/>
      <c r="H552" s="61"/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</row>
    <row r="553" spans="1:26" ht="15.75" customHeight="1" x14ac:dyDescent="0.2">
      <c r="A553" s="61"/>
      <c r="B553" s="61"/>
      <c r="C553" s="62"/>
      <c r="D553" s="61"/>
      <c r="E553" s="61"/>
      <c r="F553" s="61"/>
      <c r="G553" s="61"/>
      <c r="H553" s="61"/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</row>
    <row r="554" spans="1:26" ht="15.75" customHeight="1" x14ac:dyDescent="0.2">
      <c r="A554" s="61"/>
      <c r="B554" s="61"/>
      <c r="C554" s="62"/>
      <c r="D554" s="61"/>
      <c r="E554" s="61"/>
      <c r="F554" s="61"/>
      <c r="G554" s="61"/>
      <c r="H554" s="61"/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</row>
    <row r="555" spans="1:26" ht="15.75" customHeight="1" x14ac:dyDescent="0.2">
      <c r="A555" s="61"/>
      <c r="B555" s="61"/>
      <c r="C555" s="62"/>
      <c r="D555" s="61"/>
      <c r="E555" s="61"/>
      <c r="F555" s="61"/>
      <c r="G555" s="61"/>
      <c r="H555" s="61"/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</row>
    <row r="556" spans="1:26" ht="15.75" customHeight="1" x14ac:dyDescent="0.2">
      <c r="A556" s="61"/>
      <c r="B556" s="61"/>
      <c r="C556" s="62"/>
      <c r="D556" s="61"/>
      <c r="E556" s="61"/>
      <c r="F556" s="61"/>
      <c r="G556" s="61"/>
      <c r="H556" s="61"/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</row>
    <row r="557" spans="1:26" ht="15.75" customHeight="1" x14ac:dyDescent="0.2">
      <c r="A557" s="61"/>
      <c r="B557" s="61"/>
      <c r="C557" s="62"/>
      <c r="D557" s="61"/>
      <c r="E557" s="61"/>
      <c r="F557" s="61"/>
      <c r="G557" s="61"/>
      <c r="H557" s="61"/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</row>
    <row r="558" spans="1:26" ht="15.75" customHeight="1" x14ac:dyDescent="0.2">
      <c r="A558" s="61"/>
      <c r="B558" s="61"/>
      <c r="C558" s="62"/>
      <c r="D558" s="61"/>
      <c r="E558" s="61"/>
      <c r="F558" s="61"/>
      <c r="G558" s="61"/>
      <c r="H558" s="61"/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</row>
    <row r="559" spans="1:26" ht="15.75" customHeight="1" x14ac:dyDescent="0.2">
      <c r="A559" s="61"/>
      <c r="B559" s="61"/>
      <c r="C559" s="62"/>
      <c r="D559" s="61"/>
      <c r="E559" s="61"/>
      <c r="F559" s="61"/>
      <c r="G559" s="61"/>
      <c r="H559" s="61"/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</row>
    <row r="560" spans="1:26" ht="15.75" customHeight="1" x14ac:dyDescent="0.2">
      <c r="A560" s="61"/>
      <c r="B560" s="61"/>
      <c r="C560" s="62"/>
      <c r="D560" s="61"/>
      <c r="E560" s="61"/>
      <c r="F560" s="61"/>
      <c r="G560" s="61"/>
      <c r="H560" s="61"/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</row>
    <row r="561" spans="1:26" ht="15.75" customHeight="1" x14ac:dyDescent="0.2">
      <c r="A561" s="61"/>
      <c r="B561" s="61"/>
      <c r="C561" s="62"/>
      <c r="D561" s="61"/>
      <c r="E561" s="61"/>
      <c r="F561" s="61"/>
      <c r="G561" s="61"/>
      <c r="H561" s="61"/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</row>
    <row r="562" spans="1:26" ht="15.75" customHeight="1" x14ac:dyDescent="0.2">
      <c r="A562" s="61"/>
      <c r="B562" s="61"/>
      <c r="C562" s="62"/>
      <c r="D562" s="61"/>
      <c r="E562" s="61"/>
      <c r="F562" s="61"/>
      <c r="G562" s="61"/>
      <c r="H562" s="61"/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</row>
    <row r="563" spans="1:26" ht="15.75" customHeight="1" x14ac:dyDescent="0.2">
      <c r="A563" s="61"/>
      <c r="B563" s="61"/>
      <c r="C563" s="62"/>
      <c r="D563" s="61"/>
      <c r="E563" s="61"/>
      <c r="F563" s="61"/>
      <c r="G563" s="61"/>
      <c r="H563" s="61"/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</row>
    <row r="564" spans="1:26" ht="15.75" customHeight="1" x14ac:dyDescent="0.2">
      <c r="A564" s="61"/>
      <c r="B564" s="61"/>
      <c r="C564" s="62"/>
      <c r="D564" s="61"/>
      <c r="E564" s="61"/>
      <c r="F564" s="61"/>
      <c r="G564" s="61"/>
      <c r="H564" s="61"/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</row>
    <row r="565" spans="1:26" ht="15.75" customHeight="1" x14ac:dyDescent="0.2">
      <c r="A565" s="61"/>
      <c r="B565" s="61"/>
      <c r="C565" s="62"/>
      <c r="D565" s="61"/>
      <c r="E565" s="61"/>
      <c r="F565" s="61"/>
      <c r="G565" s="61"/>
      <c r="H565" s="61"/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</row>
    <row r="566" spans="1:26" ht="15.75" customHeight="1" x14ac:dyDescent="0.2">
      <c r="A566" s="61"/>
      <c r="B566" s="61"/>
      <c r="C566" s="62"/>
      <c r="D566" s="61"/>
      <c r="E566" s="61"/>
      <c r="F566" s="61"/>
      <c r="G566" s="61"/>
      <c r="H566" s="61"/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</row>
    <row r="567" spans="1:26" ht="15.75" customHeight="1" x14ac:dyDescent="0.2">
      <c r="A567" s="61"/>
      <c r="B567" s="61"/>
      <c r="C567" s="62"/>
      <c r="D567" s="61"/>
      <c r="E567" s="61"/>
      <c r="F567" s="61"/>
      <c r="G567" s="61"/>
      <c r="H567" s="61"/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</row>
    <row r="568" spans="1:26" ht="15.75" customHeight="1" x14ac:dyDescent="0.2">
      <c r="A568" s="61"/>
      <c r="B568" s="61"/>
      <c r="C568" s="62"/>
      <c r="D568" s="61"/>
      <c r="E568" s="61"/>
      <c r="F568" s="61"/>
      <c r="G568" s="61"/>
      <c r="H568" s="61"/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</row>
    <row r="569" spans="1:26" ht="15.75" customHeight="1" x14ac:dyDescent="0.2">
      <c r="A569" s="61"/>
      <c r="B569" s="61"/>
      <c r="C569" s="62"/>
      <c r="D569" s="61"/>
      <c r="E569" s="61"/>
      <c r="F569" s="61"/>
      <c r="G569" s="61"/>
      <c r="H569" s="61"/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</row>
    <row r="570" spans="1:26" ht="15.75" customHeight="1" x14ac:dyDescent="0.2">
      <c r="A570" s="61"/>
      <c r="B570" s="61"/>
      <c r="C570" s="62"/>
      <c r="D570" s="61"/>
      <c r="E570" s="61"/>
      <c r="F570" s="61"/>
      <c r="G570" s="61"/>
      <c r="H570" s="61"/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</row>
    <row r="571" spans="1:26" ht="15.75" customHeight="1" x14ac:dyDescent="0.2">
      <c r="A571" s="61"/>
      <c r="B571" s="61"/>
      <c r="C571" s="62"/>
      <c r="D571" s="61"/>
      <c r="E571" s="61"/>
      <c r="F571" s="61"/>
      <c r="G571" s="61"/>
      <c r="H571" s="61"/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</row>
    <row r="572" spans="1:26" ht="15.75" customHeight="1" x14ac:dyDescent="0.2">
      <c r="A572" s="61"/>
      <c r="B572" s="61"/>
      <c r="C572" s="62"/>
      <c r="D572" s="61"/>
      <c r="E572" s="61"/>
      <c r="F572" s="61"/>
      <c r="G572" s="61"/>
      <c r="H572" s="61"/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</row>
    <row r="573" spans="1:26" ht="15.75" customHeight="1" x14ac:dyDescent="0.2">
      <c r="A573" s="61"/>
      <c r="B573" s="61"/>
      <c r="C573" s="62"/>
      <c r="D573" s="61"/>
      <c r="E573" s="61"/>
      <c r="F573" s="61"/>
      <c r="G573" s="61"/>
      <c r="H573" s="61"/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</row>
    <row r="574" spans="1:26" ht="15.75" customHeight="1" x14ac:dyDescent="0.2">
      <c r="A574" s="61"/>
      <c r="B574" s="61"/>
      <c r="C574" s="62"/>
      <c r="D574" s="61"/>
      <c r="E574" s="61"/>
      <c r="F574" s="61"/>
      <c r="G574" s="61"/>
      <c r="H574" s="61"/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</row>
    <row r="575" spans="1:26" ht="15.75" customHeight="1" x14ac:dyDescent="0.2">
      <c r="A575" s="61"/>
      <c r="B575" s="61"/>
      <c r="C575" s="62"/>
      <c r="D575" s="61"/>
      <c r="E575" s="61"/>
      <c r="F575" s="61"/>
      <c r="G575" s="61"/>
      <c r="H575" s="61"/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</row>
    <row r="576" spans="1:26" ht="15.75" customHeight="1" x14ac:dyDescent="0.2">
      <c r="A576" s="61"/>
      <c r="B576" s="61"/>
      <c r="C576" s="62"/>
      <c r="D576" s="61"/>
      <c r="E576" s="61"/>
      <c r="F576" s="61"/>
      <c r="G576" s="61"/>
      <c r="H576" s="61"/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</row>
    <row r="577" spans="1:26" ht="15.75" customHeight="1" x14ac:dyDescent="0.2">
      <c r="A577" s="61"/>
      <c r="B577" s="61"/>
      <c r="C577" s="62"/>
      <c r="D577" s="61"/>
      <c r="E577" s="61"/>
      <c r="F577" s="61"/>
      <c r="G577" s="61"/>
      <c r="H577" s="61"/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</row>
    <row r="578" spans="1:26" ht="15.75" customHeight="1" x14ac:dyDescent="0.2">
      <c r="A578" s="61"/>
      <c r="B578" s="61"/>
      <c r="C578" s="62"/>
      <c r="D578" s="61"/>
      <c r="E578" s="61"/>
      <c r="F578" s="61"/>
      <c r="G578" s="61"/>
      <c r="H578" s="61"/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</row>
    <row r="579" spans="1:26" ht="15.75" customHeight="1" x14ac:dyDescent="0.2">
      <c r="A579" s="61"/>
      <c r="B579" s="61"/>
      <c r="C579" s="62"/>
      <c r="D579" s="61"/>
      <c r="E579" s="61"/>
      <c r="F579" s="61"/>
      <c r="G579" s="61"/>
      <c r="H579" s="61"/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</row>
    <row r="580" spans="1:26" ht="15.75" customHeight="1" x14ac:dyDescent="0.2">
      <c r="A580" s="61"/>
      <c r="B580" s="61"/>
      <c r="C580" s="62"/>
      <c r="D580" s="61"/>
      <c r="E580" s="61"/>
      <c r="F580" s="61"/>
      <c r="G580" s="61"/>
      <c r="H580" s="61"/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</row>
    <row r="581" spans="1:26" ht="15.75" customHeight="1" x14ac:dyDescent="0.2">
      <c r="A581" s="61"/>
      <c r="B581" s="61"/>
      <c r="C581" s="62"/>
      <c r="D581" s="61"/>
      <c r="E581" s="61"/>
      <c r="F581" s="61"/>
      <c r="G581" s="61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</row>
    <row r="582" spans="1:26" ht="15.75" customHeight="1" x14ac:dyDescent="0.2">
      <c r="A582" s="61"/>
      <c r="B582" s="61"/>
      <c r="C582" s="62"/>
      <c r="D582" s="61"/>
      <c r="E582" s="61"/>
      <c r="F582" s="61"/>
      <c r="G582" s="61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</row>
    <row r="583" spans="1:26" ht="15.75" customHeight="1" x14ac:dyDescent="0.2">
      <c r="A583" s="61"/>
      <c r="B583" s="61"/>
      <c r="C583" s="62"/>
      <c r="D583" s="61"/>
      <c r="E583" s="61"/>
      <c r="F583" s="61"/>
      <c r="G583" s="61"/>
      <c r="H583" s="61"/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</row>
    <row r="584" spans="1:26" ht="15.75" customHeight="1" x14ac:dyDescent="0.2">
      <c r="A584" s="61"/>
      <c r="B584" s="61"/>
      <c r="C584" s="62"/>
      <c r="D584" s="61"/>
      <c r="E584" s="61"/>
      <c r="F584" s="61"/>
      <c r="G584" s="61"/>
      <c r="H584" s="61"/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</row>
    <row r="585" spans="1:26" ht="15.75" customHeight="1" x14ac:dyDescent="0.2">
      <c r="A585" s="61"/>
      <c r="B585" s="61"/>
      <c r="C585" s="62"/>
      <c r="D585" s="61"/>
      <c r="E585" s="61"/>
      <c r="F585" s="61"/>
      <c r="G585" s="61"/>
      <c r="H585" s="61"/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</row>
    <row r="586" spans="1:26" ht="15.75" customHeight="1" x14ac:dyDescent="0.2">
      <c r="A586" s="61"/>
      <c r="B586" s="61"/>
      <c r="C586" s="62"/>
      <c r="D586" s="61"/>
      <c r="E586" s="61"/>
      <c r="F586" s="61"/>
      <c r="G586" s="61"/>
      <c r="H586" s="61"/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</row>
    <row r="587" spans="1:26" ht="15.75" customHeight="1" x14ac:dyDescent="0.2">
      <c r="A587" s="61"/>
      <c r="B587" s="61"/>
      <c r="C587" s="62"/>
      <c r="D587" s="61"/>
      <c r="E587" s="61"/>
      <c r="F587" s="61"/>
      <c r="G587" s="61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</row>
    <row r="588" spans="1:26" ht="15.75" customHeight="1" x14ac:dyDescent="0.2">
      <c r="A588" s="61"/>
      <c r="B588" s="61"/>
      <c r="C588" s="62"/>
      <c r="D588" s="61"/>
      <c r="E588" s="61"/>
      <c r="F588" s="61"/>
      <c r="G588" s="61"/>
      <c r="H588" s="61"/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</row>
    <row r="589" spans="1:26" ht="15.75" customHeight="1" x14ac:dyDescent="0.2">
      <c r="A589" s="61"/>
      <c r="B589" s="61"/>
      <c r="C589" s="62"/>
      <c r="D589" s="61"/>
      <c r="E589" s="61"/>
      <c r="F589" s="61"/>
      <c r="G589" s="61"/>
      <c r="H589" s="61"/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</row>
    <row r="590" spans="1:26" ht="15.75" customHeight="1" x14ac:dyDescent="0.2">
      <c r="A590" s="61"/>
      <c r="B590" s="61"/>
      <c r="C590" s="62"/>
      <c r="D590" s="61"/>
      <c r="E590" s="61"/>
      <c r="F590" s="61"/>
      <c r="G590" s="61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</row>
    <row r="591" spans="1:26" ht="15.75" customHeight="1" x14ac:dyDescent="0.2">
      <c r="A591" s="61"/>
      <c r="B591" s="61"/>
      <c r="C591" s="62"/>
      <c r="D591" s="61"/>
      <c r="E591" s="61"/>
      <c r="F591" s="61"/>
      <c r="G591" s="61"/>
      <c r="H591" s="61"/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</row>
    <row r="592" spans="1:26" ht="15.75" customHeight="1" x14ac:dyDescent="0.2">
      <c r="A592" s="61"/>
      <c r="B592" s="61"/>
      <c r="C592" s="62"/>
      <c r="D592" s="61"/>
      <c r="E592" s="61"/>
      <c r="F592" s="61"/>
      <c r="G592" s="61"/>
      <c r="H592" s="61"/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</row>
    <row r="593" spans="1:26" ht="15.75" customHeight="1" x14ac:dyDescent="0.2">
      <c r="A593" s="61"/>
      <c r="B593" s="61"/>
      <c r="C593" s="62"/>
      <c r="D593" s="61"/>
      <c r="E593" s="61"/>
      <c r="F593" s="61"/>
      <c r="G593" s="61"/>
      <c r="H593" s="61"/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</row>
    <row r="594" spans="1:26" ht="15.75" customHeight="1" x14ac:dyDescent="0.2">
      <c r="A594" s="61"/>
      <c r="B594" s="61"/>
      <c r="C594" s="62"/>
      <c r="D594" s="61"/>
      <c r="E594" s="61"/>
      <c r="F594" s="61"/>
      <c r="G594" s="61"/>
      <c r="H594" s="61"/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</row>
    <row r="595" spans="1:26" ht="15.75" customHeight="1" x14ac:dyDescent="0.2">
      <c r="A595" s="61"/>
      <c r="B595" s="61"/>
      <c r="C595" s="62"/>
      <c r="D595" s="61"/>
      <c r="E595" s="61"/>
      <c r="F595" s="61"/>
      <c r="G595" s="61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</row>
    <row r="596" spans="1:26" ht="15.75" customHeight="1" x14ac:dyDescent="0.2">
      <c r="A596" s="61"/>
      <c r="B596" s="61"/>
      <c r="C596" s="62"/>
      <c r="D596" s="61"/>
      <c r="E596" s="61"/>
      <c r="F596" s="61"/>
      <c r="G596" s="61"/>
      <c r="H596" s="61"/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</row>
    <row r="597" spans="1:26" ht="15.75" customHeight="1" x14ac:dyDescent="0.2">
      <c r="A597" s="61"/>
      <c r="B597" s="61"/>
      <c r="C597" s="62"/>
      <c r="D597" s="61"/>
      <c r="E597" s="61"/>
      <c r="F597" s="61"/>
      <c r="G597" s="61"/>
      <c r="H597" s="61"/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</row>
    <row r="598" spans="1:26" ht="15.75" customHeight="1" x14ac:dyDescent="0.2">
      <c r="A598" s="61"/>
      <c r="B598" s="61"/>
      <c r="C598" s="62"/>
      <c r="D598" s="61"/>
      <c r="E598" s="61"/>
      <c r="F598" s="61"/>
      <c r="G598" s="61"/>
      <c r="H598" s="61"/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</row>
    <row r="599" spans="1:26" ht="15.75" customHeight="1" x14ac:dyDescent="0.2">
      <c r="A599" s="61"/>
      <c r="B599" s="61"/>
      <c r="C599" s="62"/>
      <c r="D599" s="61"/>
      <c r="E599" s="61"/>
      <c r="F599" s="61"/>
      <c r="G599" s="61"/>
      <c r="H599" s="61"/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</row>
    <row r="600" spans="1:26" ht="15.75" customHeight="1" x14ac:dyDescent="0.2">
      <c r="A600" s="61"/>
      <c r="B600" s="61"/>
      <c r="C600" s="62"/>
      <c r="D600" s="61"/>
      <c r="E600" s="61"/>
      <c r="F600" s="61"/>
      <c r="G600" s="61"/>
      <c r="H600" s="61"/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</row>
    <row r="601" spans="1:26" ht="15.75" customHeight="1" x14ac:dyDescent="0.2">
      <c r="A601" s="61"/>
      <c r="B601" s="61"/>
      <c r="C601" s="62"/>
      <c r="D601" s="61"/>
      <c r="E601" s="61"/>
      <c r="F601" s="61"/>
      <c r="G601" s="61"/>
      <c r="H601" s="61"/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</row>
    <row r="602" spans="1:26" ht="15.75" customHeight="1" x14ac:dyDescent="0.2">
      <c r="A602" s="61"/>
      <c r="B602" s="61"/>
      <c r="C602" s="62"/>
      <c r="D602" s="61"/>
      <c r="E602" s="61"/>
      <c r="F602" s="61"/>
      <c r="G602" s="61"/>
      <c r="H602" s="61"/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</row>
    <row r="603" spans="1:26" ht="15.75" customHeight="1" x14ac:dyDescent="0.2">
      <c r="A603" s="61"/>
      <c r="B603" s="61"/>
      <c r="C603" s="62"/>
      <c r="D603" s="61"/>
      <c r="E603" s="61"/>
      <c r="F603" s="61"/>
      <c r="G603" s="61"/>
      <c r="H603" s="61"/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</row>
    <row r="604" spans="1:26" ht="15.75" customHeight="1" x14ac:dyDescent="0.2">
      <c r="A604" s="61"/>
      <c r="B604" s="61"/>
      <c r="C604" s="62"/>
      <c r="D604" s="61"/>
      <c r="E604" s="61"/>
      <c r="F604" s="61"/>
      <c r="G604" s="61"/>
      <c r="H604" s="61"/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</row>
    <row r="605" spans="1:26" ht="15.75" customHeight="1" x14ac:dyDescent="0.2">
      <c r="A605" s="61"/>
      <c r="B605" s="61"/>
      <c r="C605" s="62"/>
      <c r="D605" s="61"/>
      <c r="E605" s="61"/>
      <c r="F605" s="61"/>
      <c r="G605" s="61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</row>
    <row r="606" spans="1:26" ht="15.75" customHeight="1" x14ac:dyDescent="0.2">
      <c r="A606" s="61"/>
      <c r="B606" s="61"/>
      <c r="C606" s="62"/>
      <c r="D606" s="61"/>
      <c r="E606" s="61"/>
      <c r="F606" s="61"/>
      <c r="G606" s="61"/>
      <c r="H606" s="61"/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</row>
    <row r="607" spans="1:26" ht="15.75" customHeight="1" x14ac:dyDescent="0.2">
      <c r="A607" s="61"/>
      <c r="B607" s="61"/>
      <c r="C607" s="62"/>
      <c r="D607" s="61"/>
      <c r="E607" s="61"/>
      <c r="F607" s="61"/>
      <c r="G607" s="61"/>
      <c r="H607" s="61"/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</row>
    <row r="608" spans="1:26" ht="15.75" customHeight="1" x14ac:dyDescent="0.2">
      <c r="A608" s="61"/>
      <c r="B608" s="61"/>
      <c r="C608" s="62"/>
      <c r="D608" s="61"/>
      <c r="E608" s="61"/>
      <c r="F608" s="61"/>
      <c r="G608" s="61"/>
      <c r="H608" s="61"/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</row>
    <row r="609" spans="1:26" ht="15.75" customHeight="1" x14ac:dyDescent="0.2">
      <c r="A609" s="61"/>
      <c r="B609" s="61"/>
      <c r="C609" s="62"/>
      <c r="D609" s="61"/>
      <c r="E609" s="61"/>
      <c r="F609" s="61"/>
      <c r="G609" s="61"/>
      <c r="H609" s="61"/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</row>
    <row r="610" spans="1:26" ht="15.75" customHeight="1" x14ac:dyDescent="0.2">
      <c r="A610" s="61"/>
      <c r="B610" s="61"/>
      <c r="C610" s="62"/>
      <c r="D610" s="61"/>
      <c r="E610" s="61"/>
      <c r="F610" s="61"/>
      <c r="G610" s="61"/>
      <c r="H610" s="61"/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</row>
    <row r="611" spans="1:26" ht="15.75" customHeight="1" x14ac:dyDescent="0.2">
      <c r="A611" s="61"/>
      <c r="B611" s="61"/>
      <c r="C611" s="62"/>
      <c r="D611" s="61"/>
      <c r="E611" s="61"/>
      <c r="F611" s="61"/>
      <c r="G611" s="61"/>
      <c r="H611" s="61"/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</row>
    <row r="612" spans="1:26" ht="15.75" customHeight="1" x14ac:dyDescent="0.2">
      <c r="A612" s="61"/>
      <c r="B612" s="61"/>
      <c r="C612" s="62"/>
      <c r="D612" s="61"/>
      <c r="E612" s="61"/>
      <c r="F612" s="61"/>
      <c r="G612" s="61"/>
      <c r="H612" s="61"/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</row>
    <row r="613" spans="1:26" ht="15.75" customHeight="1" x14ac:dyDescent="0.2">
      <c r="A613" s="61"/>
      <c r="B613" s="61"/>
      <c r="C613" s="62"/>
      <c r="D613" s="61"/>
      <c r="E613" s="61"/>
      <c r="F613" s="61"/>
      <c r="G613" s="61"/>
      <c r="H613" s="61"/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</row>
    <row r="614" spans="1:26" ht="15.75" customHeight="1" x14ac:dyDescent="0.2">
      <c r="A614" s="61"/>
      <c r="B614" s="61"/>
      <c r="C614" s="62"/>
      <c r="D614" s="61"/>
      <c r="E614" s="61"/>
      <c r="F614" s="61"/>
      <c r="G614" s="61"/>
      <c r="H614" s="61"/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</row>
    <row r="615" spans="1:26" ht="15.75" customHeight="1" x14ac:dyDescent="0.2">
      <c r="A615" s="61"/>
      <c r="B615" s="61"/>
      <c r="C615" s="62"/>
      <c r="D615" s="61"/>
      <c r="E615" s="61"/>
      <c r="F615" s="61"/>
      <c r="G615" s="61"/>
      <c r="H615" s="61"/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</row>
    <row r="616" spans="1:26" ht="15.75" customHeight="1" x14ac:dyDescent="0.2">
      <c r="A616" s="61"/>
      <c r="B616" s="61"/>
      <c r="C616" s="62"/>
      <c r="D616" s="61"/>
      <c r="E616" s="61"/>
      <c r="F616" s="61"/>
      <c r="G616" s="61"/>
      <c r="H616" s="61"/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</row>
    <row r="617" spans="1:26" ht="15.75" customHeight="1" x14ac:dyDescent="0.2">
      <c r="A617" s="61"/>
      <c r="B617" s="61"/>
      <c r="C617" s="62"/>
      <c r="D617" s="61"/>
      <c r="E617" s="61"/>
      <c r="F617" s="61"/>
      <c r="G617" s="61"/>
      <c r="H617" s="61"/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</row>
    <row r="618" spans="1:26" ht="15.75" customHeight="1" x14ac:dyDescent="0.2">
      <c r="A618" s="61"/>
      <c r="B618" s="61"/>
      <c r="C618" s="62"/>
      <c r="D618" s="61"/>
      <c r="E618" s="61"/>
      <c r="F618" s="61"/>
      <c r="G618" s="61"/>
      <c r="H618" s="61"/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</row>
    <row r="619" spans="1:26" ht="15.75" customHeight="1" x14ac:dyDescent="0.2">
      <c r="A619" s="61"/>
      <c r="B619" s="61"/>
      <c r="C619" s="62"/>
      <c r="D619" s="61"/>
      <c r="E619" s="61"/>
      <c r="F619" s="61"/>
      <c r="G619" s="61"/>
      <c r="H619" s="61"/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</row>
    <row r="620" spans="1:26" ht="15.75" customHeight="1" x14ac:dyDescent="0.2">
      <c r="A620" s="61"/>
      <c r="B620" s="61"/>
      <c r="C620" s="62"/>
      <c r="D620" s="61"/>
      <c r="E620" s="61"/>
      <c r="F620" s="61"/>
      <c r="G620" s="61"/>
      <c r="H620" s="61"/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</row>
    <row r="621" spans="1:26" ht="15.75" customHeight="1" x14ac:dyDescent="0.2">
      <c r="A621" s="61"/>
      <c r="B621" s="61"/>
      <c r="C621" s="62"/>
      <c r="D621" s="61"/>
      <c r="E621" s="61"/>
      <c r="F621" s="61"/>
      <c r="G621" s="61"/>
      <c r="H621" s="61"/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</row>
    <row r="622" spans="1:26" ht="15.75" customHeight="1" x14ac:dyDescent="0.2">
      <c r="A622" s="61"/>
      <c r="B622" s="61"/>
      <c r="C622" s="62"/>
      <c r="D622" s="61"/>
      <c r="E622" s="61"/>
      <c r="F622" s="61"/>
      <c r="G622" s="61"/>
      <c r="H622" s="61"/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</row>
    <row r="623" spans="1:26" ht="15.75" customHeight="1" x14ac:dyDescent="0.2">
      <c r="A623" s="61"/>
      <c r="B623" s="61"/>
      <c r="C623" s="62"/>
      <c r="D623" s="61"/>
      <c r="E623" s="61"/>
      <c r="F623" s="61"/>
      <c r="G623" s="61"/>
      <c r="H623" s="61"/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</row>
    <row r="624" spans="1:26" ht="15.75" customHeight="1" x14ac:dyDescent="0.2">
      <c r="A624" s="61"/>
      <c r="B624" s="61"/>
      <c r="C624" s="62"/>
      <c r="D624" s="61"/>
      <c r="E624" s="61"/>
      <c r="F624" s="61"/>
      <c r="G624" s="61"/>
      <c r="H624" s="61"/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</row>
    <row r="625" spans="1:26" ht="15.75" customHeight="1" x14ac:dyDescent="0.2">
      <c r="A625" s="61"/>
      <c r="B625" s="61"/>
      <c r="C625" s="62"/>
      <c r="D625" s="61"/>
      <c r="E625" s="61"/>
      <c r="F625" s="61"/>
      <c r="G625" s="61"/>
      <c r="H625" s="61"/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</row>
    <row r="626" spans="1:26" ht="15.75" customHeight="1" x14ac:dyDescent="0.2">
      <c r="A626" s="61"/>
      <c r="B626" s="61"/>
      <c r="C626" s="62"/>
      <c r="D626" s="61"/>
      <c r="E626" s="61"/>
      <c r="F626" s="61"/>
      <c r="G626" s="61"/>
      <c r="H626" s="61"/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</row>
    <row r="627" spans="1:26" ht="15.75" customHeight="1" x14ac:dyDescent="0.2">
      <c r="A627" s="61"/>
      <c r="B627" s="61"/>
      <c r="C627" s="62"/>
      <c r="D627" s="61"/>
      <c r="E627" s="61"/>
      <c r="F627" s="61"/>
      <c r="G627" s="61"/>
      <c r="H627" s="61"/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</row>
    <row r="628" spans="1:26" ht="15.75" customHeight="1" x14ac:dyDescent="0.2">
      <c r="A628" s="61"/>
      <c r="B628" s="61"/>
      <c r="C628" s="62"/>
      <c r="D628" s="61"/>
      <c r="E628" s="61"/>
      <c r="F628" s="61"/>
      <c r="G628" s="61"/>
      <c r="H628" s="61"/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</row>
    <row r="629" spans="1:26" ht="15.75" customHeight="1" x14ac:dyDescent="0.2">
      <c r="A629" s="61"/>
      <c r="B629" s="61"/>
      <c r="C629" s="62"/>
      <c r="D629" s="61"/>
      <c r="E629" s="61"/>
      <c r="F629" s="61"/>
      <c r="G629" s="61"/>
      <c r="H629" s="61"/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</row>
    <row r="630" spans="1:26" ht="15.75" customHeight="1" x14ac:dyDescent="0.2">
      <c r="A630" s="61"/>
      <c r="B630" s="61"/>
      <c r="C630" s="62"/>
      <c r="D630" s="61"/>
      <c r="E630" s="61"/>
      <c r="F630" s="61"/>
      <c r="G630" s="61"/>
      <c r="H630" s="61"/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</row>
    <row r="631" spans="1:26" ht="15.75" customHeight="1" x14ac:dyDescent="0.2">
      <c r="A631" s="61"/>
      <c r="B631" s="61"/>
      <c r="C631" s="62"/>
      <c r="D631" s="61"/>
      <c r="E631" s="61"/>
      <c r="F631" s="61"/>
      <c r="G631" s="61"/>
      <c r="H631" s="61"/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</row>
    <row r="632" spans="1:26" ht="15.75" customHeight="1" x14ac:dyDescent="0.2">
      <c r="A632" s="61"/>
      <c r="B632" s="61"/>
      <c r="C632" s="62"/>
      <c r="D632" s="61"/>
      <c r="E632" s="61"/>
      <c r="F632" s="61"/>
      <c r="G632" s="61"/>
      <c r="H632" s="61"/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</row>
    <row r="633" spans="1:26" ht="15.75" customHeight="1" x14ac:dyDescent="0.2">
      <c r="A633" s="61"/>
      <c r="B633" s="61"/>
      <c r="C633" s="62"/>
      <c r="D633" s="61"/>
      <c r="E633" s="61"/>
      <c r="F633" s="61"/>
      <c r="G633" s="61"/>
      <c r="H633" s="61"/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</row>
    <row r="634" spans="1:26" ht="15.75" customHeight="1" x14ac:dyDescent="0.2">
      <c r="A634" s="61"/>
      <c r="B634" s="61"/>
      <c r="C634" s="62"/>
      <c r="D634" s="61"/>
      <c r="E634" s="61"/>
      <c r="F634" s="61"/>
      <c r="G634" s="61"/>
      <c r="H634" s="61"/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</row>
    <row r="635" spans="1:26" ht="15.75" customHeight="1" x14ac:dyDescent="0.2">
      <c r="A635" s="61"/>
      <c r="B635" s="61"/>
      <c r="C635" s="62"/>
      <c r="D635" s="61"/>
      <c r="E635" s="61"/>
      <c r="F635" s="61"/>
      <c r="G635" s="61"/>
      <c r="H635" s="61"/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</row>
    <row r="636" spans="1:26" ht="15.75" customHeight="1" x14ac:dyDescent="0.2">
      <c r="A636" s="61"/>
      <c r="B636" s="61"/>
      <c r="C636" s="62"/>
      <c r="D636" s="61"/>
      <c r="E636" s="61"/>
      <c r="F636" s="61"/>
      <c r="G636" s="61"/>
      <c r="H636" s="61"/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</row>
    <row r="637" spans="1:26" ht="15.75" customHeight="1" x14ac:dyDescent="0.2">
      <c r="A637" s="61"/>
      <c r="B637" s="61"/>
      <c r="C637" s="62"/>
      <c r="D637" s="61"/>
      <c r="E637" s="61"/>
      <c r="F637" s="61"/>
      <c r="G637" s="61"/>
      <c r="H637" s="61"/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</row>
    <row r="638" spans="1:26" ht="15.75" customHeight="1" x14ac:dyDescent="0.2">
      <c r="A638" s="61"/>
      <c r="B638" s="61"/>
      <c r="C638" s="62"/>
      <c r="D638" s="61"/>
      <c r="E638" s="61"/>
      <c r="F638" s="61"/>
      <c r="G638" s="61"/>
      <c r="H638" s="61"/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</row>
    <row r="639" spans="1:26" ht="15.75" customHeight="1" x14ac:dyDescent="0.2">
      <c r="A639" s="61"/>
      <c r="B639" s="61"/>
      <c r="C639" s="62"/>
      <c r="D639" s="61"/>
      <c r="E639" s="61"/>
      <c r="F639" s="61"/>
      <c r="G639" s="61"/>
      <c r="H639" s="61"/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</row>
    <row r="640" spans="1:26" ht="15.75" customHeight="1" x14ac:dyDescent="0.2">
      <c r="A640" s="61"/>
      <c r="B640" s="61"/>
      <c r="C640" s="62"/>
      <c r="D640" s="61"/>
      <c r="E640" s="61"/>
      <c r="F640" s="61"/>
      <c r="G640" s="61"/>
      <c r="H640" s="61"/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</row>
    <row r="641" spans="1:26" ht="15.75" customHeight="1" x14ac:dyDescent="0.2">
      <c r="A641" s="61"/>
      <c r="B641" s="61"/>
      <c r="C641" s="62"/>
      <c r="D641" s="61"/>
      <c r="E641" s="61"/>
      <c r="F641" s="61"/>
      <c r="G641" s="61"/>
      <c r="H641" s="61"/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</row>
    <row r="642" spans="1:26" ht="15.75" customHeight="1" x14ac:dyDescent="0.2">
      <c r="A642" s="61"/>
      <c r="B642" s="61"/>
      <c r="C642" s="62"/>
      <c r="D642" s="61"/>
      <c r="E642" s="61"/>
      <c r="F642" s="61"/>
      <c r="G642" s="61"/>
      <c r="H642" s="61"/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</row>
    <row r="643" spans="1:26" ht="15.75" customHeight="1" x14ac:dyDescent="0.2">
      <c r="A643" s="61"/>
      <c r="B643" s="61"/>
      <c r="C643" s="62"/>
      <c r="D643" s="61"/>
      <c r="E643" s="61"/>
      <c r="F643" s="61"/>
      <c r="G643" s="61"/>
      <c r="H643" s="61"/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</row>
    <row r="644" spans="1:26" ht="15.75" customHeight="1" x14ac:dyDescent="0.2">
      <c r="A644" s="61"/>
      <c r="B644" s="61"/>
      <c r="C644" s="62"/>
      <c r="D644" s="61"/>
      <c r="E644" s="61"/>
      <c r="F644" s="61"/>
      <c r="G644" s="61"/>
      <c r="H644" s="61"/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</row>
    <row r="645" spans="1:26" ht="15.75" customHeight="1" x14ac:dyDescent="0.2">
      <c r="A645" s="61"/>
      <c r="B645" s="61"/>
      <c r="C645" s="62"/>
      <c r="D645" s="61"/>
      <c r="E645" s="61"/>
      <c r="F645" s="61"/>
      <c r="G645" s="61"/>
      <c r="H645" s="61"/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</row>
    <row r="646" spans="1:26" ht="15.75" customHeight="1" x14ac:dyDescent="0.2">
      <c r="A646" s="61"/>
      <c r="B646" s="61"/>
      <c r="C646" s="62"/>
      <c r="D646" s="61"/>
      <c r="E646" s="61"/>
      <c r="F646" s="61"/>
      <c r="G646" s="61"/>
      <c r="H646" s="61"/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</row>
    <row r="647" spans="1:26" ht="15.75" customHeight="1" x14ac:dyDescent="0.2">
      <c r="A647" s="61"/>
      <c r="B647" s="61"/>
      <c r="C647" s="62"/>
      <c r="D647" s="61"/>
      <c r="E647" s="61"/>
      <c r="F647" s="61"/>
      <c r="G647" s="61"/>
      <c r="H647" s="61"/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</row>
    <row r="648" spans="1:26" ht="15.75" customHeight="1" x14ac:dyDescent="0.2">
      <c r="A648" s="61"/>
      <c r="B648" s="61"/>
      <c r="C648" s="62"/>
      <c r="D648" s="61"/>
      <c r="E648" s="61"/>
      <c r="F648" s="61"/>
      <c r="G648" s="61"/>
      <c r="H648" s="61"/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</row>
    <row r="649" spans="1:26" ht="15.75" customHeight="1" x14ac:dyDescent="0.2">
      <c r="A649" s="61"/>
      <c r="B649" s="61"/>
      <c r="C649" s="62"/>
      <c r="D649" s="61"/>
      <c r="E649" s="61"/>
      <c r="F649" s="61"/>
      <c r="G649" s="61"/>
      <c r="H649" s="61"/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</row>
    <row r="650" spans="1:26" ht="15.75" customHeight="1" x14ac:dyDescent="0.2">
      <c r="A650" s="61"/>
      <c r="B650" s="61"/>
      <c r="C650" s="62"/>
      <c r="D650" s="61"/>
      <c r="E650" s="61"/>
      <c r="F650" s="61"/>
      <c r="G650" s="61"/>
      <c r="H650" s="61"/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</row>
    <row r="651" spans="1:26" ht="15.75" customHeight="1" x14ac:dyDescent="0.2">
      <c r="A651" s="61"/>
      <c r="B651" s="61"/>
      <c r="C651" s="62"/>
      <c r="D651" s="61"/>
      <c r="E651" s="61"/>
      <c r="F651" s="61"/>
      <c r="G651" s="61"/>
      <c r="H651" s="61"/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</row>
    <row r="652" spans="1:26" ht="15.75" customHeight="1" x14ac:dyDescent="0.2">
      <c r="A652" s="61"/>
      <c r="B652" s="61"/>
      <c r="C652" s="62"/>
      <c r="D652" s="61"/>
      <c r="E652" s="61"/>
      <c r="F652" s="61"/>
      <c r="G652" s="61"/>
      <c r="H652" s="61"/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</row>
    <row r="653" spans="1:26" ht="15.75" customHeight="1" x14ac:dyDescent="0.2">
      <c r="A653" s="61"/>
      <c r="B653" s="61"/>
      <c r="C653" s="62"/>
      <c r="D653" s="61"/>
      <c r="E653" s="61"/>
      <c r="F653" s="61"/>
      <c r="G653" s="61"/>
      <c r="H653" s="61"/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</row>
    <row r="654" spans="1:26" ht="15.75" customHeight="1" x14ac:dyDescent="0.2">
      <c r="A654" s="61"/>
      <c r="B654" s="61"/>
      <c r="C654" s="62"/>
      <c r="D654" s="61"/>
      <c r="E654" s="61"/>
      <c r="F654" s="61"/>
      <c r="G654" s="61"/>
      <c r="H654" s="61"/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</row>
    <row r="655" spans="1:26" ht="15.75" customHeight="1" x14ac:dyDescent="0.2">
      <c r="A655" s="61"/>
      <c r="B655" s="61"/>
      <c r="C655" s="62"/>
      <c r="D655" s="61"/>
      <c r="E655" s="61"/>
      <c r="F655" s="61"/>
      <c r="G655" s="61"/>
      <c r="H655" s="61"/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</row>
    <row r="656" spans="1:26" ht="15.75" customHeight="1" x14ac:dyDescent="0.2">
      <c r="A656" s="61"/>
      <c r="B656" s="61"/>
      <c r="C656" s="62"/>
      <c r="D656" s="61"/>
      <c r="E656" s="61"/>
      <c r="F656" s="61"/>
      <c r="G656" s="61"/>
      <c r="H656" s="61"/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</row>
    <row r="657" spans="1:26" ht="15.75" customHeight="1" x14ac:dyDescent="0.2">
      <c r="A657" s="61"/>
      <c r="B657" s="61"/>
      <c r="C657" s="62"/>
      <c r="D657" s="61"/>
      <c r="E657" s="61"/>
      <c r="F657" s="61"/>
      <c r="G657" s="61"/>
      <c r="H657" s="61"/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</row>
    <row r="658" spans="1:26" ht="15.75" customHeight="1" x14ac:dyDescent="0.2">
      <c r="A658" s="61"/>
      <c r="B658" s="61"/>
      <c r="C658" s="62"/>
      <c r="D658" s="61"/>
      <c r="E658" s="61"/>
      <c r="F658" s="61"/>
      <c r="G658" s="61"/>
      <c r="H658" s="61"/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</row>
    <row r="659" spans="1:26" ht="15.75" customHeight="1" x14ac:dyDescent="0.2">
      <c r="A659" s="61"/>
      <c r="B659" s="61"/>
      <c r="C659" s="62"/>
      <c r="D659" s="61"/>
      <c r="E659" s="61"/>
      <c r="F659" s="61"/>
      <c r="G659" s="61"/>
      <c r="H659" s="61"/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</row>
    <row r="660" spans="1:26" ht="15.75" customHeight="1" x14ac:dyDescent="0.2">
      <c r="A660" s="61"/>
      <c r="B660" s="61"/>
      <c r="C660" s="62"/>
      <c r="D660" s="61"/>
      <c r="E660" s="61"/>
      <c r="F660" s="61"/>
      <c r="G660" s="61"/>
      <c r="H660" s="61"/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</row>
    <row r="661" spans="1:26" ht="15.75" customHeight="1" x14ac:dyDescent="0.2">
      <c r="A661" s="61"/>
      <c r="B661" s="61"/>
      <c r="C661" s="62"/>
      <c r="D661" s="61"/>
      <c r="E661" s="61"/>
      <c r="F661" s="61"/>
      <c r="G661" s="61"/>
      <c r="H661" s="61"/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</row>
    <row r="662" spans="1:26" ht="15.75" customHeight="1" x14ac:dyDescent="0.2">
      <c r="A662" s="61"/>
      <c r="B662" s="61"/>
      <c r="C662" s="62"/>
      <c r="D662" s="61"/>
      <c r="E662" s="61"/>
      <c r="F662" s="61"/>
      <c r="G662" s="61"/>
      <c r="H662" s="61"/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</row>
    <row r="663" spans="1:26" ht="15.75" customHeight="1" x14ac:dyDescent="0.2">
      <c r="A663" s="61"/>
      <c r="B663" s="61"/>
      <c r="C663" s="62"/>
      <c r="D663" s="61"/>
      <c r="E663" s="61"/>
      <c r="F663" s="61"/>
      <c r="G663" s="61"/>
      <c r="H663" s="61"/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</row>
    <row r="664" spans="1:26" ht="15.75" customHeight="1" x14ac:dyDescent="0.2">
      <c r="A664" s="61"/>
      <c r="B664" s="61"/>
      <c r="C664" s="62"/>
      <c r="D664" s="61"/>
      <c r="E664" s="61"/>
      <c r="F664" s="61"/>
      <c r="G664" s="61"/>
      <c r="H664" s="61"/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</row>
    <row r="665" spans="1:26" ht="15.75" customHeight="1" x14ac:dyDescent="0.2">
      <c r="A665" s="61"/>
      <c r="B665" s="61"/>
      <c r="C665" s="62"/>
      <c r="D665" s="61"/>
      <c r="E665" s="61"/>
      <c r="F665" s="61"/>
      <c r="G665" s="61"/>
      <c r="H665" s="61"/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</row>
    <row r="666" spans="1:26" ht="15.75" customHeight="1" x14ac:dyDescent="0.2">
      <c r="A666" s="61"/>
      <c r="B666" s="61"/>
      <c r="C666" s="62"/>
      <c r="D666" s="61"/>
      <c r="E666" s="61"/>
      <c r="F666" s="61"/>
      <c r="G666" s="61"/>
      <c r="H666" s="61"/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</row>
    <row r="667" spans="1:26" ht="15.75" customHeight="1" x14ac:dyDescent="0.2">
      <c r="A667" s="61"/>
      <c r="B667" s="61"/>
      <c r="C667" s="62"/>
      <c r="D667" s="61"/>
      <c r="E667" s="61"/>
      <c r="F667" s="61"/>
      <c r="G667" s="61"/>
      <c r="H667" s="61"/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</row>
    <row r="668" spans="1:26" ht="15.75" customHeight="1" x14ac:dyDescent="0.2">
      <c r="A668" s="61"/>
      <c r="B668" s="61"/>
      <c r="C668" s="62"/>
      <c r="D668" s="61"/>
      <c r="E668" s="61"/>
      <c r="F668" s="61"/>
      <c r="G668" s="61"/>
      <c r="H668" s="61"/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</row>
    <row r="669" spans="1:26" ht="15.75" customHeight="1" x14ac:dyDescent="0.2">
      <c r="A669" s="61"/>
      <c r="B669" s="61"/>
      <c r="C669" s="62"/>
      <c r="D669" s="61"/>
      <c r="E669" s="61"/>
      <c r="F669" s="61"/>
      <c r="G669" s="61"/>
      <c r="H669" s="61"/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</row>
    <row r="670" spans="1:26" ht="15.75" customHeight="1" x14ac:dyDescent="0.2">
      <c r="A670" s="61"/>
      <c r="B670" s="61"/>
      <c r="C670" s="62"/>
      <c r="D670" s="61"/>
      <c r="E670" s="61"/>
      <c r="F670" s="61"/>
      <c r="G670" s="61"/>
      <c r="H670" s="61"/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</row>
    <row r="671" spans="1:26" ht="15.75" customHeight="1" x14ac:dyDescent="0.2">
      <c r="A671" s="61"/>
      <c r="B671" s="61"/>
      <c r="C671" s="62"/>
      <c r="D671" s="61"/>
      <c r="E671" s="61"/>
      <c r="F671" s="61"/>
      <c r="G671" s="61"/>
      <c r="H671" s="61"/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</row>
    <row r="672" spans="1:26" ht="15.75" customHeight="1" x14ac:dyDescent="0.2">
      <c r="A672" s="61"/>
      <c r="B672" s="61"/>
      <c r="C672" s="62"/>
      <c r="D672" s="61"/>
      <c r="E672" s="61"/>
      <c r="F672" s="61"/>
      <c r="G672" s="61"/>
      <c r="H672" s="61"/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</row>
    <row r="673" spans="1:26" ht="15.75" customHeight="1" x14ac:dyDescent="0.2">
      <c r="A673" s="61"/>
      <c r="B673" s="61"/>
      <c r="C673" s="62"/>
      <c r="D673" s="61"/>
      <c r="E673" s="61"/>
      <c r="F673" s="61"/>
      <c r="G673" s="61"/>
      <c r="H673" s="61"/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</row>
    <row r="674" spans="1:26" ht="15.75" customHeight="1" x14ac:dyDescent="0.2">
      <c r="A674" s="61"/>
      <c r="B674" s="61"/>
      <c r="C674" s="62"/>
      <c r="D674" s="61"/>
      <c r="E674" s="61"/>
      <c r="F674" s="61"/>
      <c r="G674" s="61"/>
      <c r="H674" s="61"/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</row>
    <row r="675" spans="1:26" ht="15.75" customHeight="1" x14ac:dyDescent="0.2">
      <c r="A675" s="61"/>
      <c r="B675" s="61"/>
      <c r="C675" s="62"/>
      <c r="D675" s="61"/>
      <c r="E675" s="61"/>
      <c r="F675" s="61"/>
      <c r="G675" s="61"/>
      <c r="H675" s="61"/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</row>
    <row r="676" spans="1:26" ht="15.75" customHeight="1" x14ac:dyDescent="0.2">
      <c r="A676" s="61"/>
      <c r="B676" s="61"/>
      <c r="C676" s="62"/>
      <c r="D676" s="61"/>
      <c r="E676" s="61"/>
      <c r="F676" s="61"/>
      <c r="G676" s="61"/>
      <c r="H676" s="61"/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</row>
    <row r="677" spans="1:26" ht="15.75" customHeight="1" x14ac:dyDescent="0.2">
      <c r="A677" s="61"/>
      <c r="B677" s="61"/>
      <c r="C677" s="62"/>
      <c r="D677" s="61"/>
      <c r="E677" s="61"/>
      <c r="F677" s="61"/>
      <c r="G677" s="61"/>
      <c r="H677" s="61"/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</row>
    <row r="678" spans="1:26" ht="15.75" customHeight="1" x14ac:dyDescent="0.2">
      <c r="A678" s="61"/>
      <c r="B678" s="61"/>
      <c r="C678" s="62"/>
      <c r="D678" s="61"/>
      <c r="E678" s="61"/>
      <c r="F678" s="61"/>
      <c r="G678" s="61"/>
      <c r="H678" s="61"/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</row>
    <row r="679" spans="1:26" ht="15.75" customHeight="1" x14ac:dyDescent="0.2">
      <c r="A679" s="61"/>
      <c r="B679" s="61"/>
      <c r="C679" s="62"/>
      <c r="D679" s="61"/>
      <c r="E679" s="61"/>
      <c r="F679" s="61"/>
      <c r="G679" s="61"/>
      <c r="H679" s="61"/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</row>
    <row r="680" spans="1:26" ht="15.75" customHeight="1" x14ac:dyDescent="0.2">
      <c r="A680" s="61"/>
      <c r="B680" s="61"/>
      <c r="C680" s="62"/>
      <c r="D680" s="61"/>
      <c r="E680" s="61"/>
      <c r="F680" s="61"/>
      <c r="G680" s="61"/>
      <c r="H680" s="61"/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</row>
    <row r="681" spans="1:26" ht="15.75" customHeight="1" x14ac:dyDescent="0.2">
      <c r="A681" s="61"/>
      <c r="B681" s="61"/>
      <c r="C681" s="62"/>
      <c r="D681" s="61"/>
      <c r="E681" s="61"/>
      <c r="F681" s="61"/>
      <c r="G681" s="61"/>
      <c r="H681" s="61"/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</row>
    <row r="682" spans="1:26" ht="15.75" customHeight="1" x14ac:dyDescent="0.2">
      <c r="A682" s="61"/>
      <c r="B682" s="61"/>
      <c r="C682" s="62"/>
      <c r="D682" s="61"/>
      <c r="E682" s="61"/>
      <c r="F682" s="61"/>
      <c r="G682" s="61"/>
      <c r="H682" s="61"/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</row>
    <row r="683" spans="1:26" ht="15.75" customHeight="1" x14ac:dyDescent="0.2">
      <c r="A683" s="61"/>
      <c r="B683" s="61"/>
      <c r="C683" s="62"/>
      <c r="D683" s="61"/>
      <c r="E683" s="61"/>
      <c r="F683" s="61"/>
      <c r="G683" s="61"/>
      <c r="H683" s="61"/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</row>
    <row r="684" spans="1:26" ht="15.75" customHeight="1" x14ac:dyDescent="0.2">
      <c r="A684" s="61"/>
      <c r="B684" s="61"/>
      <c r="C684" s="62"/>
      <c r="D684" s="61"/>
      <c r="E684" s="61"/>
      <c r="F684" s="61"/>
      <c r="G684" s="61"/>
      <c r="H684" s="61"/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</row>
    <row r="685" spans="1:26" ht="15.75" customHeight="1" x14ac:dyDescent="0.2">
      <c r="A685" s="61"/>
      <c r="B685" s="61"/>
      <c r="C685" s="62"/>
      <c r="D685" s="61"/>
      <c r="E685" s="61"/>
      <c r="F685" s="61"/>
      <c r="G685" s="61"/>
      <c r="H685" s="61"/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</row>
    <row r="686" spans="1:26" ht="15.75" customHeight="1" x14ac:dyDescent="0.2">
      <c r="A686" s="61"/>
      <c r="B686" s="61"/>
      <c r="C686" s="62"/>
      <c r="D686" s="61"/>
      <c r="E686" s="61"/>
      <c r="F686" s="61"/>
      <c r="G686" s="61"/>
      <c r="H686" s="61"/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</row>
    <row r="687" spans="1:26" ht="15.75" customHeight="1" x14ac:dyDescent="0.2">
      <c r="A687" s="61"/>
      <c r="B687" s="61"/>
      <c r="C687" s="62"/>
      <c r="D687" s="61"/>
      <c r="E687" s="61"/>
      <c r="F687" s="61"/>
      <c r="G687" s="61"/>
      <c r="H687" s="61"/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</row>
    <row r="688" spans="1:26" ht="15.75" customHeight="1" x14ac:dyDescent="0.2">
      <c r="A688" s="61"/>
      <c r="B688" s="61"/>
      <c r="C688" s="62"/>
      <c r="D688" s="61"/>
      <c r="E688" s="61"/>
      <c r="F688" s="61"/>
      <c r="G688" s="61"/>
      <c r="H688" s="61"/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</row>
    <row r="689" spans="1:26" ht="15.75" customHeight="1" x14ac:dyDescent="0.2">
      <c r="A689" s="61"/>
      <c r="B689" s="61"/>
      <c r="C689" s="62"/>
      <c r="D689" s="61"/>
      <c r="E689" s="61"/>
      <c r="F689" s="61"/>
      <c r="G689" s="61"/>
      <c r="H689" s="61"/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</row>
    <row r="690" spans="1:26" ht="15.75" customHeight="1" x14ac:dyDescent="0.2">
      <c r="A690" s="61"/>
      <c r="B690" s="61"/>
      <c r="C690" s="62"/>
      <c r="D690" s="61"/>
      <c r="E690" s="61"/>
      <c r="F690" s="61"/>
      <c r="G690" s="61"/>
      <c r="H690" s="61"/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</row>
    <row r="691" spans="1:26" ht="15.75" customHeight="1" x14ac:dyDescent="0.2">
      <c r="A691" s="61"/>
      <c r="B691" s="61"/>
      <c r="C691" s="62"/>
      <c r="D691" s="61"/>
      <c r="E691" s="61"/>
      <c r="F691" s="61"/>
      <c r="G691" s="61"/>
      <c r="H691" s="61"/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</row>
    <row r="692" spans="1:26" ht="15.75" customHeight="1" x14ac:dyDescent="0.2">
      <c r="A692" s="61"/>
      <c r="B692" s="61"/>
      <c r="C692" s="62"/>
      <c r="D692" s="61"/>
      <c r="E692" s="61"/>
      <c r="F692" s="61"/>
      <c r="G692" s="61"/>
      <c r="H692" s="61"/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</row>
    <row r="693" spans="1:26" ht="15.75" customHeight="1" x14ac:dyDescent="0.2">
      <c r="A693" s="61"/>
      <c r="B693" s="61"/>
      <c r="C693" s="62"/>
      <c r="D693" s="61"/>
      <c r="E693" s="61"/>
      <c r="F693" s="61"/>
      <c r="G693" s="61"/>
      <c r="H693" s="61"/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</row>
    <row r="694" spans="1:26" ht="15.75" customHeight="1" x14ac:dyDescent="0.2">
      <c r="A694" s="61"/>
      <c r="B694" s="61"/>
      <c r="C694" s="62"/>
      <c r="D694" s="61"/>
      <c r="E694" s="61"/>
      <c r="F694" s="61"/>
      <c r="G694" s="61"/>
      <c r="H694" s="61"/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</row>
    <row r="695" spans="1:26" ht="15.75" customHeight="1" x14ac:dyDescent="0.2">
      <c r="A695" s="61"/>
      <c r="B695" s="61"/>
      <c r="C695" s="62"/>
      <c r="D695" s="61"/>
      <c r="E695" s="61"/>
      <c r="F695" s="61"/>
      <c r="G695" s="61"/>
      <c r="H695" s="61"/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</row>
    <row r="696" spans="1:26" ht="15.75" customHeight="1" x14ac:dyDescent="0.2">
      <c r="A696" s="61"/>
      <c r="B696" s="61"/>
      <c r="C696" s="62"/>
      <c r="D696" s="61"/>
      <c r="E696" s="61"/>
      <c r="F696" s="61"/>
      <c r="G696" s="61"/>
      <c r="H696" s="61"/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</row>
    <row r="697" spans="1:26" ht="15.75" customHeight="1" x14ac:dyDescent="0.2">
      <c r="A697" s="61"/>
      <c r="B697" s="61"/>
      <c r="C697" s="62"/>
      <c r="D697" s="61"/>
      <c r="E697" s="61"/>
      <c r="F697" s="61"/>
      <c r="G697" s="61"/>
      <c r="H697" s="61"/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</row>
    <row r="698" spans="1:26" ht="15.75" customHeight="1" x14ac:dyDescent="0.2">
      <c r="A698" s="61"/>
      <c r="B698" s="61"/>
      <c r="C698" s="62"/>
      <c r="D698" s="61"/>
      <c r="E698" s="61"/>
      <c r="F698" s="61"/>
      <c r="G698" s="61"/>
      <c r="H698" s="61"/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</row>
    <row r="699" spans="1:26" ht="15.75" customHeight="1" x14ac:dyDescent="0.2">
      <c r="A699" s="61"/>
      <c r="B699" s="61"/>
      <c r="C699" s="62"/>
      <c r="D699" s="61"/>
      <c r="E699" s="61"/>
      <c r="F699" s="61"/>
      <c r="G699" s="61"/>
      <c r="H699" s="61"/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</row>
    <row r="700" spans="1:26" ht="15.75" customHeight="1" x14ac:dyDescent="0.2">
      <c r="A700" s="61"/>
      <c r="B700" s="61"/>
      <c r="C700" s="62"/>
      <c r="D700" s="61"/>
      <c r="E700" s="61"/>
      <c r="F700" s="61"/>
      <c r="G700" s="61"/>
      <c r="H700" s="61"/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</row>
    <row r="701" spans="1:26" ht="15.75" customHeight="1" x14ac:dyDescent="0.2">
      <c r="A701" s="61"/>
      <c r="B701" s="61"/>
      <c r="C701" s="62"/>
      <c r="D701" s="61"/>
      <c r="E701" s="61"/>
      <c r="F701" s="61"/>
      <c r="G701" s="61"/>
      <c r="H701" s="61"/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</row>
    <row r="702" spans="1:26" ht="15.75" customHeight="1" x14ac:dyDescent="0.2">
      <c r="A702" s="61"/>
      <c r="B702" s="61"/>
      <c r="C702" s="62"/>
      <c r="D702" s="61"/>
      <c r="E702" s="61"/>
      <c r="F702" s="61"/>
      <c r="G702" s="61"/>
      <c r="H702" s="61"/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</row>
    <row r="703" spans="1:26" ht="15.75" customHeight="1" x14ac:dyDescent="0.2">
      <c r="A703" s="61"/>
      <c r="B703" s="61"/>
      <c r="C703" s="62"/>
      <c r="D703" s="61"/>
      <c r="E703" s="61"/>
      <c r="F703" s="61"/>
      <c r="G703" s="61"/>
      <c r="H703" s="61"/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</row>
    <row r="704" spans="1:26" ht="15.75" customHeight="1" x14ac:dyDescent="0.2">
      <c r="A704" s="61"/>
      <c r="B704" s="61"/>
      <c r="C704" s="62"/>
      <c r="D704" s="61"/>
      <c r="E704" s="61"/>
      <c r="F704" s="61"/>
      <c r="G704" s="61"/>
      <c r="H704" s="61"/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</row>
    <row r="705" spans="1:26" ht="15.75" customHeight="1" x14ac:dyDescent="0.2">
      <c r="A705" s="61"/>
      <c r="B705" s="61"/>
      <c r="C705" s="62"/>
      <c r="D705" s="61"/>
      <c r="E705" s="61"/>
      <c r="F705" s="61"/>
      <c r="G705" s="61"/>
      <c r="H705" s="61"/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</row>
    <row r="706" spans="1:26" ht="15.75" customHeight="1" x14ac:dyDescent="0.2">
      <c r="A706" s="61"/>
      <c r="B706" s="61"/>
      <c r="C706" s="62"/>
      <c r="D706" s="61"/>
      <c r="E706" s="61"/>
      <c r="F706" s="61"/>
      <c r="G706" s="61"/>
      <c r="H706" s="61"/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</row>
    <row r="707" spans="1:26" ht="15.75" customHeight="1" x14ac:dyDescent="0.2">
      <c r="A707" s="61"/>
      <c r="B707" s="61"/>
      <c r="C707" s="62"/>
      <c r="D707" s="61"/>
      <c r="E707" s="61"/>
      <c r="F707" s="61"/>
      <c r="G707" s="61"/>
      <c r="H707" s="61"/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</row>
    <row r="708" spans="1:26" ht="15.75" customHeight="1" x14ac:dyDescent="0.2">
      <c r="A708" s="61"/>
      <c r="B708" s="61"/>
      <c r="C708" s="62"/>
      <c r="D708" s="61"/>
      <c r="E708" s="61"/>
      <c r="F708" s="61"/>
      <c r="G708" s="61"/>
      <c r="H708" s="61"/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</row>
    <row r="709" spans="1:26" ht="15.75" customHeight="1" x14ac:dyDescent="0.2">
      <c r="A709" s="61"/>
      <c r="B709" s="61"/>
      <c r="C709" s="62"/>
      <c r="D709" s="61"/>
      <c r="E709" s="61"/>
      <c r="F709" s="61"/>
      <c r="G709" s="61"/>
      <c r="H709" s="61"/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</row>
    <row r="710" spans="1:26" ht="15.75" customHeight="1" x14ac:dyDescent="0.2">
      <c r="A710" s="61"/>
      <c r="B710" s="61"/>
      <c r="C710" s="62"/>
      <c r="D710" s="61"/>
      <c r="E710" s="61"/>
      <c r="F710" s="61"/>
      <c r="G710" s="61"/>
      <c r="H710" s="61"/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</row>
    <row r="711" spans="1:26" ht="15.75" customHeight="1" x14ac:dyDescent="0.2">
      <c r="A711" s="61"/>
      <c r="B711" s="61"/>
      <c r="C711" s="62"/>
      <c r="D711" s="61"/>
      <c r="E711" s="61"/>
      <c r="F711" s="61"/>
      <c r="G711" s="61"/>
      <c r="H711" s="61"/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</row>
    <row r="712" spans="1:26" ht="15.75" customHeight="1" x14ac:dyDescent="0.2">
      <c r="A712" s="61"/>
      <c r="B712" s="61"/>
      <c r="C712" s="62"/>
      <c r="D712" s="61"/>
      <c r="E712" s="61"/>
      <c r="F712" s="61"/>
      <c r="G712" s="61"/>
      <c r="H712" s="61"/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</row>
    <row r="713" spans="1:26" ht="15.75" customHeight="1" x14ac:dyDescent="0.2">
      <c r="A713" s="61"/>
      <c r="B713" s="61"/>
      <c r="C713" s="62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</row>
    <row r="714" spans="1:26" ht="15.75" customHeight="1" x14ac:dyDescent="0.2">
      <c r="A714" s="61"/>
      <c r="B714" s="61"/>
      <c r="C714" s="62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</row>
    <row r="715" spans="1:26" ht="15.75" customHeight="1" x14ac:dyDescent="0.2">
      <c r="A715" s="61"/>
      <c r="B715" s="61"/>
      <c r="C715" s="62"/>
      <c r="D715" s="61"/>
      <c r="E715" s="61"/>
      <c r="F715" s="61"/>
      <c r="G715" s="61"/>
      <c r="H715" s="61"/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</row>
    <row r="716" spans="1:26" ht="15.75" customHeight="1" x14ac:dyDescent="0.2">
      <c r="A716" s="61"/>
      <c r="B716" s="61"/>
      <c r="C716" s="62"/>
      <c r="D716" s="61"/>
      <c r="E716" s="61"/>
      <c r="F716" s="61"/>
      <c r="G716" s="61"/>
      <c r="H716" s="61"/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</row>
    <row r="717" spans="1:26" ht="15.75" customHeight="1" x14ac:dyDescent="0.2">
      <c r="A717" s="61"/>
      <c r="B717" s="61"/>
      <c r="C717" s="62"/>
      <c r="D717" s="61"/>
      <c r="E717" s="61"/>
      <c r="F717" s="61"/>
      <c r="G717" s="61"/>
      <c r="H717" s="61"/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</row>
    <row r="718" spans="1:26" ht="15.75" customHeight="1" x14ac:dyDescent="0.2">
      <c r="A718" s="61"/>
      <c r="B718" s="61"/>
      <c r="C718" s="62"/>
      <c r="D718" s="61"/>
      <c r="E718" s="61"/>
      <c r="F718" s="61"/>
      <c r="G718" s="61"/>
      <c r="H718" s="61"/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</row>
    <row r="719" spans="1:26" ht="15.75" customHeight="1" x14ac:dyDescent="0.2">
      <c r="A719" s="61"/>
      <c r="B719" s="61"/>
      <c r="C719" s="62"/>
      <c r="D719" s="61"/>
      <c r="E719" s="61"/>
      <c r="F719" s="61"/>
      <c r="G719" s="61"/>
      <c r="H719" s="61"/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</row>
    <row r="720" spans="1:26" ht="15.75" customHeight="1" x14ac:dyDescent="0.2">
      <c r="A720" s="61"/>
      <c r="B720" s="61"/>
      <c r="C720" s="62"/>
      <c r="D720" s="61"/>
      <c r="E720" s="61"/>
      <c r="F720" s="61"/>
      <c r="G720" s="61"/>
      <c r="H720" s="61"/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</row>
    <row r="721" spans="1:26" ht="15.75" customHeight="1" x14ac:dyDescent="0.2">
      <c r="A721" s="61"/>
      <c r="B721" s="61"/>
      <c r="C721" s="62"/>
      <c r="D721" s="61"/>
      <c r="E721" s="61"/>
      <c r="F721" s="61"/>
      <c r="G721" s="61"/>
      <c r="H721" s="61"/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</row>
    <row r="722" spans="1:26" ht="15.75" customHeight="1" x14ac:dyDescent="0.2">
      <c r="A722" s="61"/>
      <c r="B722" s="61"/>
      <c r="C722" s="62"/>
      <c r="D722" s="61"/>
      <c r="E722" s="61"/>
      <c r="F722" s="61"/>
      <c r="G722" s="61"/>
      <c r="H722" s="61"/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</row>
    <row r="723" spans="1:26" ht="15.75" customHeight="1" x14ac:dyDescent="0.2">
      <c r="A723" s="61"/>
      <c r="B723" s="61"/>
      <c r="C723" s="62"/>
      <c r="D723" s="61"/>
      <c r="E723" s="61"/>
      <c r="F723" s="61"/>
      <c r="G723" s="61"/>
      <c r="H723" s="61"/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</row>
    <row r="724" spans="1:26" ht="15.75" customHeight="1" x14ac:dyDescent="0.2">
      <c r="A724" s="61"/>
      <c r="B724" s="61"/>
      <c r="C724" s="62"/>
      <c r="D724" s="61"/>
      <c r="E724" s="61"/>
      <c r="F724" s="61"/>
      <c r="G724" s="61"/>
      <c r="H724" s="61"/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</row>
    <row r="725" spans="1:26" ht="15.75" customHeight="1" x14ac:dyDescent="0.2">
      <c r="A725" s="61"/>
      <c r="B725" s="61"/>
      <c r="C725" s="62"/>
      <c r="D725" s="61"/>
      <c r="E725" s="61"/>
      <c r="F725" s="61"/>
      <c r="G725" s="61"/>
      <c r="H725" s="61"/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</row>
    <row r="726" spans="1:26" ht="15.75" customHeight="1" x14ac:dyDescent="0.2">
      <c r="A726" s="61"/>
      <c r="B726" s="61"/>
      <c r="C726" s="62"/>
      <c r="D726" s="61"/>
      <c r="E726" s="61"/>
      <c r="F726" s="61"/>
      <c r="G726" s="61"/>
      <c r="H726" s="61"/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</row>
    <row r="727" spans="1:26" ht="15.75" customHeight="1" x14ac:dyDescent="0.2">
      <c r="A727" s="61"/>
      <c r="B727" s="61"/>
      <c r="C727" s="62"/>
      <c r="D727" s="61"/>
      <c r="E727" s="61"/>
      <c r="F727" s="61"/>
      <c r="G727" s="61"/>
      <c r="H727" s="61"/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</row>
    <row r="728" spans="1:26" ht="15.75" customHeight="1" x14ac:dyDescent="0.2">
      <c r="A728" s="61"/>
      <c r="B728" s="61"/>
      <c r="C728" s="62"/>
      <c r="D728" s="61"/>
      <c r="E728" s="61"/>
      <c r="F728" s="61"/>
      <c r="G728" s="61"/>
      <c r="H728" s="61"/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</row>
    <row r="729" spans="1:26" ht="15.75" customHeight="1" x14ac:dyDescent="0.2">
      <c r="A729" s="61"/>
      <c r="B729" s="61"/>
      <c r="C729" s="62"/>
      <c r="D729" s="61"/>
      <c r="E729" s="61"/>
      <c r="F729" s="61"/>
      <c r="G729" s="61"/>
      <c r="H729" s="61"/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</row>
    <row r="730" spans="1:26" ht="15.75" customHeight="1" x14ac:dyDescent="0.2">
      <c r="A730" s="61"/>
      <c r="B730" s="61"/>
      <c r="C730" s="62"/>
      <c r="D730" s="61"/>
      <c r="E730" s="61"/>
      <c r="F730" s="61"/>
      <c r="G730" s="61"/>
      <c r="H730" s="61"/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</row>
    <row r="731" spans="1:26" ht="15.75" customHeight="1" x14ac:dyDescent="0.2">
      <c r="A731" s="61"/>
      <c r="B731" s="61"/>
      <c r="C731" s="62"/>
      <c r="D731" s="61"/>
      <c r="E731" s="61"/>
      <c r="F731" s="61"/>
      <c r="G731" s="61"/>
      <c r="H731" s="61"/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</row>
    <row r="732" spans="1:26" ht="15.75" customHeight="1" x14ac:dyDescent="0.2">
      <c r="A732" s="61"/>
      <c r="B732" s="61"/>
      <c r="C732" s="62"/>
      <c r="D732" s="61"/>
      <c r="E732" s="61"/>
      <c r="F732" s="61"/>
      <c r="G732" s="61"/>
      <c r="H732" s="61"/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</row>
    <row r="733" spans="1:26" ht="15.75" customHeight="1" x14ac:dyDescent="0.2">
      <c r="A733" s="61"/>
      <c r="B733" s="61"/>
      <c r="C733" s="62"/>
      <c r="D733" s="61"/>
      <c r="E733" s="61"/>
      <c r="F733" s="61"/>
      <c r="G733" s="61"/>
      <c r="H733" s="61"/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</row>
    <row r="734" spans="1:26" ht="15.75" customHeight="1" x14ac:dyDescent="0.2">
      <c r="A734" s="61"/>
      <c r="B734" s="61"/>
      <c r="C734" s="62"/>
      <c r="D734" s="61"/>
      <c r="E734" s="61"/>
      <c r="F734" s="61"/>
      <c r="G734" s="61"/>
      <c r="H734" s="61"/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</row>
    <row r="735" spans="1:26" ht="15.75" customHeight="1" x14ac:dyDescent="0.2">
      <c r="A735" s="61"/>
      <c r="B735" s="61"/>
      <c r="C735" s="62"/>
      <c r="D735" s="61"/>
      <c r="E735" s="61"/>
      <c r="F735" s="61"/>
      <c r="G735" s="61"/>
      <c r="H735" s="61"/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</row>
    <row r="736" spans="1:26" ht="15.75" customHeight="1" x14ac:dyDescent="0.2">
      <c r="A736" s="61"/>
      <c r="B736" s="61"/>
      <c r="C736" s="62"/>
      <c r="D736" s="61"/>
      <c r="E736" s="61"/>
      <c r="F736" s="61"/>
      <c r="G736" s="61"/>
      <c r="H736" s="61"/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</row>
    <row r="737" spans="1:26" ht="15.75" customHeight="1" x14ac:dyDescent="0.2">
      <c r="A737" s="61"/>
      <c r="B737" s="61"/>
      <c r="C737" s="62"/>
      <c r="D737" s="61"/>
      <c r="E737" s="61"/>
      <c r="F737" s="61"/>
      <c r="G737" s="61"/>
      <c r="H737" s="61"/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</row>
    <row r="738" spans="1:26" ht="15.75" customHeight="1" x14ac:dyDescent="0.2">
      <c r="A738" s="61"/>
      <c r="B738" s="61"/>
      <c r="C738" s="62"/>
      <c r="D738" s="61"/>
      <c r="E738" s="61"/>
      <c r="F738" s="61"/>
      <c r="G738" s="61"/>
      <c r="H738" s="61"/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</row>
    <row r="739" spans="1:26" ht="15.75" customHeight="1" x14ac:dyDescent="0.2">
      <c r="A739" s="61"/>
      <c r="B739" s="61"/>
      <c r="C739" s="62"/>
      <c r="D739" s="61"/>
      <c r="E739" s="61"/>
      <c r="F739" s="61"/>
      <c r="G739" s="61"/>
      <c r="H739" s="61"/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</row>
    <row r="740" spans="1:26" ht="15.75" customHeight="1" x14ac:dyDescent="0.2">
      <c r="A740" s="61"/>
      <c r="B740" s="61"/>
      <c r="C740" s="62"/>
      <c r="D740" s="61"/>
      <c r="E740" s="61"/>
      <c r="F740" s="61"/>
      <c r="G740" s="61"/>
      <c r="H740" s="61"/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</row>
    <row r="741" spans="1:26" ht="15.75" customHeight="1" x14ac:dyDescent="0.2">
      <c r="A741" s="61"/>
      <c r="B741" s="61"/>
      <c r="C741" s="62"/>
      <c r="D741" s="61"/>
      <c r="E741" s="61"/>
      <c r="F741" s="61"/>
      <c r="G741" s="61"/>
      <c r="H741" s="61"/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</row>
    <row r="742" spans="1:26" ht="15.75" customHeight="1" x14ac:dyDescent="0.2">
      <c r="A742" s="61"/>
      <c r="B742" s="61"/>
      <c r="C742" s="62"/>
      <c r="D742" s="61"/>
      <c r="E742" s="61"/>
      <c r="F742" s="61"/>
      <c r="G742" s="61"/>
      <c r="H742" s="61"/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</row>
    <row r="743" spans="1:26" ht="15.75" customHeight="1" x14ac:dyDescent="0.2">
      <c r="A743" s="61"/>
      <c r="B743" s="61"/>
      <c r="C743" s="62"/>
      <c r="D743" s="61"/>
      <c r="E743" s="61"/>
      <c r="F743" s="61"/>
      <c r="G743" s="61"/>
      <c r="H743" s="61"/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</row>
    <row r="744" spans="1:26" ht="15.75" customHeight="1" x14ac:dyDescent="0.2">
      <c r="A744" s="61"/>
      <c r="B744" s="61"/>
      <c r="C744" s="62"/>
      <c r="D744" s="61"/>
      <c r="E744" s="61"/>
      <c r="F744" s="61"/>
      <c r="G744" s="61"/>
      <c r="H744" s="61"/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</row>
    <row r="745" spans="1:26" ht="15.75" customHeight="1" x14ac:dyDescent="0.2">
      <c r="A745" s="61"/>
      <c r="B745" s="61"/>
      <c r="C745" s="62"/>
      <c r="D745" s="61"/>
      <c r="E745" s="61"/>
      <c r="F745" s="61"/>
      <c r="G745" s="61"/>
      <c r="H745" s="61"/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</row>
    <row r="746" spans="1:26" ht="15.75" customHeight="1" x14ac:dyDescent="0.2">
      <c r="A746" s="61"/>
      <c r="B746" s="61"/>
      <c r="C746" s="62"/>
      <c r="D746" s="61"/>
      <c r="E746" s="61"/>
      <c r="F746" s="61"/>
      <c r="G746" s="61"/>
      <c r="H746" s="61"/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</row>
    <row r="747" spans="1:26" ht="15.75" customHeight="1" x14ac:dyDescent="0.2">
      <c r="A747" s="61"/>
      <c r="B747" s="61"/>
      <c r="C747" s="62"/>
      <c r="D747" s="61"/>
      <c r="E747" s="61"/>
      <c r="F747" s="61"/>
      <c r="G747" s="61"/>
      <c r="H747" s="61"/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</row>
    <row r="748" spans="1:26" ht="15.75" customHeight="1" x14ac:dyDescent="0.2">
      <c r="A748" s="61"/>
      <c r="B748" s="61"/>
      <c r="C748" s="62"/>
      <c r="D748" s="61"/>
      <c r="E748" s="61"/>
      <c r="F748" s="61"/>
      <c r="G748" s="61"/>
      <c r="H748" s="61"/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</row>
    <row r="749" spans="1:26" ht="15.75" customHeight="1" x14ac:dyDescent="0.2">
      <c r="A749" s="61"/>
      <c r="B749" s="61"/>
      <c r="C749" s="62"/>
      <c r="D749" s="61"/>
      <c r="E749" s="61"/>
      <c r="F749" s="61"/>
      <c r="G749" s="61"/>
      <c r="H749" s="61"/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</row>
    <row r="750" spans="1:26" ht="15.75" customHeight="1" x14ac:dyDescent="0.2">
      <c r="A750" s="61"/>
      <c r="B750" s="61"/>
      <c r="C750" s="62"/>
      <c r="D750" s="61"/>
      <c r="E750" s="61"/>
      <c r="F750" s="61"/>
      <c r="G750" s="61"/>
      <c r="H750" s="61"/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</row>
    <row r="751" spans="1:26" ht="15.75" customHeight="1" x14ac:dyDescent="0.2">
      <c r="A751" s="61"/>
      <c r="B751" s="61"/>
      <c r="C751" s="62"/>
      <c r="D751" s="61"/>
      <c r="E751" s="61"/>
      <c r="F751" s="61"/>
      <c r="G751" s="61"/>
      <c r="H751" s="61"/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</row>
    <row r="752" spans="1:26" ht="15.75" customHeight="1" x14ac:dyDescent="0.2">
      <c r="A752" s="61"/>
      <c r="B752" s="61"/>
      <c r="C752" s="62"/>
      <c r="D752" s="61"/>
      <c r="E752" s="61"/>
      <c r="F752" s="61"/>
      <c r="G752" s="61"/>
      <c r="H752" s="61"/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</row>
    <row r="753" spans="1:26" ht="15.75" customHeight="1" x14ac:dyDescent="0.2">
      <c r="A753" s="61"/>
      <c r="B753" s="61"/>
      <c r="C753" s="62"/>
      <c r="D753" s="61"/>
      <c r="E753" s="61"/>
      <c r="F753" s="61"/>
      <c r="G753" s="61"/>
      <c r="H753" s="61"/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</row>
    <row r="754" spans="1:26" ht="15.75" customHeight="1" x14ac:dyDescent="0.2">
      <c r="A754" s="61"/>
      <c r="B754" s="61"/>
      <c r="C754" s="62"/>
      <c r="D754" s="61"/>
      <c r="E754" s="61"/>
      <c r="F754" s="61"/>
      <c r="G754" s="61"/>
      <c r="H754" s="61"/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</row>
    <row r="755" spans="1:26" ht="15.75" customHeight="1" x14ac:dyDescent="0.2">
      <c r="A755" s="61"/>
      <c r="B755" s="61"/>
      <c r="C755" s="62"/>
      <c r="D755" s="61"/>
      <c r="E755" s="61"/>
      <c r="F755" s="61"/>
      <c r="G755" s="61"/>
      <c r="H755" s="61"/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</row>
    <row r="756" spans="1:26" ht="15.75" customHeight="1" x14ac:dyDescent="0.2">
      <c r="A756" s="61"/>
      <c r="B756" s="61"/>
      <c r="C756" s="62"/>
      <c r="D756" s="61"/>
      <c r="E756" s="61"/>
      <c r="F756" s="61"/>
      <c r="G756" s="61"/>
      <c r="H756" s="61"/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</row>
    <row r="757" spans="1:26" ht="15.75" customHeight="1" x14ac:dyDescent="0.2">
      <c r="A757" s="61"/>
      <c r="B757" s="61"/>
      <c r="C757" s="62"/>
      <c r="D757" s="61"/>
      <c r="E757" s="61"/>
      <c r="F757" s="61"/>
      <c r="G757" s="61"/>
      <c r="H757" s="61"/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</row>
    <row r="758" spans="1:26" ht="15.75" customHeight="1" x14ac:dyDescent="0.2">
      <c r="A758" s="61"/>
      <c r="B758" s="61"/>
      <c r="C758" s="62"/>
      <c r="D758" s="61"/>
      <c r="E758" s="61"/>
      <c r="F758" s="61"/>
      <c r="G758" s="61"/>
      <c r="H758" s="61"/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</row>
    <row r="759" spans="1:26" ht="15.75" customHeight="1" x14ac:dyDescent="0.2">
      <c r="A759" s="61"/>
      <c r="B759" s="61"/>
      <c r="C759" s="62"/>
      <c r="D759" s="61"/>
      <c r="E759" s="61"/>
      <c r="F759" s="61"/>
      <c r="G759" s="61"/>
      <c r="H759" s="61"/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</row>
    <row r="760" spans="1:26" ht="15.75" customHeight="1" x14ac:dyDescent="0.2">
      <c r="A760" s="61"/>
      <c r="B760" s="61"/>
      <c r="C760" s="62"/>
      <c r="D760" s="61"/>
      <c r="E760" s="61"/>
      <c r="F760" s="61"/>
      <c r="G760" s="61"/>
      <c r="H760" s="61"/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</row>
    <row r="761" spans="1:26" ht="15.75" customHeight="1" x14ac:dyDescent="0.2">
      <c r="A761" s="61"/>
      <c r="B761" s="61"/>
      <c r="C761" s="62"/>
      <c r="D761" s="61"/>
      <c r="E761" s="61"/>
      <c r="F761" s="61"/>
      <c r="G761" s="61"/>
      <c r="H761" s="61"/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</row>
    <row r="762" spans="1:26" ht="15.75" customHeight="1" x14ac:dyDescent="0.2">
      <c r="A762" s="61"/>
      <c r="B762" s="61"/>
      <c r="C762" s="62"/>
      <c r="D762" s="61"/>
      <c r="E762" s="61"/>
      <c r="F762" s="61"/>
      <c r="G762" s="61"/>
      <c r="H762" s="61"/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</row>
    <row r="763" spans="1:26" ht="15.75" customHeight="1" x14ac:dyDescent="0.2">
      <c r="A763" s="61"/>
      <c r="B763" s="61"/>
      <c r="C763" s="62"/>
      <c r="D763" s="61"/>
      <c r="E763" s="61"/>
      <c r="F763" s="61"/>
      <c r="G763" s="61"/>
      <c r="H763" s="61"/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</row>
    <row r="764" spans="1:26" ht="15.75" customHeight="1" x14ac:dyDescent="0.2">
      <c r="A764" s="61"/>
      <c r="B764" s="61"/>
      <c r="C764" s="62"/>
      <c r="D764" s="61"/>
      <c r="E764" s="61"/>
      <c r="F764" s="61"/>
      <c r="G764" s="61"/>
      <c r="H764" s="61"/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</row>
    <row r="765" spans="1:26" ht="15.75" customHeight="1" x14ac:dyDescent="0.2">
      <c r="A765" s="61"/>
      <c r="B765" s="61"/>
      <c r="C765" s="62"/>
      <c r="D765" s="61"/>
      <c r="E765" s="61"/>
      <c r="F765" s="61"/>
      <c r="G765" s="61"/>
      <c r="H765" s="61"/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</row>
    <row r="766" spans="1:26" ht="15.75" customHeight="1" x14ac:dyDescent="0.2">
      <c r="A766" s="61"/>
      <c r="B766" s="61"/>
      <c r="C766" s="62"/>
      <c r="D766" s="61"/>
      <c r="E766" s="61"/>
      <c r="F766" s="61"/>
      <c r="G766" s="61"/>
      <c r="H766" s="61"/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</row>
    <row r="767" spans="1:26" ht="15.75" customHeight="1" x14ac:dyDescent="0.2">
      <c r="A767" s="61"/>
      <c r="B767" s="61"/>
      <c r="C767" s="62"/>
      <c r="D767" s="61"/>
      <c r="E767" s="61"/>
      <c r="F767" s="61"/>
      <c r="G767" s="61"/>
      <c r="H767" s="61"/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</row>
    <row r="768" spans="1:26" ht="15.75" customHeight="1" x14ac:dyDescent="0.2">
      <c r="A768" s="61"/>
      <c r="B768" s="61"/>
      <c r="C768" s="62"/>
      <c r="D768" s="61"/>
      <c r="E768" s="61"/>
      <c r="F768" s="61"/>
      <c r="G768" s="61"/>
      <c r="H768" s="61"/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</row>
    <row r="769" spans="1:26" ht="15.75" customHeight="1" x14ac:dyDescent="0.2">
      <c r="A769" s="61"/>
      <c r="B769" s="61"/>
      <c r="C769" s="62"/>
      <c r="D769" s="61"/>
      <c r="E769" s="61"/>
      <c r="F769" s="61"/>
      <c r="G769" s="61"/>
      <c r="H769" s="61"/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</row>
    <row r="770" spans="1:26" ht="15.75" customHeight="1" x14ac:dyDescent="0.2">
      <c r="A770" s="61"/>
      <c r="B770" s="61"/>
      <c r="C770" s="62"/>
      <c r="D770" s="61"/>
      <c r="E770" s="61"/>
      <c r="F770" s="61"/>
      <c r="G770" s="61"/>
      <c r="H770" s="61"/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</row>
    <row r="771" spans="1:26" ht="15.75" customHeight="1" x14ac:dyDescent="0.2">
      <c r="A771" s="61"/>
      <c r="B771" s="61"/>
      <c r="C771" s="62"/>
      <c r="D771" s="61"/>
      <c r="E771" s="61"/>
      <c r="F771" s="61"/>
      <c r="G771" s="61"/>
      <c r="H771" s="61"/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</row>
    <row r="772" spans="1:26" ht="15.75" customHeight="1" x14ac:dyDescent="0.2">
      <c r="A772" s="61"/>
      <c r="B772" s="61"/>
      <c r="C772" s="62"/>
      <c r="D772" s="61"/>
      <c r="E772" s="61"/>
      <c r="F772" s="61"/>
      <c r="G772" s="61"/>
      <c r="H772" s="61"/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</row>
    <row r="773" spans="1:26" ht="15.75" customHeight="1" x14ac:dyDescent="0.2">
      <c r="A773" s="61"/>
      <c r="B773" s="61"/>
      <c r="C773" s="62"/>
      <c r="D773" s="61"/>
      <c r="E773" s="61"/>
      <c r="F773" s="61"/>
      <c r="G773" s="61"/>
      <c r="H773" s="61"/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</row>
    <row r="774" spans="1:26" ht="15.75" customHeight="1" x14ac:dyDescent="0.2">
      <c r="A774" s="61"/>
      <c r="B774" s="61"/>
      <c r="C774" s="62"/>
      <c r="D774" s="61"/>
      <c r="E774" s="61"/>
      <c r="F774" s="61"/>
      <c r="G774" s="61"/>
      <c r="H774" s="61"/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</row>
    <row r="775" spans="1:26" ht="15.75" customHeight="1" x14ac:dyDescent="0.2">
      <c r="A775" s="61"/>
      <c r="B775" s="61"/>
      <c r="C775" s="62"/>
      <c r="D775" s="61"/>
      <c r="E775" s="61"/>
      <c r="F775" s="61"/>
      <c r="G775" s="61"/>
      <c r="H775" s="61"/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</row>
    <row r="776" spans="1:26" ht="15.75" customHeight="1" x14ac:dyDescent="0.2">
      <c r="A776" s="61"/>
      <c r="B776" s="61"/>
      <c r="C776" s="62"/>
      <c r="D776" s="61"/>
      <c r="E776" s="61"/>
      <c r="F776" s="61"/>
      <c r="G776" s="61"/>
      <c r="H776" s="61"/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</row>
    <row r="777" spans="1:26" ht="15.75" customHeight="1" x14ac:dyDescent="0.2">
      <c r="A777" s="61"/>
      <c r="B777" s="61"/>
      <c r="C777" s="62"/>
      <c r="D777" s="61"/>
      <c r="E777" s="61"/>
      <c r="F777" s="61"/>
      <c r="G777" s="61"/>
      <c r="H777" s="61"/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</row>
    <row r="778" spans="1:26" ht="15.75" customHeight="1" x14ac:dyDescent="0.2">
      <c r="A778" s="61"/>
      <c r="B778" s="61"/>
      <c r="C778" s="62"/>
      <c r="D778" s="61"/>
      <c r="E778" s="61"/>
      <c r="F778" s="61"/>
      <c r="G778" s="61"/>
      <c r="H778" s="61"/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</row>
    <row r="779" spans="1:26" ht="15.75" customHeight="1" x14ac:dyDescent="0.2">
      <c r="A779" s="61"/>
      <c r="B779" s="61"/>
      <c r="C779" s="62"/>
      <c r="D779" s="61"/>
      <c r="E779" s="61"/>
      <c r="F779" s="61"/>
      <c r="G779" s="61"/>
      <c r="H779" s="61"/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</row>
    <row r="780" spans="1:26" ht="15.75" customHeight="1" x14ac:dyDescent="0.2">
      <c r="A780" s="61"/>
      <c r="B780" s="61"/>
      <c r="C780" s="62"/>
      <c r="D780" s="61"/>
      <c r="E780" s="61"/>
      <c r="F780" s="61"/>
      <c r="G780" s="61"/>
      <c r="H780" s="61"/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</row>
    <row r="781" spans="1:26" ht="15.75" customHeight="1" x14ac:dyDescent="0.2">
      <c r="A781" s="61"/>
      <c r="B781" s="61"/>
      <c r="C781" s="62"/>
      <c r="D781" s="61"/>
      <c r="E781" s="61"/>
      <c r="F781" s="61"/>
      <c r="G781" s="61"/>
      <c r="H781" s="61"/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</row>
    <row r="782" spans="1:26" ht="15.75" customHeight="1" x14ac:dyDescent="0.2">
      <c r="A782" s="61"/>
      <c r="B782" s="61"/>
      <c r="C782" s="62"/>
      <c r="D782" s="61"/>
      <c r="E782" s="61"/>
      <c r="F782" s="61"/>
      <c r="G782" s="61"/>
      <c r="H782" s="61"/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</row>
    <row r="783" spans="1:26" ht="15.75" customHeight="1" x14ac:dyDescent="0.2">
      <c r="A783" s="61"/>
      <c r="B783" s="61"/>
      <c r="C783" s="62"/>
      <c r="D783" s="61"/>
      <c r="E783" s="61"/>
      <c r="F783" s="61"/>
      <c r="G783" s="61"/>
      <c r="H783" s="61"/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</row>
    <row r="784" spans="1:26" ht="15.75" customHeight="1" x14ac:dyDescent="0.2">
      <c r="A784" s="61"/>
      <c r="B784" s="61"/>
      <c r="C784" s="62"/>
      <c r="D784" s="61"/>
      <c r="E784" s="61"/>
      <c r="F784" s="61"/>
      <c r="G784" s="61"/>
      <c r="H784" s="61"/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</row>
    <row r="785" spans="1:26" ht="15.75" customHeight="1" x14ac:dyDescent="0.2">
      <c r="A785" s="61"/>
      <c r="B785" s="61"/>
      <c r="C785" s="62"/>
      <c r="D785" s="61"/>
      <c r="E785" s="61"/>
      <c r="F785" s="61"/>
      <c r="G785" s="61"/>
      <c r="H785" s="61"/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</row>
    <row r="786" spans="1:26" ht="15.75" customHeight="1" x14ac:dyDescent="0.2">
      <c r="A786" s="61"/>
      <c r="B786" s="61"/>
      <c r="C786" s="62"/>
      <c r="D786" s="61"/>
      <c r="E786" s="61"/>
      <c r="F786" s="61"/>
      <c r="G786" s="61"/>
      <c r="H786" s="61"/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</row>
    <row r="787" spans="1:26" ht="15.75" customHeight="1" x14ac:dyDescent="0.2">
      <c r="A787" s="61"/>
      <c r="B787" s="61"/>
      <c r="C787" s="62"/>
      <c r="D787" s="61"/>
      <c r="E787" s="61"/>
      <c r="F787" s="61"/>
      <c r="G787" s="61"/>
      <c r="H787" s="61"/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</row>
    <row r="788" spans="1:26" ht="15.75" customHeight="1" x14ac:dyDescent="0.2">
      <c r="A788" s="61"/>
      <c r="B788" s="61"/>
      <c r="C788" s="62"/>
      <c r="D788" s="61"/>
      <c r="E788" s="61"/>
      <c r="F788" s="61"/>
      <c r="G788" s="61"/>
      <c r="H788" s="61"/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</row>
    <row r="789" spans="1:26" ht="15.75" customHeight="1" x14ac:dyDescent="0.2">
      <c r="A789" s="61"/>
      <c r="B789" s="61"/>
      <c r="C789" s="62"/>
      <c r="D789" s="61"/>
      <c r="E789" s="61"/>
      <c r="F789" s="61"/>
      <c r="G789" s="61"/>
      <c r="H789" s="61"/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</row>
    <row r="790" spans="1:26" ht="15.75" customHeight="1" x14ac:dyDescent="0.2">
      <c r="A790" s="61"/>
      <c r="B790" s="61"/>
      <c r="C790" s="62"/>
      <c r="D790" s="61"/>
      <c r="E790" s="61"/>
      <c r="F790" s="61"/>
      <c r="G790" s="61"/>
      <c r="H790" s="61"/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</row>
    <row r="791" spans="1:26" ht="15.75" customHeight="1" x14ac:dyDescent="0.2">
      <c r="A791" s="61"/>
      <c r="B791" s="61"/>
      <c r="C791" s="62"/>
      <c r="D791" s="61"/>
      <c r="E791" s="61"/>
      <c r="F791" s="61"/>
      <c r="G791" s="61"/>
      <c r="H791" s="61"/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</row>
    <row r="792" spans="1:26" ht="15.75" customHeight="1" x14ac:dyDescent="0.2">
      <c r="A792" s="61"/>
      <c r="B792" s="61"/>
      <c r="C792" s="62"/>
      <c r="D792" s="61"/>
      <c r="E792" s="61"/>
      <c r="F792" s="61"/>
      <c r="G792" s="61"/>
      <c r="H792" s="61"/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</row>
    <row r="793" spans="1:26" ht="15.75" customHeight="1" x14ac:dyDescent="0.2">
      <c r="A793" s="61"/>
      <c r="B793" s="61"/>
      <c r="C793" s="62"/>
      <c r="D793" s="61"/>
      <c r="E793" s="61"/>
      <c r="F793" s="61"/>
      <c r="G793" s="61"/>
      <c r="H793" s="61"/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</row>
    <row r="794" spans="1:26" ht="15.75" customHeight="1" x14ac:dyDescent="0.2">
      <c r="A794" s="61"/>
      <c r="B794" s="61"/>
      <c r="C794" s="62"/>
      <c r="D794" s="61"/>
      <c r="E794" s="61"/>
      <c r="F794" s="61"/>
      <c r="G794" s="61"/>
      <c r="H794" s="61"/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</row>
    <row r="795" spans="1:26" ht="15.75" customHeight="1" x14ac:dyDescent="0.2">
      <c r="A795" s="61"/>
      <c r="B795" s="61"/>
      <c r="C795" s="62"/>
      <c r="D795" s="61"/>
      <c r="E795" s="61"/>
      <c r="F795" s="61"/>
      <c r="G795" s="61"/>
      <c r="H795" s="61"/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</row>
    <row r="796" spans="1:26" ht="15.75" customHeight="1" x14ac:dyDescent="0.2">
      <c r="A796" s="61"/>
      <c r="B796" s="61"/>
      <c r="C796" s="62"/>
      <c r="D796" s="61"/>
      <c r="E796" s="61"/>
      <c r="F796" s="61"/>
      <c r="G796" s="61"/>
      <c r="H796" s="61"/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</row>
    <row r="797" spans="1:26" ht="15.75" customHeight="1" x14ac:dyDescent="0.2">
      <c r="A797" s="61"/>
      <c r="B797" s="61"/>
      <c r="C797" s="62"/>
      <c r="D797" s="61"/>
      <c r="E797" s="61"/>
      <c r="F797" s="61"/>
      <c r="G797" s="61"/>
      <c r="H797" s="61"/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</row>
    <row r="798" spans="1:26" ht="15.75" customHeight="1" x14ac:dyDescent="0.2">
      <c r="A798" s="61"/>
      <c r="B798" s="61"/>
      <c r="C798" s="62"/>
      <c r="D798" s="61"/>
      <c r="E798" s="61"/>
      <c r="F798" s="61"/>
      <c r="G798" s="61"/>
      <c r="H798" s="61"/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</row>
    <row r="799" spans="1:26" ht="15.75" customHeight="1" x14ac:dyDescent="0.2">
      <c r="A799" s="61"/>
      <c r="B799" s="61"/>
      <c r="C799" s="62"/>
      <c r="D799" s="61"/>
      <c r="E799" s="61"/>
      <c r="F799" s="61"/>
      <c r="G799" s="61"/>
      <c r="H799" s="61"/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</row>
    <row r="800" spans="1:26" ht="15.75" customHeight="1" x14ac:dyDescent="0.2">
      <c r="A800" s="61"/>
      <c r="B800" s="61"/>
      <c r="C800" s="62"/>
      <c r="D800" s="61"/>
      <c r="E800" s="61"/>
      <c r="F800" s="61"/>
      <c r="G800" s="61"/>
      <c r="H800" s="61"/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</row>
    <row r="801" spans="1:26" ht="15.75" customHeight="1" x14ac:dyDescent="0.2">
      <c r="A801" s="61"/>
      <c r="B801" s="61"/>
      <c r="C801" s="62"/>
      <c r="D801" s="61"/>
      <c r="E801" s="61"/>
      <c r="F801" s="61"/>
      <c r="G801" s="61"/>
      <c r="H801" s="61"/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</row>
    <row r="802" spans="1:26" ht="15.75" customHeight="1" x14ac:dyDescent="0.2">
      <c r="A802" s="61"/>
      <c r="B802" s="61"/>
      <c r="C802" s="62"/>
      <c r="D802" s="61"/>
      <c r="E802" s="61"/>
      <c r="F802" s="61"/>
      <c r="G802" s="61"/>
      <c r="H802" s="61"/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</row>
    <row r="803" spans="1:26" ht="15.75" customHeight="1" x14ac:dyDescent="0.2">
      <c r="A803" s="61"/>
      <c r="B803" s="61"/>
      <c r="C803" s="62"/>
      <c r="D803" s="61"/>
      <c r="E803" s="61"/>
      <c r="F803" s="61"/>
      <c r="G803" s="61"/>
      <c r="H803" s="61"/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</row>
    <row r="804" spans="1:26" ht="15.75" customHeight="1" x14ac:dyDescent="0.2">
      <c r="A804" s="61"/>
      <c r="B804" s="61"/>
      <c r="C804" s="62"/>
      <c r="D804" s="61"/>
      <c r="E804" s="61"/>
      <c r="F804" s="61"/>
      <c r="G804" s="61"/>
      <c r="H804" s="61"/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</row>
    <row r="805" spans="1:26" ht="15.75" customHeight="1" x14ac:dyDescent="0.2">
      <c r="A805" s="61"/>
      <c r="B805" s="61"/>
      <c r="C805" s="62"/>
      <c r="D805" s="61"/>
      <c r="E805" s="61"/>
      <c r="F805" s="61"/>
      <c r="G805" s="61"/>
      <c r="H805" s="61"/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</row>
    <row r="806" spans="1:26" ht="15.75" customHeight="1" x14ac:dyDescent="0.2">
      <c r="A806" s="61"/>
      <c r="B806" s="61"/>
      <c r="C806" s="62"/>
      <c r="D806" s="61"/>
      <c r="E806" s="61"/>
      <c r="F806" s="61"/>
      <c r="G806" s="61"/>
      <c r="H806" s="61"/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</row>
    <row r="807" spans="1:26" ht="15.75" customHeight="1" x14ac:dyDescent="0.2">
      <c r="A807" s="61"/>
      <c r="B807" s="61"/>
      <c r="C807" s="62"/>
      <c r="D807" s="61"/>
      <c r="E807" s="61"/>
      <c r="F807" s="61"/>
      <c r="G807" s="61"/>
      <c r="H807" s="61"/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</row>
    <row r="808" spans="1:26" ht="15.75" customHeight="1" x14ac:dyDescent="0.2">
      <c r="A808" s="61"/>
      <c r="B808" s="61"/>
      <c r="C808" s="62"/>
      <c r="D808" s="61"/>
      <c r="E808" s="61"/>
      <c r="F808" s="61"/>
      <c r="G808" s="61"/>
      <c r="H808" s="61"/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</row>
    <row r="809" spans="1:26" ht="15.75" customHeight="1" x14ac:dyDescent="0.2">
      <c r="A809" s="61"/>
      <c r="B809" s="61"/>
      <c r="C809" s="62"/>
      <c r="D809" s="61"/>
      <c r="E809" s="61"/>
      <c r="F809" s="61"/>
      <c r="G809" s="61"/>
      <c r="H809" s="61"/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</row>
    <row r="810" spans="1:26" ht="15.75" customHeight="1" x14ac:dyDescent="0.2">
      <c r="A810" s="61"/>
      <c r="B810" s="61"/>
      <c r="C810" s="62"/>
      <c r="D810" s="61"/>
      <c r="E810" s="61"/>
      <c r="F810" s="61"/>
      <c r="G810" s="61"/>
      <c r="H810" s="61"/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</row>
    <row r="811" spans="1:26" ht="15.75" customHeight="1" x14ac:dyDescent="0.2">
      <c r="A811" s="61"/>
      <c r="B811" s="61"/>
      <c r="C811" s="62"/>
      <c r="D811" s="61"/>
      <c r="E811" s="61"/>
      <c r="F811" s="61"/>
      <c r="G811" s="61"/>
      <c r="H811" s="61"/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</row>
    <row r="812" spans="1:26" ht="15.75" customHeight="1" x14ac:dyDescent="0.2">
      <c r="A812" s="61"/>
      <c r="B812" s="61"/>
      <c r="C812" s="62"/>
      <c r="D812" s="61"/>
      <c r="E812" s="61"/>
      <c r="F812" s="61"/>
      <c r="G812" s="61"/>
      <c r="H812" s="61"/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</row>
    <row r="813" spans="1:26" ht="15.75" customHeight="1" x14ac:dyDescent="0.2">
      <c r="A813" s="61"/>
      <c r="B813" s="61"/>
      <c r="C813" s="62"/>
      <c r="D813" s="61"/>
      <c r="E813" s="61"/>
      <c r="F813" s="61"/>
      <c r="G813" s="61"/>
      <c r="H813" s="61"/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</row>
    <row r="814" spans="1:26" ht="15.75" customHeight="1" x14ac:dyDescent="0.2">
      <c r="A814" s="61"/>
      <c r="B814" s="61"/>
      <c r="C814" s="62"/>
      <c r="D814" s="61"/>
      <c r="E814" s="61"/>
      <c r="F814" s="61"/>
      <c r="G814" s="61"/>
      <c r="H814" s="61"/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</row>
    <row r="815" spans="1:26" ht="15.75" customHeight="1" x14ac:dyDescent="0.2">
      <c r="A815" s="61"/>
      <c r="B815" s="61"/>
      <c r="C815" s="62"/>
      <c r="D815" s="61"/>
      <c r="E815" s="61"/>
      <c r="F815" s="61"/>
      <c r="G815" s="61"/>
      <c r="H815" s="61"/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</row>
    <row r="816" spans="1:26" ht="15.75" customHeight="1" x14ac:dyDescent="0.2">
      <c r="A816" s="61"/>
      <c r="B816" s="61"/>
      <c r="C816" s="62"/>
      <c r="D816" s="61"/>
      <c r="E816" s="61"/>
      <c r="F816" s="61"/>
      <c r="G816" s="61"/>
      <c r="H816" s="61"/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</row>
    <row r="817" spans="1:26" ht="15.75" customHeight="1" x14ac:dyDescent="0.2">
      <c r="A817" s="61"/>
      <c r="B817" s="61"/>
      <c r="C817" s="62"/>
      <c r="D817" s="61"/>
      <c r="E817" s="61"/>
      <c r="F817" s="61"/>
      <c r="G817" s="61"/>
      <c r="H817" s="61"/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</row>
    <row r="818" spans="1:26" ht="15.75" customHeight="1" x14ac:dyDescent="0.2">
      <c r="A818" s="61"/>
      <c r="B818" s="61"/>
      <c r="C818" s="62"/>
      <c r="D818" s="61"/>
      <c r="E818" s="61"/>
      <c r="F818" s="61"/>
      <c r="G818" s="61"/>
      <c r="H818" s="61"/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</row>
    <row r="819" spans="1:26" ht="15.75" customHeight="1" x14ac:dyDescent="0.2">
      <c r="A819" s="61"/>
      <c r="B819" s="61"/>
      <c r="C819" s="62"/>
      <c r="D819" s="61"/>
      <c r="E819" s="61"/>
      <c r="F819" s="61"/>
      <c r="G819" s="61"/>
      <c r="H819" s="61"/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</row>
    <row r="820" spans="1:26" ht="15.75" customHeight="1" x14ac:dyDescent="0.2">
      <c r="A820" s="61"/>
      <c r="B820" s="61"/>
      <c r="C820" s="62"/>
      <c r="D820" s="61"/>
      <c r="E820" s="61"/>
      <c r="F820" s="61"/>
      <c r="G820" s="61"/>
      <c r="H820" s="61"/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</row>
    <row r="821" spans="1:26" ht="15.75" customHeight="1" x14ac:dyDescent="0.2">
      <c r="A821" s="61"/>
      <c r="B821" s="61"/>
      <c r="C821" s="62"/>
      <c r="D821" s="61"/>
      <c r="E821" s="61"/>
      <c r="F821" s="61"/>
      <c r="G821" s="61"/>
      <c r="H821" s="61"/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</row>
    <row r="822" spans="1:26" ht="15.75" customHeight="1" x14ac:dyDescent="0.2">
      <c r="A822" s="61"/>
      <c r="B822" s="61"/>
      <c r="C822" s="62"/>
      <c r="D822" s="61"/>
      <c r="E822" s="61"/>
      <c r="F822" s="61"/>
      <c r="G822" s="61"/>
      <c r="H822" s="61"/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</row>
    <row r="823" spans="1:26" ht="15.75" customHeight="1" x14ac:dyDescent="0.2">
      <c r="A823" s="61"/>
      <c r="B823" s="61"/>
      <c r="C823" s="62"/>
      <c r="D823" s="61"/>
      <c r="E823" s="61"/>
      <c r="F823" s="61"/>
      <c r="G823" s="61"/>
      <c r="H823" s="61"/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</row>
    <row r="824" spans="1:26" ht="15.75" customHeight="1" x14ac:dyDescent="0.2">
      <c r="A824" s="61"/>
      <c r="B824" s="61"/>
      <c r="C824" s="62"/>
      <c r="D824" s="61"/>
      <c r="E824" s="61"/>
      <c r="F824" s="61"/>
      <c r="G824" s="61"/>
      <c r="H824" s="61"/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</row>
    <row r="825" spans="1:26" ht="15.75" customHeight="1" x14ac:dyDescent="0.2">
      <c r="A825" s="61"/>
      <c r="B825" s="61"/>
      <c r="C825" s="62"/>
      <c r="D825" s="61"/>
      <c r="E825" s="61"/>
      <c r="F825" s="61"/>
      <c r="G825" s="61"/>
      <c r="H825" s="61"/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</row>
    <row r="826" spans="1:26" ht="15.75" customHeight="1" x14ac:dyDescent="0.2">
      <c r="A826" s="61"/>
      <c r="B826" s="61"/>
      <c r="C826" s="62"/>
      <c r="D826" s="61"/>
      <c r="E826" s="61"/>
      <c r="F826" s="61"/>
      <c r="G826" s="61"/>
      <c r="H826" s="61"/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</row>
    <row r="827" spans="1:26" ht="15.75" customHeight="1" x14ac:dyDescent="0.2">
      <c r="A827" s="61"/>
      <c r="B827" s="61"/>
      <c r="C827" s="62"/>
      <c r="D827" s="61"/>
      <c r="E827" s="61"/>
      <c r="F827" s="61"/>
      <c r="G827" s="61"/>
      <c r="H827" s="61"/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</row>
    <row r="828" spans="1:26" ht="15.75" customHeight="1" x14ac:dyDescent="0.2">
      <c r="A828" s="61"/>
      <c r="B828" s="61"/>
      <c r="C828" s="62"/>
      <c r="D828" s="61"/>
      <c r="E828" s="61"/>
      <c r="F828" s="61"/>
      <c r="G828" s="61"/>
      <c r="H828" s="61"/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</row>
    <row r="829" spans="1:26" ht="15.75" customHeight="1" x14ac:dyDescent="0.2">
      <c r="A829" s="61"/>
      <c r="B829" s="61"/>
      <c r="C829" s="62"/>
      <c r="D829" s="61"/>
      <c r="E829" s="61"/>
      <c r="F829" s="61"/>
      <c r="G829" s="61"/>
      <c r="H829" s="61"/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</row>
    <row r="830" spans="1:26" ht="15.75" customHeight="1" x14ac:dyDescent="0.2">
      <c r="A830" s="61"/>
      <c r="B830" s="61"/>
      <c r="C830" s="62"/>
      <c r="D830" s="61"/>
      <c r="E830" s="61"/>
      <c r="F830" s="61"/>
      <c r="G830" s="61"/>
      <c r="H830" s="61"/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</row>
    <row r="831" spans="1:26" ht="15.75" customHeight="1" x14ac:dyDescent="0.2">
      <c r="A831" s="61"/>
      <c r="B831" s="61"/>
      <c r="C831" s="62"/>
      <c r="D831" s="61"/>
      <c r="E831" s="61"/>
      <c r="F831" s="61"/>
      <c r="G831" s="61"/>
      <c r="H831" s="61"/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</row>
    <row r="832" spans="1:26" ht="15.75" customHeight="1" x14ac:dyDescent="0.2">
      <c r="A832" s="61"/>
      <c r="B832" s="61"/>
      <c r="C832" s="62"/>
      <c r="D832" s="61"/>
      <c r="E832" s="61"/>
      <c r="F832" s="61"/>
      <c r="G832" s="61"/>
      <c r="H832" s="61"/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</row>
    <row r="833" spans="1:26" ht="15.75" customHeight="1" x14ac:dyDescent="0.2">
      <c r="A833" s="61"/>
      <c r="B833" s="61"/>
      <c r="C833" s="62"/>
      <c r="D833" s="61"/>
      <c r="E833" s="61"/>
      <c r="F833" s="61"/>
      <c r="G833" s="61"/>
      <c r="H833" s="61"/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</row>
    <row r="834" spans="1:26" ht="15.75" customHeight="1" x14ac:dyDescent="0.2">
      <c r="A834" s="61"/>
      <c r="B834" s="61"/>
      <c r="C834" s="62"/>
      <c r="D834" s="61"/>
      <c r="E834" s="61"/>
      <c r="F834" s="61"/>
      <c r="G834" s="61"/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</row>
    <row r="835" spans="1:26" ht="15.75" customHeight="1" x14ac:dyDescent="0.2">
      <c r="A835" s="61"/>
      <c r="B835" s="61"/>
      <c r="C835" s="62"/>
      <c r="D835" s="61"/>
      <c r="E835" s="61"/>
      <c r="F835" s="61"/>
      <c r="G835" s="61"/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</row>
    <row r="836" spans="1:26" ht="15.75" customHeight="1" x14ac:dyDescent="0.2">
      <c r="A836" s="61"/>
      <c r="B836" s="61"/>
      <c r="C836" s="62"/>
      <c r="D836" s="61"/>
      <c r="E836" s="61"/>
      <c r="F836" s="61"/>
      <c r="G836" s="61"/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</row>
    <row r="837" spans="1:26" ht="15.75" customHeight="1" x14ac:dyDescent="0.2">
      <c r="A837" s="61"/>
      <c r="B837" s="61"/>
      <c r="C837" s="62"/>
      <c r="D837" s="61"/>
      <c r="E837" s="61"/>
      <c r="F837" s="61"/>
      <c r="G837" s="61"/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</row>
    <row r="838" spans="1:26" ht="15.75" customHeight="1" x14ac:dyDescent="0.2">
      <c r="A838" s="61"/>
      <c r="B838" s="61"/>
      <c r="C838" s="62"/>
      <c r="D838" s="61"/>
      <c r="E838" s="61"/>
      <c r="F838" s="61"/>
      <c r="G838" s="61"/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</row>
    <row r="839" spans="1:26" ht="15.75" customHeight="1" x14ac:dyDescent="0.2">
      <c r="A839" s="61"/>
      <c r="B839" s="61"/>
      <c r="C839" s="62"/>
      <c r="D839" s="61"/>
      <c r="E839" s="61"/>
      <c r="F839" s="61"/>
      <c r="G839" s="61"/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</row>
    <row r="840" spans="1:26" ht="15.75" customHeight="1" x14ac:dyDescent="0.2">
      <c r="A840" s="61"/>
      <c r="B840" s="61"/>
      <c r="C840" s="62"/>
      <c r="D840" s="61"/>
      <c r="E840" s="61"/>
      <c r="F840" s="61"/>
      <c r="G840" s="61"/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</row>
    <row r="841" spans="1:26" ht="15.75" customHeight="1" x14ac:dyDescent="0.2">
      <c r="A841" s="61"/>
      <c r="B841" s="61"/>
      <c r="C841" s="62"/>
      <c r="D841" s="61"/>
      <c r="E841" s="61"/>
      <c r="F841" s="61"/>
      <c r="G841" s="61"/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</row>
    <row r="842" spans="1:26" ht="15.75" customHeight="1" x14ac:dyDescent="0.2">
      <c r="A842" s="61"/>
      <c r="B842" s="61"/>
      <c r="C842" s="62"/>
      <c r="D842" s="61"/>
      <c r="E842" s="61"/>
      <c r="F842" s="61"/>
      <c r="G842" s="61"/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</row>
    <row r="843" spans="1:26" ht="15.75" customHeight="1" x14ac:dyDescent="0.2">
      <c r="A843" s="61"/>
      <c r="B843" s="61"/>
      <c r="C843" s="62"/>
      <c r="D843" s="61"/>
      <c r="E843" s="61"/>
      <c r="F843" s="61"/>
      <c r="G843" s="61"/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</row>
    <row r="844" spans="1:26" ht="15.75" customHeight="1" x14ac:dyDescent="0.2">
      <c r="A844" s="61"/>
      <c r="B844" s="61"/>
      <c r="C844" s="62"/>
      <c r="D844" s="61"/>
      <c r="E844" s="61"/>
      <c r="F844" s="61"/>
      <c r="G844" s="61"/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</row>
    <row r="845" spans="1:26" ht="15.75" customHeight="1" x14ac:dyDescent="0.2">
      <c r="A845" s="61"/>
      <c r="B845" s="61"/>
      <c r="C845" s="62"/>
      <c r="D845" s="61"/>
      <c r="E845" s="61"/>
      <c r="F845" s="61"/>
      <c r="G845" s="61"/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</row>
    <row r="846" spans="1:26" ht="15.75" customHeight="1" x14ac:dyDescent="0.2">
      <c r="A846" s="61"/>
      <c r="B846" s="61"/>
      <c r="C846" s="62"/>
      <c r="D846" s="61"/>
      <c r="E846" s="61"/>
      <c r="F846" s="61"/>
      <c r="G846" s="61"/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</row>
    <row r="847" spans="1:26" ht="15.75" customHeight="1" x14ac:dyDescent="0.2">
      <c r="A847" s="61"/>
      <c r="B847" s="61"/>
      <c r="C847" s="62"/>
      <c r="D847" s="61"/>
      <c r="E847" s="61"/>
      <c r="F847" s="61"/>
      <c r="G847" s="61"/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</row>
    <row r="848" spans="1:26" ht="15.75" customHeight="1" x14ac:dyDescent="0.2">
      <c r="A848" s="61"/>
      <c r="B848" s="61"/>
      <c r="C848" s="62"/>
      <c r="D848" s="61"/>
      <c r="E848" s="61"/>
      <c r="F848" s="61"/>
      <c r="G848" s="61"/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</row>
    <row r="849" spans="1:26" ht="15.75" customHeight="1" x14ac:dyDescent="0.2">
      <c r="A849" s="61"/>
      <c r="B849" s="61"/>
      <c r="C849" s="62"/>
      <c r="D849" s="61"/>
      <c r="E849" s="61"/>
      <c r="F849" s="61"/>
      <c r="G849" s="61"/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</row>
    <row r="850" spans="1:26" ht="15.75" customHeight="1" x14ac:dyDescent="0.2">
      <c r="A850" s="61"/>
      <c r="B850" s="61"/>
      <c r="C850" s="62"/>
      <c r="D850" s="61"/>
      <c r="E850" s="61"/>
      <c r="F850" s="61"/>
      <c r="G850" s="61"/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</row>
    <row r="851" spans="1:26" ht="15.75" customHeight="1" x14ac:dyDescent="0.2">
      <c r="A851" s="61"/>
      <c r="B851" s="61"/>
      <c r="C851" s="62"/>
      <c r="D851" s="61"/>
      <c r="E851" s="61"/>
      <c r="F851" s="61"/>
      <c r="G851" s="61"/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</row>
    <row r="852" spans="1:26" ht="15.75" customHeight="1" x14ac:dyDescent="0.2">
      <c r="A852" s="61"/>
      <c r="B852" s="61"/>
      <c r="C852" s="62"/>
      <c r="D852" s="61"/>
      <c r="E852" s="61"/>
      <c r="F852" s="61"/>
      <c r="G852" s="61"/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</row>
    <row r="853" spans="1:26" ht="15.75" customHeight="1" x14ac:dyDescent="0.2">
      <c r="A853" s="61"/>
      <c r="B853" s="61"/>
      <c r="C853" s="62"/>
      <c r="D853" s="61"/>
      <c r="E853" s="61"/>
      <c r="F853" s="61"/>
      <c r="G853" s="61"/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</row>
    <row r="854" spans="1:26" ht="15.75" customHeight="1" x14ac:dyDescent="0.2">
      <c r="A854" s="61"/>
      <c r="B854" s="61"/>
      <c r="C854" s="62"/>
      <c r="D854" s="61"/>
      <c r="E854" s="61"/>
      <c r="F854" s="61"/>
      <c r="G854" s="61"/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</row>
    <row r="855" spans="1:26" ht="15.75" customHeight="1" x14ac:dyDescent="0.2">
      <c r="A855" s="61"/>
      <c r="B855" s="61"/>
      <c r="C855" s="62"/>
      <c r="D855" s="61"/>
      <c r="E855" s="61"/>
      <c r="F855" s="61"/>
      <c r="G855" s="61"/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</row>
    <row r="856" spans="1:26" ht="15.75" customHeight="1" x14ac:dyDescent="0.2">
      <c r="A856" s="61"/>
      <c r="B856" s="61"/>
      <c r="C856" s="62"/>
      <c r="D856" s="61"/>
      <c r="E856" s="61"/>
      <c r="F856" s="61"/>
      <c r="G856" s="61"/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</row>
    <row r="857" spans="1:26" ht="15.75" customHeight="1" x14ac:dyDescent="0.2">
      <c r="A857" s="61"/>
      <c r="B857" s="61"/>
      <c r="C857" s="62"/>
      <c r="D857" s="61"/>
      <c r="E857" s="61"/>
      <c r="F857" s="61"/>
      <c r="G857" s="61"/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</row>
    <row r="858" spans="1:26" ht="15.75" customHeight="1" x14ac:dyDescent="0.2">
      <c r="A858" s="61"/>
      <c r="B858" s="61"/>
      <c r="C858" s="62"/>
      <c r="D858" s="61"/>
      <c r="E858" s="61"/>
      <c r="F858" s="61"/>
      <c r="G858" s="61"/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</row>
    <row r="859" spans="1:26" ht="15.75" customHeight="1" x14ac:dyDescent="0.2">
      <c r="A859" s="61"/>
      <c r="B859" s="61"/>
      <c r="C859" s="62"/>
      <c r="D859" s="61"/>
      <c r="E859" s="61"/>
      <c r="F859" s="61"/>
      <c r="G859" s="61"/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</row>
    <row r="860" spans="1:26" ht="15.75" customHeight="1" x14ac:dyDescent="0.2">
      <c r="A860" s="61"/>
      <c r="B860" s="61"/>
      <c r="C860" s="62"/>
      <c r="D860" s="61"/>
      <c r="E860" s="61"/>
      <c r="F860" s="61"/>
      <c r="G860" s="61"/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</row>
    <row r="861" spans="1:26" ht="15.75" customHeight="1" x14ac:dyDescent="0.2">
      <c r="A861" s="61"/>
      <c r="B861" s="61"/>
      <c r="C861" s="62"/>
      <c r="D861" s="61"/>
      <c r="E861" s="61"/>
      <c r="F861" s="61"/>
      <c r="G861" s="61"/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</row>
    <row r="862" spans="1:26" ht="15.75" customHeight="1" x14ac:dyDescent="0.2">
      <c r="A862" s="61"/>
      <c r="B862" s="61"/>
      <c r="C862" s="62"/>
      <c r="D862" s="61"/>
      <c r="E862" s="61"/>
      <c r="F862" s="61"/>
      <c r="G862" s="61"/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</row>
    <row r="863" spans="1:26" ht="15.75" customHeight="1" x14ac:dyDescent="0.2">
      <c r="A863" s="61"/>
      <c r="B863" s="61"/>
      <c r="C863" s="62"/>
      <c r="D863" s="61"/>
      <c r="E863" s="61"/>
      <c r="F863" s="61"/>
      <c r="G863" s="61"/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</row>
    <row r="864" spans="1:26" ht="15.75" customHeight="1" x14ac:dyDescent="0.2">
      <c r="A864" s="61"/>
      <c r="B864" s="61"/>
      <c r="C864" s="62"/>
      <c r="D864" s="61"/>
      <c r="E864" s="61"/>
      <c r="F864" s="61"/>
      <c r="G864" s="61"/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</row>
    <row r="865" spans="1:26" ht="15.75" customHeight="1" x14ac:dyDescent="0.2">
      <c r="A865" s="61"/>
      <c r="B865" s="61"/>
      <c r="C865" s="62"/>
      <c r="D865" s="61"/>
      <c r="E865" s="61"/>
      <c r="F865" s="61"/>
      <c r="G865" s="61"/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</row>
    <row r="866" spans="1:26" ht="15.75" customHeight="1" x14ac:dyDescent="0.2">
      <c r="A866" s="61"/>
      <c r="B866" s="61"/>
      <c r="C866" s="62"/>
      <c r="D866" s="61"/>
      <c r="E866" s="61"/>
      <c r="F866" s="61"/>
      <c r="G866" s="61"/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</row>
    <row r="867" spans="1:26" ht="15.75" customHeight="1" x14ac:dyDescent="0.2">
      <c r="A867" s="61"/>
      <c r="B867" s="61"/>
      <c r="C867" s="62"/>
      <c r="D867" s="61"/>
      <c r="E867" s="61"/>
      <c r="F867" s="61"/>
      <c r="G867" s="61"/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</row>
    <row r="868" spans="1:26" ht="15.75" customHeight="1" x14ac:dyDescent="0.2">
      <c r="A868" s="61"/>
      <c r="B868" s="61"/>
      <c r="C868" s="62"/>
      <c r="D868" s="61"/>
      <c r="E868" s="61"/>
      <c r="F868" s="61"/>
      <c r="G868" s="61"/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</row>
    <row r="869" spans="1:26" ht="15.75" customHeight="1" x14ac:dyDescent="0.2">
      <c r="A869" s="61"/>
      <c r="B869" s="61"/>
      <c r="C869" s="62"/>
      <c r="D869" s="61"/>
      <c r="E869" s="61"/>
      <c r="F869" s="61"/>
      <c r="G869" s="61"/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</row>
    <row r="870" spans="1:26" ht="15.75" customHeight="1" x14ac:dyDescent="0.2">
      <c r="A870" s="61"/>
      <c r="B870" s="61"/>
      <c r="C870" s="62"/>
      <c r="D870" s="61"/>
      <c r="E870" s="61"/>
      <c r="F870" s="61"/>
      <c r="G870" s="61"/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</row>
    <row r="871" spans="1:26" ht="15.75" customHeight="1" x14ac:dyDescent="0.2">
      <c r="A871" s="61"/>
      <c r="B871" s="61"/>
      <c r="C871" s="62"/>
      <c r="D871" s="61"/>
      <c r="E871" s="61"/>
      <c r="F871" s="61"/>
      <c r="G871" s="61"/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</row>
    <row r="872" spans="1:26" ht="15.75" customHeight="1" x14ac:dyDescent="0.2">
      <c r="A872" s="61"/>
      <c r="B872" s="61"/>
      <c r="C872" s="62"/>
      <c r="D872" s="61"/>
      <c r="E872" s="61"/>
      <c r="F872" s="61"/>
      <c r="G872" s="61"/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</row>
    <row r="873" spans="1:26" ht="15.75" customHeight="1" x14ac:dyDescent="0.2">
      <c r="A873" s="61"/>
      <c r="B873" s="61"/>
      <c r="C873" s="62"/>
      <c r="D873" s="61"/>
      <c r="E873" s="61"/>
      <c r="F873" s="61"/>
      <c r="G873" s="61"/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</row>
    <row r="874" spans="1:26" ht="15.75" customHeight="1" x14ac:dyDescent="0.2">
      <c r="A874" s="61"/>
      <c r="B874" s="61"/>
      <c r="C874" s="62"/>
      <c r="D874" s="61"/>
      <c r="E874" s="61"/>
      <c r="F874" s="61"/>
      <c r="G874" s="61"/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</row>
    <row r="875" spans="1:26" ht="15.75" customHeight="1" x14ac:dyDescent="0.2">
      <c r="A875" s="61"/>
      <c r="B875" s="61"/>
      <c r="C875" s="62"/>
      <c r="D875" s="61"/>
      <c r="E875" s="61"/>
      <c r="F875" s="61"/>
      <c r="G875" s="61"/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</row>
    <row r="876" spans="1:26" ht="15.75" customHeight="1" x14ac:dyDescent="0.2">
      <c r="A876" s="61"/>
      <c r="B876" s="61"/>
      <c r="C876" s="62"/>
      <c r="D876" s="61"/>
      <c r="E876" s="61"/>
      <c r="F876" s="61"/>
      <c r="G876" s="61"/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</row>
    <row r="877" spans="1:26" ht="15.75" customHeight="1" x14ac:dyDescent="0.2">
      <c r="A877" s="61"/>
      <c r="B877" s="61"/>
      <c r="C877" s="62"/>
      <c r="D877" s="61"/>
      <c r="E877" s="61"/>
      <c r="F877" s="61"/>
      <c r="G877" s="61"/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</row>
    <row r="878" spans="1:26" ht="15.75" customHeight="1" x14ac:dyDescent="0.2">
      <c r="A878" s="61"/>
      <c r="B878" s="61"/>
      <c r="C878" s="62"/>
      <c r="D878" s="61"/>
      <c r="E878" s="61"/>
      <c r="F878" s="61"/>
      <c r="G878" s="61"/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</row>
    <row r="879" spans="1:26" ht="15.75" customHeight="1" x14ac:dyDescent="0.2">
      <c r="A879" s="61"/>
      <c r="B879" s="61"/>
      <c r="C879" s="62"/>
      <c r="D879" s="61"/>
      <c r="E879" s="61"/>
      <c r="F879" s="61"/>
      <c r="G879" s="61"/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</row>
    <row r="880" spans="1:26" ht="15.75" customHeight="1" x14ac:dyDescent="0.2">
      <c r="A880" s="61"/>
      <c r="B880" s="61"/>
      <c r="C880" s="62"/>
      <c r="D880" s="61"/>
      <c r="E880" s="61"/>
      <c r="F880" s="61"/>
      <c r="G880" s="61"/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</row>
    <row r="881" spans="1:26" ht="15.75" customHeight="1" x14ac:dyDescent="0.2">
      <c r="A881" s="61"/>
      <c r="B881" s="61"/>
      <c r="C881" s="62"/>
      <c r="D881" s="61"/>
      <c r="E881" s="61"/>
      <c r="F881" s="61"/>
      <c r="G881" s="61"/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</row>
    <row r="882" spans="1:26" ht="15.75" customHeight="1" x14ac:dyDescent="0.2">
      <c r="A882" s="61"/>
      <c r="B882" s="61"/>
      <c r="C882" s="62"/>
      <c r="D882" s="61"/>
      <c r="E882" s="61"/>
      <c r="F882" s="61"/>
      <c r="G882" s="61"/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</row>
    <row r="883" spans="1:26" ht="15.75" customHeight="1" x14ac:dyDescent="0.2">
      <c r="A883" s="61"/>
      <c r="B883" s="61"/>
      <c r="C883" s="62"/>
      <c r="D883" s="61"/>
      <c r="E883" s="61"/>
      <c r="F883" s="61"/>
      <c r="G883" s="61"/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</row>
    <row r="884" spans="1:26" ht="15.75" customHeight="1" x14ac:dyDescent="0.2">
      <c r="A884" s="61"/>
      <c r="B884" s="61"/>
      <c r="C884" s="62"/>
      <c r="D884" s="61"/>
      <c r="E884" s="61"/>
      <c r="F884" s="61"/>
      <c r="G884" s="61"/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</row>
    <row r="885" spans="1:26" ht="15.75" customHeight="1" x14ac:dyDescent="0.2">
      <c r="A885" s="61"/>
      <c r="B885" s="61"/>
      <c r="C885" s="62"/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</row>
    <row r="886" spans="1:26" ht="15.75" customHeight="1" x14ac:dyDescent="0.2">
      <c r="A886" s="61"/>
      <c r="B886" s="61"/>
      <c r="C886" s="62"/>
      <c r="D886" s="61"/>
      <c r="E886" s="61"/>
      <c r="F886" s="61"/>
      <c r="G886" s="61"/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</row>
    <row r="887" spans="1:26" ht="15.75" customHeight="1" x14ac:dyDescent="0.2">
      <c r="A887" s="61"/>
      <c r="B887" s="61"/>
      <c r="C887" s="62"/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</row>
    <row r="888" spans="1:26" ht="15.75" customHeight="1" x14ac:dyDescent="0.2">
      <c r="A888" s="61"/>
      <c r="B888" s="61"/>
      <c r="C888" s="62"/>
      <c r="D888" s="61"/>
      <c r="E888" s="61"/>
      <c r="F888" s="61"/>
      <c r="G888" s="61"/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</row>
    <row r="889" spans="1:26" ht="15.75" customHeight="1" x14ac:dyDescent="0.2">
      <c r="A889" s="61"/>
      <c r="B889" s="61"/>
      <c r="C889" s="62"/>
      <c r="D889" s="61"/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</row>
    <row r="890" spans="1:26" ht="15.75" customHeight="1" x14ac:dyDescent="0.2">
      <c r="A890" s="61"/>
      <c r="B890" s="61"/>
      <c r="C890" s="62"/>
      <c r="D890" s="61"/>
      <c r="E890" s="61"/>
      <c r="F890" s="61"/>
      <c r="G890" s="61"/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</row>
    <row r="891" spans="1:26" ht="15.75" customHeight="1" x14ac:dyDescent="0.2">
      <c r="A891" s="61"/>
      <c r="B891" s="61"/>
      <c r="C891" s="62"/>
      <c r="D891" s="61"/>
      <c r="E891" s="61"/>
      <c r="F891" s="61"/>
      <c r="G891" s="61"/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</row>
    <row r="892" spans="1:26" ht="15.75" customHeight="1" x14ac:dyDescent="0.2">
      <c r="A892" s="61"/>
      <c r="B892" s="61"/>
      <c r="C892" s="62"/>
      <c r="D892" s="61"/>
      <c r="E892" s="61"/>
      <c r="F892" s="61"/>
      <c r="G892" s="61"/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</row>
    <row r="893" spans="1:26" ht="15.75" customHeight="1" x14ac:dyDescent="0.2">
      <c r="A893" s="61"/>
      <c r="B893" s="61"/>
      <c r="C893" s="62"/>
      <c r="D893" s="61"/>
      <c r="E893" s="61"/>
      <c r="F893" s="61"/>
      <c r="G893" s="61"/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</row>
    <row r="894" spans="1:26" ht="15.75" customHeight="1" x14ac:dyDescent="0.2">
      <c r="A894" s="61"/>
      <c r="B894" s="61"/>
      <c r="C894" s="62"/>
      <c r="D894" s="61"/>
      <c r="E894" s="61"/>
      <c r="F894" s="61"/>
      <c r="G894" s="61"/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</row>
    <row r="895" spans="1:26" ht="15.75" customHeight="1" x14ac:dyDescent="0.2">
      <c r="A895" s="61"/>
      <c r="B895" s="61"/>
      <c r="C895" s="62"/>
      <c r="D895" s="61"/>
      <c r="E895" s="61"/>
      <c r="F895" s="61"/>
      <c r="G895" s="61"/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</row>
    <row r="896" spans="1:26" ht="15.75" customHeight="1" x14ac:dyDescent="0.2">
      <c r="A896" s="61"/>
      <c r="B896" s="61"/>
      <c r="C896" s="62"/>
      <c r="D896" s="61"/>
      <c r="E896" s="61"/>
      <c r="F896" s="61"/>
      <c r="G896" s="61"/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</row>
    <row r="897" spans="1:26" ht="15.75" customHeight="1" x14ac:dyDescent="0.2">
      <c r="A897" s="61"/>
      <c r="B897" s="61"/>
      <c r="C897" s="62"/>
      <c r="D897" s="61"/>
      <c r="E897" s="61"/>
      <c r="F897" s="61"/>
      <c r="G897" s="61"/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</row>
    <row r="898" spans="1:26" ht="15.75" customHeight="1" x14ac:dyDescent="0.2">
      <c r="A898" s="61"/>
      <c r="B898" s="61"/>
      <c r="C898" s="62"/>
      <c r="D898" s="61"/>
      <c r="E898" s="61"/>
      <c r="F898" s="61"/>
      <c r="G898" s="61"/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</row>
    <row r="899" spans="1:26" ht="15.75" customHeight="1" x14ac:dyDescent="0.2">
      <c r="A899" s="61"/>
      <c r="B899" s="61"/>
      <c r="C899" s="62"/>
      <c r="D899" s="61"/>
      <c r="E899" s="61"/>
      <c r="F899" s="61"/>
      <c r="G899" s="61"/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</row>
    <row r="900" spans="1:26" ht="15.75" customHeight="1" x14ac:dyDescent="0.2">
      <c r="A900" s="61"/>
      <c r="B900" s="61"/>
      <c r="C900" s="62"/>
      <c r="D900" s="61"/>
      <c r="E900" s="61"/>
      <c r="F900" s="61"/>
      <c r="G900" s="61"/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</row>
    <row r="901" spans="1:26" ht="15.75" customHeight="1" x14ac:dyDescent="0.2">
      <c r="A901" s="61"/>
      <c r="B901" s="61"/>
      <c r="C901" s="62"/>
      <c r="D901" s="61"/>
      <c r="E901" s="61"/>
      <c r="F901" s="61"/>
      <c r="G901" s="61"/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</row>
    <row r="902" spans="1:26" ht="15.75" customHeight="1" x14ac:dyDescent="0.2">
      <c r="A902" s="61"/>
      <c r="B902" s="61"/>
      <c r="C902" s="62"/>
      <c r="D902" s="61"/>
      <c r="E902" s="61"/>
      <c r="F902" s="61"/>
      <c r="G902" s="61"/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</row>
    <row r="903" spans="1:26" ht="15.75" customHeight="1" x14ac:dyDescent="0.2">
      <c r="A903" s="61"/>
      <c r="B903" s="61"/>
      <c r="C903" s="62"/>
      <c r="D903" s="61"/>
      <c r="E903" s="61"/>
      <c r="F903" s="61"/>
      <c r="G903" s="61"/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</row>
    <row r="904" spans="1:26" ht="15.75" customHeight="1" x14ac:dyDescent="0.2">
      <c r="A904" s="61"/>
      <c r="B904" s="61"/>
      <c r="C904" s="62"/>
      <c r="D904" s="61"/>
      <c r="E904" s="61"/>
      <c r="F904" s="61"/>
      <c r="G904" s="61"/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</row>
    <row r="905" spans="1:26" ht="15.75" customHeight="1" x14ac:dyDescent="0.2">
      <c r="A905" s="61"/>
      <c r="B905" s="61"/>
      <c r="C905" s="62"/>
      <c r="D905" s="61"/>
      <c r="E905" s="61"/>
      <c r="F905" s="61"/>
      <c r="G905" s="61"/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</row>
    <row r="906" spans="1:26" ht="15.75" customHeight="1" x14ac:dyDescent="0.2">
      <c r="A906" s="61"/>
      <c r="B906" s="61"/>
      <c r="C906" s="62"/>
      <c r="D906" s="61"/>
      <c r="E906" s="61"/>
      <c r="F906" s="61"/>
      <c r="G906" s="61"/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</row>
    <row r="907" spans="1:26" ht="15.75" customHeight="1" x14ac:dyDescent="0.2">
      <c r="A907" s="61"/>
      <c r="B907" s="61"/>
      <c r="C907" s="62"/>
      <c r="D907" s="61"/>
      <c r="E907" s="61"/>
      <c r="F907" s="61"/>
      <c r="G907" s="61"/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</row>
    <row r="908" spans="1:26" ht="15.75" customHeight="1" x14ac:dyDescent="0.2">
      <c r="A908" s="61"/>
      <c r="B908" s="61"/>
      <c r="C908" s="62"/>
      <c r="D908" s="61"/>
      <c r="E908" s="61"/>
      <c r="F908" s="61"/>
      <c r="G908" s="61"/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</row>
    <row r="909" spans="1:26" ht="15.75" customHeight="1" x14ac:dyDescent="0.2">
      <c r="A909" s="61"/>
      <c r="B909" s="61"/>
      <c r="C909" s="62"/>
      <c r="D909" s="61"/>
      <c r="E909" s="61"/>
      <c r="F909" s="61"/>
      <c r="G909" s="61"/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</row>
    <row r="910" spans="1:26" ht="15.75" customHeight="1" x14ac:dyDescent="0.2">
      <c r="A910" s="61"/>
      <c r="B910" s="61"/>
      <c r="C910" s="62"/>
      <c r="D910" s="61"/>
      <c r="E910" s="61"/>
      <c r="F910" s="61"/>
      <c r="G910" s="61"/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</row>
    <row r="911" spans="1:26" ht="15.75" customHeight="1" x14ac:dyDescent="0.2">
      <c r="A911" s="61"/>
      <c r="B911" s="61"/>
      <c r="C911" s="62"/>
      <c r="D911" s="61"/>
      <c r="E911" s="61"/>
      <c r="F911" s="61"/>
      <c r="G911" s="61"/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</row>
    <row r="912" spans="1:26" ht="15.75" customHeight="1" x14ac:dyDescent="0.2">
      <c r="A912" s="61"/>
      <c r="B912" s="61"/>
      <c r="C912" s="62"/>
      <c r="D912" s="61"/>
      <c r="E912" s="61"/>
      <c r="F912" s="61"/>
      <c r="G912" s="61"/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</row>
    <row r="913" spans="1:26" ht="15.75" customHeight="1" x14ac:dyDescent="0.2">
      <c r="A913" s="61"/>
      <c r="B913" s="61"/>
      <c r="C913" s="62"/>
      <c r="D913" s="61"/>
      <c r="E913" s="61"/>
      <c r="F913" s="61"/>
      <c r="G913" s="61"/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</row>
    <row r="914" spans="1:26" ht="15.75" customHeight="1" x14ac:dyDescent="0.2">
      <c r="A914" s="61"/>
      <c r="B914" s="61"/>
      <c r="C914" s="62"/>
      <c r="D914" s="61"/>
      <c r="E914" s="61"/>
      <c r="F914" s="61"/>
      <c r="G914" s="61"/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</row>
    <row r="915" spans="1:26" ht="15.75" customHeight="1" x14ac:dyDescent="0.2">
      <c r="A915" s="61"/>
      <c r="B915" s="61"/>
      <c r="C915" s="62"/>
      <c r="D915" s="61"/>
      <c r="E915" s="61"/>
      <c r="F915" s="61"/>
      <c r="G915" s="61"/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</row>
    <row r="916" spans="1:26" ht="15.75" customHeight="1" x14ac:dyDescent="0.2">
      <c r="A916" s="61"/>
      <c r="B916" s="61"/>
      <c r="C916" s="62"/>
      <c r="D916" s="61"/>
      <c r="E916" s="61"/>
      <c r="F916" s="61"/>
      <c r="G916" s="61"/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</row>
    <row r="917" spans="1:26" ht="15.75" customHeight="1" x14ac:dyDescent="0.2">
      <c r="A917" s="61"/>
      <c r="B917" s="61"/>
      <c r="C917" s="62"/>
      <c r="D917" s="61"/>
      <c r="E917" s="61"/>
      <c r="F917" s="61"/>
      <c r="G917" s="61"/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</row>
    <row r="918" spans="1:26" ht="15.75" customHeight="1" x14ac:dyDescent="0.2">
      <c r="A918" s="61"/>
      <c r="B918" s="61"/>
      <c r="C918" s="62"/>
      <c r="D918" s="61"/>
      <c r="E918" s="61"/>
      <c r="F918" s="61"/>
      <c r="G918" s="61"/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</row>
    <row r="919" spans="1:26" ht="15.75" customHeight="1" x14ac:dyDescent="0.2">
      <c r="A919" s="61"/>
      <c r="B919" s="61"/>
      <c r="C919" s="62"/>
      <c r="D919" s="61"/>
      <c r="E919" s="61"/>
      <c r="F919" s="61"/>
      <c r="G919" s="61"/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</row>
    <row r="920" spans="1:26" ht="15.75" customHeight="1" x14ac:dyDescent="0.2">
      <c r="A920" s="61"/>
      <c r="B920" s="61"/>
      <c r="C920" s="62"/>
      <c r="D920" s="61"/>
      <c r="E920" s="61"/>
      <c r="F920" s="61"/>
      <c r="G920" s="61"/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</row>
    <row r="921" spans="1:26" ht="15.75" customHeight="1" x14ac:dyDescent="0.2">
      <c r="A921" s="61"/>
      <c r="B921" s="61"/>
      <c r="C921" s="62"/>
      <c r="D921" s="61"/>
      <c r="E921" s="61"/>
      <c r="F921" s="61"/>
      <c r="G921" s="61"/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</row>
    <row r="922" spans="1:26" ht="15.75" customHeight="1" x14ac:dyDescent="0.2">
      <c r="A922" s="61"/>
      <c r="B922" s="61"/>
      <c r="C922" s="62"/>
      <c r="D922" s="61"/>
      <c r="E922" s="61"/>
      <c r="F922" s="61"/>
      <c r="G922" s="61"/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</row>
    <row r="923" spans="1:26" ht="15.75" customHeight="1" x14ac:dyDescent="0.2">
      <c r="A923" s="61"/>
      <c r="B923" s="61"/>
      <c r="C923" s="62"/>
      <c r="D923" s="61"/>
      <c r="E923" s="61"/>
      <c r="F923" s="61"/>
      <c r="G923" s="61"/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</row>
    <row r="924" spans="1:26" ht="15.75" customHeight="1" x14ac:dyDescent="0.2">
      <c r="A924" s="61"/>
      <c r="B924" s="61"/>
      <c r="C924" s="62"/>
      <c r="D924" s="61"/>
      <c r="E924" s="61"/>
      <c r="F924" s="61"/>
      <c r="G924" s="61"/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</row>
    <row r="925" spans="1:26" ht="15.75" customHeight="1" x14ac:dyDescent="0.2">
      <c r="A925" s="61"/>
      <c r="B925" s="61"/>
      <c r="C925" s="62"/>
      <c r="D925" s="61"/>
      <c r="E925" s="61"/>
      <c r="F925" s="61"/>
      <c r="G925" s="61"/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</row>
    <row r="926" spans="1:26" ht="15.75" customHeight="1" x14ac:dyDescent="0.2">
      <c r="A926" s="61"/>
      <c r="B926" s="61"/>
      <c r="C926" s="62"/>
      <c r="D926" s="61"/>
      <c r="E926" s="61"/>
      <c r="F926" s="61"/>
      <c r="G926" s="61"/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</row>
    <row r="927" spans="1:26" ht="15.75" customHeight="1" x14ac:dyDescent="0.2">
      <c r="A927" s="61"/>
      <c r="B927" s="61"/>
      <c r="C927" s="62"/>
      <c r="D927" s="61"/>
      <c r="E927" s="61"/>
      <c r="F927" s="61"/>
      <c r="G927" s="61"/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</row>
    <row r="928" spans="1:26" ht="15.75" customHeight="1" x14ac:dyDescent="0.2">
      <c r="A928" s="61"/>
      <c r="B928" s="61"/>
      <c r="C928" s="62"/>
      <c r="D928" s="61"/>
      <c r="E928" s="61"/>
      <c r="F928" s="61"/>
      <c r="G928" s="61"/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</row>
    <row r="929" spans="1:26" ht="15.75" customHeight="1" x14ac:dyDescent="0.2">
      <c r="A929" s="61"/>
      <c r="B929" s="61"/>
      <c r="C929" s="62"/>
      <c r="D929" s="61"/>
      <c r="E929" s="61"/>
      <c r="F929" s="61"/>
      <c r="G929" s="61"/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</row>
    <row r="930" spans="1:26" ht="15.75" customHeight="1" x14ac:dyDescent="0.2">
      <c r="A930" s="61"/>
      <c r="B930" s="61"/>
      <c r="C930" s="62"/>
      <c r="D930" s="61"/>
      <c r="E930" s="61"/>
      <c r="F930" s="61"/>
      <c r="G930" s="61"/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</row>
    <row r="931" spans="1:26" ht="15.75" customHeight="1" x14ac:dyDescent="0.2">
      <c r="A931" s="61"/>
      <c r="B931" s="61"/>
      <c r="C931" s="62"/>
      <c r="D931" s="61"/>
      <c r="E931" s="61"/>
      <c r="F931" s="61"/>
      <c r="G931" s="61"/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</row>
    <row r="932" spans="1:26" ht="15.75" customHeight="1" x14ac:dyDescent="0.2">
      <c r="A932" s="61"/>
      <c r="B932" s="61"/>
      <c r="C932" s="62"/>
      <c r="D932" s="61"/>
      <c r="E932" s="61"/>
      <c r="F932" s="61"/>
      <c r="G932" s="61"/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</row>
    <row r="933" spans="1:26" ht="15.75" customHeight="1" x14ac:dyDescent="0.2">
      <c r="A933" s="61"/>
      <c r="B933" s="61"/>
      <c r="C933" s="62"/>
      <c r="D933" s="61"/>
      <c r="E933" s="61"/>
      <c r="F933" s="61"/>
      <c r="G933" s="61"/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</row>
    <row r="934" spans="1:26" ht="15.75" customHeight="1" x14ac:dyDescent="0.2">
      <c r="A934" s="61"/>
      <c r="B934" s="61"/>
      <c r="C934" s="62"/>
      <c r="D934" s="61"/>
      <c r="E934" s="61"/>
      <c r="F934" s="61"/>
      <c r="G934" s="61"/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</row>
    <row r="935" spans="1:26" ht="15.75" customHeight="1" x14ac:dyDescent="0.2">
      <c r="A935" s="61"/>
      <c r="B935" s="61"/>
      <c r="C935" s="62"/>
      <c r="D935" s="61"/>
      <c r="E935" s="61"/>
      <c r="F935" s="61"/>
      <c r="G935" s="61"/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</row>
    <row r="936" spans="1:26" ht="15.75" customHeight="1" x14ac:dyDescent="0.2">
      <c r="A936" s="61"/>
      <c r="B936" s="61"/>
      <c r="C936" s="62"/>
      <c r="D936" s="61"/>
      <c r="E936" s="61"/>
      <c r="F936" s="61"/>
      <c r="G936" s="61"/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</row>
    <row r="937" spans="1:26" ht="15.75" customHeight="1" x14ac:dyDescent="0.2">
      <c r="A937" s="61"/>
      <c r="B937" s="61"/>
      <c r="C937" s="62"/>
      <c r="D937" s="61"/>
      <c r="E937" s="61"/>
      <c r="F937" s="61"/>
      <c r="G937" s="61"/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</row>
    <row r="938" spans="1:26" ht="15.75" customHeight="1" x14ac:dyDescent="0.2">
      <c r="A938" s="61"/>
      <c r="B938" s="61"/>
      <c r="C938" s="62"/>
      <c r="D938" s="61"/>
      <c r="E938" s="61"/>
      <c r="F938" s="61"/>
      <c r="G938" s="61"/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</row>
    <row r="939" spans="1:26" ht="15.75" customHeight="1" x14ac:dyDescent="0.2">
      <c r="A939" s="61"/>
      <c r="B939" s="61"/>
      <c r="C939" s="62"/>
      <c r="D939" s="61"/>
      <c r="E939" s="61"/>
      <c r="F939" s="61"/>
      <c r="G939" s="61"/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</row>
    <row r="940" spans="1:26" ht="15.75" customHeight="1" x14ac:dyDescent="0.2">
      <c r="A940" s="61"/>
      <c r="B940" s="61"/>
      <c r="C940" s="62"/>
      <c r="D940" s="61"/>
      <c r="E940" s="61"/>
      <c r="F940" s="61"/>
      <c r="G940" s="61"/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</row>
    <row r="941" spans="1:26" ht="15.75" customHeight="1" x14ac:dyDescent="0.2">
      <c r="A941" s="61"/>
      <c r="B941" s="61"/>
      <c r="C941" s="62"/>
      <c r="D941" s="61"/>
      <c r="E941" s="61"/>
      <c r="F941" s="61"/>
      <c r="G941" s="61"/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</row>
    <row r="942" spans="1:26" ht="15.75" customHeight="1" x14ac:dyDescent="0.2">
      <c r="A942" s="61"/>
      <c r="B942" s="61"/>
      <c r="C942" s="62"/>
      <c r="D942" s="61"/>
      <c r="E942" s="61"/>
      <c r="F942" s="61"/>
      <c r="G942" s="61"/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</row>
    <row r="943" spans="1:26" ht="15.75" customHeight="1" x14ac:dyDescent="0.2">
      <c r="A943" s="61"/>
      <c r="B943" s="61"/>
      <c r="C943" s="62"/>
      <c r="D943" s="61"/>
      <c r="E943" s="61"/>
      <c r="F943" s="61"/>
      <c r="G943" s="61"/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</row>
    <row r="944" spans="1:26" ht="15.75" customHeight="1" x14ac:dyDescent="0.2">
      <c r="A944" s="61"/>
      <c r="B944" s="61"/>
      <c r="C944" s="62"/>
      <c r="D944" s="61"/>
      <c r="E944" s="61"/>
      <c r="F944" s="61"/>
      <c r="G944" s="61"/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</row>
    <row r="945" spans="1:26" ht="15.75" customHeight="1" x14ac:dyDescent="0.2">
      <c r="A945" s="61"/>
      <c r="B945" s="61"/>
      <c r="C945" s="62"/>
      <c r="D945" s="61"/>
      <c r="E945" s="61"/>
      <c r="F945" s="61"/>
      <c r="G945" s="61"/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</row>
    <row r="946" spans="1:26" ht="15.75" customHeight="1" x14ac:dyDescent="0.2">
      <c r="A946" s="61"/>
      <c r="B946" s="61"/>
      <c r="C946" s="62"/>
      <c r="D946" s="61"/>
      <c r="E946" s="61"/>
      <c r="F946" s="61"/>
      <c r="G946" s="61"/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</row>
    <row r="947" spans="1:26" ht="15.75" customHeight="1" x14ac:dyDescent="0.2">
      <c r="A947" s="61"/>
      <c r="B947" s="61"/>
      <c r="C947" s="62"/>
      <c r="D947" s="61"/>
      <c r="E947" s="61"/>
      <c r="F947" s="61"/>
      <c r="G947" s="61"/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</row>
    <row r="948" spans="1:26" ht="15.75" customHeight="1" x14ac:dyDescent="0.2">
      <c r="A948" s="61"/>
      <c r="B948" s="61"/>
      <c r="C948" s="62"/>
      <c r="D948" s="61"/>
      <c r="E948" s="61"/>
      <c r="F948" s="61"/>
      <c r="G948" s="61"/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61"/>
      <c r="X948" s="61"/>
      <c r="Y948" s="61"/>
      <c r="Z948" s="61"/>
    </row>
    <row r="949" spans="1:26" ht="15.75" customHeight="1" x14ac:dyDescent="0.2">
      <c r="A949" s="61"/>
      <c r="B949" s="61"/>
      <c r="C949" s="62"/>
      <c r="D949" s="61"/>
      <c r="E949" s="61"/>
      <c r="F949" s="61"/>
      <c r="G949" s="61"/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61"/>
      <c r="X949" s="61"/>
      <c r="Y949" s="61"/>
      <c r="Z949" s="61"/>
    </row>
    <row r="950" spans="1:26" ht="15.75" customHeight="1" x14ac:dyDescent="0.2">
      <c r="A950" s="61"/>
      <c r="B950" s="61"/>
      <c r="C950" s="62"/>
      <c r="D950" s="61"/>
      <c r="E950" s="61"/>
      <c r="F950" s="61"/>
      <c r="G950" s="61"/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61"/>
      <c r="X950" s="61"/>
      <c r="Y950" s="61"/>
      <c r="Z950" s="61"/>
    </row>
    <row r="951" spans="1:26" ht="15.75" customHeight="1" x14ac:dyDescent="0.2">
      <c r="A951" s="61"/>
      <c r="B951" s="61"/>
      <c r="C951" s="62"/>
      <c r="D951" s="61"/>
      <c r="E951" s="61"/>
      <c r="F951" s="61"/>
      <c r="G951" s="61"/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61"/>
      <c r="X951" s="61"/>
      <c r="Y951" s="61"/>
      <c r="Z951" s="61"/>
    </row>
    <row r="952" spans="1:26" ht="15.75" customHeight="1" x14ac:dyDescent="0.2">
      <c r="A952" s="61"/>
      <c r="B952" s="61"/>
      <c r="C952" s="62"/>
      <c r="D952" s="61"/>
      <c r="E952" s="61"/>
      <c r="F952" s="61"/>
      <c r="G952" s="61"/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61"/>
      <c r="X952" s="61"/>
      <c r="Y952" s="61"/>
      <c r="Z952" s="61"/>
    </row>
    <row r="953" spans="1:26" ht="15.75" customHeight="1" x14ac:dyDescent="0.2">
      <c r="A953" s="61"/>
      <c r="B953" s="61"/>
      <c r="C953" s="62"/>
      <c r="D953" s="61"/>
      <c r="E953" s="61"/>
      <c r="F953" s="61"/>
      <c r="G953" s="61"/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61"/>
      <c r="X953" s="61"/>
      <c r="Y953" s="61"/>
      <c r="Z953" s="61"/>
    </row>
    <row r="954" spans="1:26" ht="15.75" customHeight="1" x14ac:dyDescent="0.2">
      <c r="A954" s="61"/>
      <c r="B954" s="61"/>
      <c r="C954" s="62"/>
      <c r="D954" s="61"/>
      <c r="E954" s="61"/>
      <c r="F954" s="61"/>
      <c r="G954" s="61"/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61"/>
      <c r="X954" s="61"/>
      <c r="Y954" s="61"/>
      <c r="Z954" s="61"/>
    </row>
    <row r="955" spans="1:26" ht="15.75" customHeight="1" x14ac:dyDescent="0.2">
      <c r="A955" s="61"/>
      <c r="B955" s="61"/>
      <c r="C955" s="62"/>
      <c r="D955" s="61"/>
      <c r="E955" s="61"/>
      <c r="F955" s="61"/>
      <c r="G955" s="61"/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61"/>
      <c r="X955" s="61"/>
      <c r="Y955" s="61"/>
      <c r="Z955" s="61"/>
    </row>
    <row r="956" spans="1:26" ht="15.75" customHeight="1" x14ac:dyDescent="0.2">
      <c r="A956" s="61"/>
      <c r="B956" s="61"/>
      <c r="C956" s="62"/>
      <c r="D956" s="61"/>
      <c r="E956" s="61"/>
      <c r="F956" s="61"/>
      <c r="G956" s="61"/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61"/>
      <c r="X956" s="61"/>
      <c r="Y956" s="61"/>
      <c r="Z956" s="61"/>
    </row>
    <row r="957" spans="1:26" ht="15.75" customHeight="1" x14ac:dyDescent="0.2">
      <c r="A957" s="61"/>
      <c r="B957" s="61"/>
      <c r="C957" s="62"/>
      <c r="D957" s="61"/>
      <c r="E957" s="61"/>
      <c r="F957" s="61"/>
      <c r="G957" s="61"/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61"/>
      <c r="X957" s="61"/>
      <c r="Y957" s="61"/>
      <c r="Z957" s="61"/>
    </row>
    <row r="958" spans="1:26" ht="15.75" customHeight="1" x14ac:dyDescent="0.2">
      <c r="A958" s="61"/>
      <c r="B958" s="61"/>
      <c r="C958" s="62"/>
      <c r="D958" s="61"/>
      <c r="E958" s="61"/>
      <c r="F958" s="61"/>
      <c r="G958" s="61"/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61"/>
      <c r="X958" s="61"/>
      <c r="Y958" s="61"/>
      <c r="Z958" s="61"/>
    </row>
    <row r="959" spans="1:26" ht="15.75" customHeight="1" x14ac:dyDescent="0.2">
      <c r="A959" s="61"/>
      <c r="B959" s="61"/>
      <c r="C959" s="62"/>
      <c r="D959" s="61"/>
      <c r="E959" s="61"/>
      <c r="F959" s="61"/>
      <c r="G959" s="61"/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61"/>
      <c r="X959" s="61"/>
      <c r="Y959" s="61"/>
      <c r="Z959" s="61"/>
    </row>
    <row r="960" spans="1:26" ht="15.75" customHeight="1" x14ac:dyDescent="0.2">
      <c r="A960" s="61"/>
      <c r="B960" s="61"/>
      <c r="C960" s="62"/>
      <c r="D960" s="61"/>
      <c r="E960" s="61"/>
      <c r="F960" s="61"/>
      <c r="G960" s="61"/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61"/>
      <c r="X960" s="61"/>
      <c r="Y960" s="61"/>
      <c r="Z960" s="61"/>
    </row>
    <row r="961" spans="1:26" ht="15.75" customHeight="1" x14ac:dyDescent="0.2">
      <c r="A961" s="61"/>
      <c r="B961" s="61"/>
      <c r="C961" s="62"/>
      <c r="D961" s="61"/>
      <c r="E961" s="61"/>
      <c r="F961" s="61"/>
      <c r="G961" s="61"/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61"/>
      <c r="X961" s="61"/>
      <c r="Y961" s="61"/>
      <c r="Z961" s="61"/>
    </row>
    <row r="962" spans="1:26" ht="15.75" customHeight="1" x14ac:dyDescent="0.2">
      <c r="A962" s="61"/>
      <c r="B962" s="61"/>
      <c r="C962" s="62"/>
      <c r="D962" s="61"/>
      <c r="E962" s="61"/>
      <c r="F962" s="61"/>
      <c r="G962" s="61"/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61"/>
      <c r="X962" s="61"/>
      <c r="Y962" s="61"/>
      <c r="Z962" s="61"/>
    </row>
    <row r="963" spans="1:26" ht="15.75" customHeight="1" x14ac:dyDescent="0.2">
      <c r="A963" s="61"/>
      <c r="B963" s="61"/>
      <c r="C963" s="62"/>
      <c r="D963" s="61"/>
      <c r="E963" s="61"/>
      <c r="F963" s="61"/>
      <c r="G963" s="61"/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61"/>
      <c r="X963" s="61"/>
      <c r="Y963" s="61"/>
      <c r="Z963" s="61"/>
    </row>
    <row r="964" spans="1:26" ht="15.75" customHeight="1" x14ac:dyDescent="0.2">
      <c r="A964" s="61"/>
      <c r="B964" s="61"/>
      <c r="C964" s="62"/>
      <c r="D964" s="61"/>
      <c r="E964" s="61"/>
      <c r="F964" s="61"/>
      <c r="G964" s="61"/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61"/>
      <c r="X964" s="61"/>
      <c r="Y964" s="61"/>
      <c r="Z964" s="61"/>
    </row>
    <row r="965" spans="1:26" ht="15.75" customHeight="1" x14ac:dyDescent="0.2">
      <c r="A965" s="61"/>
      <c r="B965" s="61"/>
      <c r="C965" s="62"/>
      <c r="D965" s="61"/>
      <c r="E965" s="61"/>
      <c r="F965" s="61"/>
      <c r="G965" s="61"/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61"/>
      <c r="X965" s="61"/>
      <c r="Y965" s="61"/>
      <c r="Z965" s="61"/>
    </row>
    <row r="966" spans="1:26" ht="15.75" customHeight="1" x14ac:dyDescent="0.2">
      <c r="A966" s="61"/>
      <c r="B966" s="61"/>
      <c r="C966" s="62"/>
      <c r="D966" s="61"/>
      <c r="E966" s="61"/>
      <c r="F966" s="61"/>
      <c r="G966" s="61"/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61"/>
      <c r="X966" s="61"/>
      <c r="Y966" s="61"/>
      <c r="Z966" s="61"/>
    </row>
    <row r="967" spans="1:26" ht="15.75" customHeight="1" x14ac:dyDescent="0.2">
      <c r="A967" s="61"/>
      <c r="B967" s="61"/>
      <c r="C967" s="62"/>
      <c r="D967" s="61"/>
      <c r="E967" s="61"/>
      <c r="F967" s="61"/>
      <c r="G967" s="61"/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61"/>
      <c r="X967" s="61"/>
      <c r="Y967" s="61"/>
      <c r="Z967" s="61"/>
    </row>
    <row r="968" spans="1:26" ht="15.75" customHeight="1" x14ac:dyDescent="0.2">
      <c r="A968" s="61"/>
      <c r="B968" s="61"/>
      <c r="C968" s="62"/>
      <c r="D968" s="61"/>
      <c r="E968" s="61"/>
      <c r="F968" s="61"/>
      <c r="G968" s="61"/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61"/>
      <c r="X968" s="61"/>
      <c r="Y968" s="61"/>
      <c r="Z968" s="61"/>
    </row>
    <row r="969" spans="1:26" ht="15.75" customHeight="1" x14ac:dyDescent="0.2">
      <c r="A969" s="61"/>
      <c r="B969" s="61"/>
      <c r="C969" s="62"/>
      <c r="D969" s="61"/>
      <c r="E969" s="61"/>
      <c r="F969" s="61"/>
      <c r="G969" s="61"/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61"/>
      <c r="X969" s="61"/>
      <c r="Y969" s="61"/>
      <c r="Z969" s="61"/>
    </row>
    <row r="970" spans="1:26" ht="15.75" customHeight="1" x14ac:dyDescent="0.2">
      <c r="A970" s="61"/>
      <c r="B970" s="61"/>
      <c r="C970" s="62"/>
      <c r="D970" s="61"/>
      <c r="E970" s="61"/>
      <c r="F970" s="61"/>
      <c r="G970" s="61"/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61"/>
      <c r="X970" s="61"/>
      <c r="Y970" s="61"/>
      <c r="Z970" s="61"/>
    </row>
    <row r="971" spans="1:26" ht="15.75" customHeight="1" x14ac:dyDescent="0.2">
      <c r="A971" s="61"/>
      <c r="B971" s="61"/>
      <c r="C971" s="62"/>
      <c r="D971" s="61"/>
      <c r="E971" s="61"/>
      <c r="F971" s="61"/>
      <c r="G971" s="61"/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61"/>
      <c r="X971" s="61"/>
      <c r="Y971" s="61"/>
      <c r="Z971" s="61"/>
    </row>
    <row r="972" spans="1:26" ht="15.75" customHeight="1" x14ac:dyDescent="0.2">
      <c r="A972" s="61"/>
      <c r="B972" s="61"/>
      <c r="C972" s="62"/>
      <c r="D972" s="61"/>
      <c r="E972" s="61"/>
      <c r="F972" s="61"/>
      <c r="G972" s="61"/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61"/>
      <c r="X972" s="61"/>
      <c r="Y972" s="61"/>
      <c r="Z972" s="61"/>
    </row>
    <row r="973" spans="1:26" ht="15.75" customHeight="1" x14ac:dyDescent="0.2">
      <c r="A973" s="61"/>
      <c r="B973" s="61"/>
      <c r="C973" s="62"/>
      <c r="D973" s="61"/>
      <c r="E973" s="61"/>
      <c r="F973" s="61"/>
      <c r="G973" s="61"/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61"/>
      <c r="X973" s="61"/>
      <c r="Y973" s="61"/>
      <c r="Z973" s="61"/>
    </row>
    <row r="974" spans="1:26" ht="15.75" customHeight="1" x14ac:dyDescent="0.2">
      <c r="A974" s="61"/>
      <c r="B974" s="61"/>
      <c r="C974" s="62"/>
      <c r="D974" s="61"/>
      <c r="E974" s="61"/>
      <c r="F974" s="61"/>
      <c r="G974" s="61"/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61"/>
      <c r="X974" s="61"/>
      <c r="Y974" s="61"/>
      <c r="Z974" s="61"/>
    </row>
    <row r="975" spans="1:26" ht="15.75" customHeight="1" x14ac:dyDescent="0.2">
      <c r="A975" s="61"/>
      <c r="B975" s="61"/>
      <c r="C975" s="62"/>
      <c r="D975" s="61"/>
      <c r="E975" s="61"/>
      <c r="F975" s="61"/>
      <c r="G975" s="61"/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61"/>
      <c r="X975" s="61"/>
      <c r="Y975" s="61"/>
      <c r="Z975" s="61"/>
    </row>
    <row r="976" spans="1:26" ht="15.75" customHeight="1" x14ac:dyDescent="0.2">
      <c r="A976" s="61"/>
      <c r="B976" s="61"/>
      <c r="C976" s="62"/>
      <c r="D976" s="61"/>
      <c r="E976" s="61"/>
      <c r="F976" s="61"/>
      <c r="G976" s="61"/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61"/>
      <c r="X976" s="61"/>
      <c r="Y976" s="61"/>
      <c r="Z976" s="61"/>
    </row>
    <row r="977" spans="1:26" ht="15.75" customHeight="1" x14ac:dyDescent="0.2">
      <c r="A977" s="61"/>
      <c r="B977" s="61"/>
      <c r="C977" s="62"/>
      <c r="D977" s="61"/>
      <c r="E977" s="61"/>
      <c r="F977" s="61"/>
      <c r="G977" s="61"/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61"/>
      <c r="X977" s="61"/>
      <c r="Y977" s="61"/>
      <c r="Z977" s="61"/>
    </row>
    <row r="978" spans="1:26" ht="15.75" customHeight="1" x14ac:dyDescent="0.2">
      <c r="A978" s="61"/>
      <c r="B978" s="61"/>
      <c r="C978" s="62"/>
      <c r="D978" s="61"/>
      <c r="E978" s="61"/>
      <c r="F978" s="61"/>
      <c r="G978" s="61"/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1"/>
      <c r="X978" s="61"/>
      <c r="Y978" s="61"/>
      <c r="Z978" s="61"/>
    </row>
    <row r="979" spans="1:26" ht="15.75" customHeight="1" x14ac:dyDescent="0.2">
      <c r="A979" s="61"/>
      <c r="B979" s="61"/>
      <c r="C979" s="62"/>
      <c r="D979" s="61"/>
      <c r="E979" s="61"/>
      <c r="F979" s="61"/>
      <c r="G979" s="61"/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1"/>
      <c r="X979" s="61"/>
      <c r="Y979" s="61"/>
      <c r="Z979" s="61"/>
    </row>
    <row r="980" spans="1:26" ht="15.75" customHeight="1" x14ac:dyDescent="0.2">
      <c r="A980" s="61"/>
      <c r="B980" s="61"/>
      <c r="C980" s="62"/>
      <c r="D980" s="61"/>
      <c r="E980" s="61"/>
      <c r="F980" s="61"/>
      <c r="G980" s="61"/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61"/>
      <c r="X980" s="61"/>
      <c r="Y980" s="61"/>
      <c r="Z980" s="61"/>
    </row>
    <row r="981" spans="1:26" ht="15.75" customHeight="1" x14ac:dyDescent="0.2">
      <c r="A981" s="61"/>
      <c r="B981" s="61"/>
      <c r="C981" s="62"/>
      <c r="D981" s="61"/>
      <c r="E981" s="61"/>
      <c r="F981" s="61"/>
      <c r="G981" s="61"/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61"/>
      <c r="X981" s="61"/>
      <c r="Y981" s="61"/>
      <c r="Z981" s="61"/>
    </row>
    <row r="982" spans="1:26" ht="15.75" customHeight="1" x14ac:dyDescent="0.2">
      <c r="A982" s="61"/>
      <c r="B982" s="61"/>
      <c r="C982" s="62"/>
      <c r="D982" s="61"/>
      <c r="E982" s="61"/>
      <c r="F982" s="61"/>
      <c r="G982" s="61"/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61"/>
      <c r="X982" s="61"/>
      <c r="Y982" s="61"/>
      <c r="Z982" s="61"/>
    </row>
    <row r="983" spans="1:26" ht="15.75" customHeight="1" x14ac:dyDescent="0.2">
      <c r="A983" s="61"/>
      <c r="B983" s="61"/>
      <c r="C983" s="62"/>
      <c r="D983" s="61"/>
      <c r="E983" s="61"/>
      <c r="F983" s="61"/>
      <c r="G983" s="61"/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61"/>
      <c r="X983" s="61"/>
      <c r="Y983" s="61"/>
      <c r="Z983" s="61"/>
    </row>
    <row r="984" spans="1:26" ht="15.75" customHeight="1" x14ac:dyDescent="0.2">
      <c r="A984" s="61"/>
      <c r="B984" s="61"/>
      <c r="C984" s="62"/>
      <c r="D984" s="61"/>
      <c r="E984" s="61"/>
      <c r="F984" s="61"/>
      <c r="G984" s="61"/>
      <c r="H984" s="61"/>
      <c r="I984" s="61"/>
      <c r="J984" s="61"/>
      <c r="K984" s="61"/>
      <c r="L984" s="61"/>
      <c r="M984" s="61"/>
      <c r="N984" s="61"/>
      <c r="O984" s="61"/>
      <c r="P984" s="61"/>
      <c r="Q984" s="61"/>
      <c r="R984" s="61"/>
      <c r="S984" s="61"/>
      <c r="T984" s="61"/>
      <c r="U984" s="61"/>
      <c r="V984" s="61"/>
      <c r="W984" s="61"/>
      <c r="X984" s="61"/>
      <c r="Y984" s="61"/>
      <c r="Z984" s="61"/>
    </row>
    <row r="985" spans="1:26" ht="15.75" customHeight="1" x14ac:dyDescent="0.2">
      <c r="A985" s="61"/>
      <c r="B985" s="61"/>
      <c r="C985" s="62"/>
      <c r="D985" s="61"/>
      <c r="E985" s="61"/>
      <c r="F985" s="61"/>
      <c r="G985" s="61"/>
      <c r="H985" s="61"/>
      <c r="I985" s="61"/>
      <c r="J985" s="61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61"/>
      <c r="W985" s="61"/>
      <c r="X985" s="61"/>
      <c r="Y985" s="61"/>
      <c r="Z985" s="61"/>
    </row>
    <row r="986" spans="1:26" ht="15.75" customHeight="1" x14ac:dyDescent="0.2">
      <c r="A986" s="61"/>
      <c r="B986" s="61"/>
      <c r="C986" s="62"/>
      <c r="D986" s="61"/>
      <c r="E986" s="61"/>
      <c r="F986" s="61"/>
      <c r="G986" s="61"/>
      <c r="H986" s="61"/>
      <c r="I986" s="61"/>
      <c r="J986" s="61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  <c r="W986" s="61"/>
      <c r="X986" s="61"/>
      <c r="Y986" s="61"/>
      <c r="Z986" s="61"/>
    </row>
    <row r="987" spans="1:26" ht="15.75" customHeight="1" x14ac:dyDescent="0.2">
      <c r="A987" s="61"/>
      <c r="B987" s="61"/>
      <c r="C987" s="62"/>
      <c r="D987" s="61"/>
      <c r="E987" s="61"/>
      <c r="F987" s="61"/>
      <c r="G987" s="61"/>
      <c r="H987" s="61"/>
      <c r="I987" s="61"/>
      <c r="J987" s="6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1"/>
      <c r="X987" s="61"/>
      <c r="Y987" s="61"/>
      <c r="Z987" s="61"/>
    </row>
    <row r="988" spans="1:26" ht="15.75" customHeight="1" x14ac:dyDescent="0.2">
      <c r="A988" s="61"/>
      <c r="B988" s="61"/>
      <c r="C988" s="62"/>
      <c r="D988" s="61"/>
      <c r="E988" s="61"/>
      <c r="F988" s="61"/>
      <c r="G988" s="61"/>
      <c r="H988" s="61"/>
      <c r="I988" s="61"/>
      <c r="J988" s="61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  <c r="W988" s="61"/>
      <c r="X988" s="61"/>
      <c r="Y988" s="61"/>
      <c r="Z988" s="61"/>
    </row>
    <row r="989" spans="1:26" ht="15.75" customHeight="1" x14ac:dyDescent="0.2">
      <c r="A989" s="61"/>
      <c r="B989" s="61"/>
      <c r="C989" s="62"/>
      <c r="D989" s="61"/>
      <c r="E989" s="61"/>
      <c r="F989" s="61"/>
      <c r="G989" s="61"/>
      <c r="H989" s="61"/>
      <c r="I989" s="61"/>
      <c r="J989" s="61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  <c r="W989" s="61"/>
      <c r="X989" s="61"/>
      <c r="Y989" s="61"/>
      <c r="Z989" s="61"/>
    </row>
    <row r="990" spans="1:26" ht="15.75" customHeight="1" x14ac:dyDescent="0.2">
      <c r="A990" s="61"/>
      <c r="B990" s="61"/>
      <c r="C990" s="62"/>
      <c r="D990" s="61"/>
      <c r="E990" s="61"/>
      <c r="F990" s="61"/>
      <c r="G990" s="61"/>
      <c r="H990" s="61"/>
      <c r="I990" s="61"/>
      <c r="J990" s="61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  <c r="W990" s="61"/>
      <c r="X990" s="61"/>
      <c r="Y990" s="61"/>
      <c r="Z990" s="61"/>
    </row>
    <row r="991" spans="1:26" ht="15.75" customHeight="1" x14ac:dyDescent="0.2">
      <c r="A991" s="61"/>
      <c r="B991" s="61"/>
      <c r="C991" s="62"/>
      <c r="D991" s="61"/>
      <c r="E991" s="61"/>
      <c r="F991" s="61"/>
      <c r="G991" s="61"/>
      <c r="H991" s="61"/>
      <c r="I991" s="61"/>
      <c r="J991" s="61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  <c r="W991" s="61"/>
      <c r="X991" s="61"/>
      <c r="Y991" s="61"/>
      <c r="Z991" s="61"/>
    </row>
    <row r="992" spans="1:26" ht="15.75" customHeight="1" x14ac:dyDescent="0.2">
      <c r="A992" s="61"/>
      <c r="B992" s="61"/>
      <c r="C992" s="62"/>
      <c r="D992" s="61"/>
      <c r="E992" s="61"/>
      <c r="F992" s="61"/>
      <c r="G992" s="61"/>
      <c r="H992" s="61"/>
      <c r="I992" s="61"/>
      <c r="J992" s="61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  <c r="W992" s="61"/>
      <c r="X992" s="61"/>
      <c r="Y992" s="61"/>
      <c r="Z992" s="61"/>
    </row>
    <row r="993" spans="1:26" ht="15.75" customHeight="1" x14ac:dyDescent="0.2">
      <c r="A993" s="61"/>
      <c r="B993" s="61"/>
      <c r="C993" s="62"/>
      <c r="D993" s="61"/>
      <c r="E993" s="61"/>
      <c r="F993" s="61"/>
      <c r="G993" s="61"/>
      <c r="H993" s="61"/>
      <c r="I993" s="61"/>
      <c r="J993" s="61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  <c r="W993" s="61"/>
      <c r="X993" s="61"/>
      <c r="Y993" s="61"/>
      <c r="Z993" s="61"/>
    </row>
    <row r="994" spans="1:26" ht="15.75" customHeight="1" x14ac:dyDescent="0.2">
      <c r="A994" s="61"/>
      <c r="B994" s="61"/>
      <c r="C994" s="62"/>
      <c r="D994" s="61"/>
      <c r="E994" s="61"/>
      <c r="F994" s="61"/>
      <c r="G994" s="61"/>
      <c r="H994" s="61"/>
      <c r="I994" s="61"/>
      <c r="J994" s="61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  <c r="W994" s="61"/>
      <c r="X994" s="61"/>
      <c r="Y994" s="61"/>
      <c r="Z994" s="61"/>
    </row>
    <row r="995" spans="1:26" ht="15.75" customHeight="1" x14ac:dyDescent="0.2">
      <c r="A995" s="61"/>
      <c r="B995" s="61"/>
      <c r="C995" s="62"/>
      <c r="D995" s="61"/>
      <c r="E995" s="61"/>
      <c r="F995" s="61"/>
      <c r="G995" s="61"/>
      <c r="H995" s="61"/>
      <c r="I995" s="61"/>
      <c r="J995" s="61"/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  <c r="W995" s="61"/>
      <c r="X995" s="61"/>
      <c r="Y995" s="61"/>
      <c r="Z995" s="61"/>
    </row>
    <row r="996" spans="1:26" ht="15.75" customHeight="1" x14ac:dyDescent="0.2">
      <c r="A996" s="61"/>
      <c r="B996" s="61"/>
      <c r="C996" s="62"/>
      <c r="D996" s="61"/>
      <c r="E996" s="61"/>
      <c r="F996" s="61"/>
      <c r="G996" s="61"/>
      <c r="H996" s="61"/>
      <c r="I996" s="61"/>
      <c r="J996" s="61"/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  <c r="W996" s="61"/>
      <c r="X996" s="61"/>
      <c r="Y996" s="61"/>
      <c r="Z996" s="61"/>
    </row>
    <row r="997" spans="1:26" ht="15.75" customHeight="1" x14ac:dyDescent="0.2">
      <c r="A997" s="61"/>
      <c r="B997" s="61"/>
      <c r="C997" s="62"/>
      <c r="D997" s="61"/>
      <c r="E997" s="61"/>
      <c r="F997" s="61"/>
      <c r="G997" s="61"/>
      <c r="H997" s="61"/>
      <c r="I997" s="61"/>
      <c r="J997" s="61"/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  <c r="W997" s="61"/>
      <c r="X997" s="61"/>
      <c r="Y997" s="61"/>
      <c r="Z997" s="61"/>
    </row>
    <row r="998" spans="1:26" ht="15.75" customHeight="1" x14ac:dyDescent="0.2">
      <c r="A998" s="61"/>
      <c r="B998" s="61"/>
      <c r="C998" s="62"/>
      <c r="D998" s="61"/>
      <c r="E998" s="61"/>
      <c r="F998" s="61"/>
      <c r="G998" s="61"/>
      <c r="H998" s="61"/>
      <c r="I998" s="61"/>
      <c r="J998" s="61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  <c r="W998" s="61"/>
      <c r="X998" s="61"/>
      <c r="Y998" s="61"/>
      <c r="Z998" s="61"/>
    </row>
    <row r="999" spans="1:26" ht="15.75" customHeight="1" x14ac:dyDescent="0.2">
      <c r="A999" s="61"/>
      <c r="B999" s="61"/>
      <c r="C999" s="62"/>
      <c r="D999" s="61"/>
      <c r="E999" s="61"/>
      <c r="F999" s="61"/>
      <c r="G999" s="61"/>
      <c r="H999" s="61"/>
      <c r="I999" s="61"/>
      <c r="J999" s="61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  <c r="W999" s="61"/>
      <c r="X999" s="61"/>
      <c r="Y999" s="61"/>
      <c r="Z999" s="61"/>
    </row>
    <row r="1000" spans="1:26" ht="15.75" customHeight="1" x14ac:dyDescent="0.2">
      <c r="A1000" s="61"/>
      <c r="B1000" s="61"/>
      <c r="C1000" s="62"/>
      <c r="D1000" s="61"/>
      <c r="E1000" s="61"/>
      <c r="F1000" s="61"/>
      <c r="G1000" s="61"/>
      <c r="H1000" s="61"/>
      <c r="I1000" s="61"/>
      <c r="J1000" s="61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  <c r="W1000" s="61"/>
      <c r="X1000" s="61"/>
      <c r="Y1000" s="61"/>
      <c r="Z1000" s="61"/>
    </row>
  </sheetData>
  <sheetProtection algorithmName="SHA-512" hashValue="4VHr4ytNb87+iJBxt4m69x37vwN+LRQsJvkaGdozUGRABuhxZ+mgUFo1Wy6b6/fWTWmKidFgZ9PvYcop8G8S6g==" saltValue="4Y5bXoSGUruTA95gAM4b9w==" spinCount="100000" sheet="1" objects="1" scenarios="1"/>
  <mergeCells count="11">
    <mergeCell ref="C29:C30"/>
    <mergeCell ref="D29:D30"/>
    <mergeCell ref="E29:F29"/>
    <mergeCell ref="G29:K29"/>
    <mergeCell ref="A14:A15"/>
    <mergeCell ref="B14:B15"/>
    <mergeCell ref="C14:C15"/>
    <mergeCell ref="D14:F14"/>
    <mergeCell ref="G14:I14"/>
    <mergeCell ref="J14:M14"/>
    <mergeCell ref="B29:B3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95</vt:i4>
      </vt:variant>
    </vt:vector>
  </HeadingPairs>
  <TitlesOfParts>
    <vt:vector size="100" baseType="lpstr">
      <vt:lpstr>FT-IDP-04-02</vt:lpstr>
      <vt:lpstr>Instructivo FT-IDP-04-02</vt:lpstr>
      <vt:lpstr>Par_Productos</vt:lpstr>
      <vt:lpstr>Parámetros</vt:lpstr>
      <vt:lpstr>BD</vt:lpstr>
      <vt:lpstr>'Instructivo FT-IDP-04-02'!AvanceTecnico</vt:lpstr>
      <vt:lpstr>AvanceTecnico</vt:lpstr>
      <vt:lpstr>BD_Componentes</vt:lpstr>
      <vt:lpstr>BD_Metas</vt:lpstr>
      <vt:lpstr>BD_Proyectos</vt:lpstr>
      <vt:lpstr>COD_SUBTIPO</vt:lpstr>
      <vt:lpstr>COD_TIPOLOGIA</vt:lpstr>
      <vt:lpstr>'Instructivo FT-IDP-04-02'!CodProyecto</vt:lpstr>
      <vt:lpstr>CodProyecto</vt:lpstr>
      <vt:lpstr>'Instructivo FT-IDP-04-02'!DescOtroIndicador01</vt:lpstr>
      <vt:lpstr>DescOtroIndicador01</vt:lpstr>
      <vt:lpstr>'Instructivo FT-IDP-04-02'!DescOtroIndicador02</vt:lpstr>
      <vt:lpstr>DescOtroIndicador02</vt:lpstr>
      <vt:lpstr>'Instructivo FT-IDP-04-02'!DescOtroIndicador03</vt:lpstr>
      <vt:lpstr>DescOtroIndicador03</vt:lpstr>
      <vt:lpstr>'Instructivo FT-IDP-04-02'!EJECRecursosPropios</vt:lpstr>
      <vt:lpstr>EJECRecursosPropios</vt:lpstr>
      <vt:lpstr>'Instructivo FT-IDP-04-02'!EsInformeFinal</vt:lpstr>
      <vt:lpstr>EsInformeFinal</vt:lpstr>
      <vt:lpstr>'Instructivo FT-IDP-04-02'!FechaCorte</vt:lpstr>
      <vt:lpstr>FechaCorte</vt:lpstr>
      <vt:lpstr>'Instructivo FT-IDP-04-02'!FechaFin</vt:lpstr>
      <vt:lpstr>FechaFin</vt:lpstr>
      <vt:lpstr>'Instructivo FT-IDP-04-02'!FechaInicio</vt:lpstr>
      <vt:lpstr>FechaInicio</vt:lpstr>
      <vt:lpstr>'Instructivo FT-IDP-04-02'!IdComponente</vt:lpstr>
      <vt:lpstr>IdComponente</vt:lpstr>
      <vt:lpstr>'Instructivo FT-IDP-04-02'!IdMeta</vt:lpstr>
      <vt:lpstr>IdMeta</vt:lpstr>
      <vt:lpstr>'Instructivo FT-IDP-04-02'!IndCorto01</vt:lpstr>
      <vt:lpstr>IndCorto01</vt:lpstr>
      <vt:lpstr>'Instructivo FT-IDP-04-02'!IndCorto02</vt:lpstr>
      <vt:lpstr>IndCorto02</vt:lpstr>
      <vt:lpstr>'Instructivo FT-IDP-04-02'!IndCorto03</vt:lpstr>
      <vt:lpstr>IndCorto03</vt:lpstr>
      <vt:lpstr>'Instructivo FT-IDP-04-02'!LiderProyecto</vt:lpstr>
      <vt:lpstr>LiderProyecto</vt:lpstr>
      <vt:lpstr>'Instructivo FT-IDP-04-02'!LiderProyecto_Cargo</vt:lpstr>
      <vt:lpstr>LiderProyecto_Cargo</vt:lpstr>
      <vt:lpstr>LOV_Subtipo</vt:lpstr>
      <vt:lpstr>LOV_Tipologia</vt:lpstr>
      <vt:lpstr>'Instructivo FT-IDP-04-02'!NomComponente</vt:lpstr>
      <vt:lpstr>NomComponente</vt:lpstr>
      <vt:lpstr>'Instructivo FT-IDP-04-02'!NomMeta</vt:lpstr>
      <vt:lpstr>NomMeta</vt:lpstr>
      <vt:lpstr>NomProyecto</vt:lpstr>
      <vt:lpstr>'Instructivo FT-IDP-04-02'!PORC_AvanceOtroInd01</vt:lpstr>
      <vt:lpstr>PORC_AvanceOtroInd01</vt:lpstr>
      <vt:lpstr>'Instructivo FT-IDP-04-02'!PORC_AvanceOtroInd02</vt:lpstr>
      <vt:lpstr>PORC_AvanceOtroInd02</vt:lpstr>
      <vt:lpstr>'Instructivo FT-IDP-04-02'!PORC_AvanceOtroInd03</vt:lpstr>
      <vt:lpstr>PORC_AvanceOtroInd03</vt:lpstr>
      <vt:lpstr>'Instructivo FT-IDP-04-02'!PORC_AvanceTiempo</vt:lpstr>
      <vt:lpstr>PORC_AvanceTiempo</vt:lpstr>
      <vt:lpstr>'Instructivo FT-IDP-04-02'!PORC_EJECRecursosPropios</vt:lpstr>
      <vt:lpstr>PORC_EJECRecursosPropios</vt:lpstr>
      <vt:lpstr>'Instructivo FT-IDP-04-02'!PresupuestoAsignado</vt:lpstr>
      <vt:lpstr>PresupuestoAsignado</vt:lpstr>
      <vt:lpstr>'Instructivo FT-IDP-04-02'!PROGOtrosRecursos</vt:lpstr>
      <vt:lpstr>PROGOtrosRecursos</vt:lpstr>
      <vt:lpstr>'Instructivo FT-IDP-04-02'!PROGRecursosPropios</vt:lpstr>
      <vt:lpstr>PROGRecursosPropios</vt:lpstr>
      <vt:lpstr>'Instructivo FT-IDP-04-02'!PROGTotalRecursos</vt:lpstr>
      <vt:lpstr>PROGTotalRecursos</vt:lpstr>
      <vt:lpstr>SUB_ACUERDOS</vt:lpstr>
      <vt:lpstr>SUB_APROP_SOCIAL</vt:lpstr>
      <vt:lpstr>SUB_ART_A_B_C</vt:lpstr>
      <vt:lpstr>SUB_ART_D</vt:lpstr>
      <vt:lpstr>SUB_BIBLIOGRAFICA</vt:lpstr>
      <vt:lpstr>SUB_CAPITULOS_LIBROS</vt:lpstr>
      <vt:lpstr>SUB_CIRCULACION</vt:lpstr>
      <vt:lpstr>SUB_CONCEPTOS</vt:lpstr>
      <vt:lpstr>SUB_CREACION</vt:lpstr>
      <vt:lpstr>SUB_DIVULGACION</vt:lpstr>
      <vt:lpstr>SUB_DOCTORADO</vt:lpstr>
      <vt:lpstr>SUB_LIBROS</vt:lpstr>
      <vt:lpstr>SUB_LIBROS_Q1</vt:lpstr>
      <vt:lpstr>SUB_MAESTRIA</vt:lpstr>
      <vt:lpstr>SUB_NOTAS_CFICAS</vt:lpstr>
      <vt:lpstr>SUB_ONDAS</vt:lpstr>
      <vt:lpstr>SUB_OTRO</vt:lpstr>
      <vt:lpstr>SUB_PREGRADO</vt:lpstr>
      <vt:lpstr>SUB_PROD_EMPRESA</vt:lpstr>
      <vt:lpstr>SUB_PROD_TECNO</vt:lpstr>
      <vt:lpstr>SUB_REGULACION</vt:lpstr>
      <vt:lpstr>TIP_APROP_SOCIAL</vt:lpstr>
      <vt:lpstr>TIP_DES_TECNOLOGICO</vt:lpstr>
      <vt:lpstr>TIP_DIVULGACION</vt:lpstr>
      <vt:lpstr>TIP_FORMACION</vt:lpstr>
      <vt:lpstr>TIP_NVO_CMIENTO</vt:lpstr>
      <vt:lpstr>TIP_OTRO</vt:lpstr>
      <vt:lpstr>'Instructivo FT-IDP-04-02'!tipoProyecto</vt:lpstr>
      <vt:lpstr>tipoProyecto</vt:lpstr>
      <vt:lpstr>'Instructivo FT-IDP-04-02'!tipoProyectoOtro</vt:lpstr>
      <vt:lpstr>tipoProyectoOtro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Muñoz Contreras</dc:creator>
  <cp:lastModifiedBy>USER</cp:lastModifiedBy>
  <dcterms:created xsi:type="dcterms:W3CDTF">2006-08-03T16:43:36Z</dcterms:created>
  <dcterms:modified xsi:type="dcterms:W3CDTF">2025-03-26T15:58:12Z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