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O:\AÑO 2022\16.MAPA DE RIESGOS\TERCER CUATRIMESTRE\"/>
    </mc:Choice>
  </mc:AlternateContent>
  <xr:revisionPtr revIDLastSave="0" documentId="13_ncr:1_{9FE6E5EF-F5FE-4F02-BE93-457CC0996ECD}" xr6:coauthVersionLast="47" xr6:coauthVersionMax="47" xr10:uidLastSave="{00000000-0000-0000-0000-000000000000}"/>
  <bookViews>
    <workbookView xWindow="-120" yWindow="-120" windowWidth="20730" windowHeight="11160" activeTab="1" xr2:uid="{00000000-000D-0000-FFFF-FFFF00000000}"/>
  </bookViews>
  <sheets>
    <sheet name="Portada" sheetId="1" r:id="rId1"/>
    <sheet name="Riesg Gestión" sheetId="2" r:id="rId2"/>
    <sheet name="Riesg Corrupc" sheetId="3" r:id="rId3"/>
    <sheet name="Tabla probabilidad" sheetId="4" r:id="rId4"/>
    <sheet name="Tabla Impacto" sheetId="5" r:id="rId5"/>
    <sheet name="Opciones Tratamiento" sheetId="6" r:id="rId6"/>
    <sheet name="Hoja 1" sheetId="7" r:id="rId7"/>
    <sheet name="Tabla Valoración controles" sheetId="8" r:id="rId8"/>
    <sheet name="Hoja 2" sheetId="9" r:id="rId9"/>
    <sheet name="Hoja1" sheetId="10" state="hidden" r:id="rId10"/>
  </sheets>
  <externalReferences>
    <externalReference r:id="rId11"/>
    <externalReference r:id="rId12"/>
  </externalReferences>
  <definedNames>
    <definedName name="_xlnm._FilterDatabase" localSheetId="2" hidden="1">'Riesg Corrupc'!$A$11:$BV$34</definedName>
    <definedName name="_xlnm._FilterDatabase" localSheetId="1" hidden="1">'Riesg Gestión'!$A$9:$BJ$60</definedName>
  </definedNames>
  <calcPr calcId="181029"/>
</workbook>
</file>

<file path=xl/calcChain.xml><?xml version="1.0" encoding="utf-8"?>
<calcChain xmlns="http://schemas.openxmlformats.org/spreadsheetml/2006/main">
  <c r="AG28" i="3" l="1"/>
  <c r="R14" i="2"/>
  <c r="R15" i="2"/>
  <c r="F152" i="5" l="1"/>
  <c r="F151" i="5"/>
  <c r="F150" i="5"/>
  <c r="F149" i="5"/>
  <c r="F148" i="5"/>
  <c r="F147" i="5"/>
  <c r="F146" i="5"/>
  <c r="F145" i="5"/>
  <c r="F144" i="5"/>
  <c r="F143" i="5"/>
  <c r="F142" i="5"/>
  <c r="F141" i="5"/>
  <c r="AO33" i="3"/>
  <c r="AL33" i="3"/>
  <c r="AW33" i="3" s="1"/>
  <c r="AV33" i="3" s="1"/>
  <c r="AO32" i="3"/>
  <c r="AL32" i="3"/>
  <c r="AW32" i="3" s="1"/>
  <c r="AV32" i="3" s="1"/>
  <c r="AH32" i="3"/>
  <c r="AC32" i="3"/>
  <c r="AD32" i="3" s="1"/>
  <c r="I32" i="3"/>
  <c r="AI32" i="3" s="1"/>
  <c r="AO31" i="3"/>
  <c r="AL31" i="3"/>
  <c r="AH31" i="3"/>
  <c r="AC31" i="3"/>
  <c r="AD31" i="3" s="1"/>
  <c r="I31" i="3"/>
  <c r="AO30" i="3"/>
  <c r="AL30" i="3"/>
  <c r="AH30" i="3"/>
  <c r="AC30" i="3"/>
  <c r="AD30" i="3" s="1"/>
  <c r="I30" i="3"/>
  <c r="AO29" i="3"/>
  <c r="AL29" i="3"/>
  <c r="AH29" i="3"/>
  <c r="AC29" i="3"/>
  <c r="AD29" i="3" s="1"/>
  <c r="I29" i="3"/>
  <c r="AO28" i="3"/>
  <c r="AL28" i="3"/>
  <c r="AH28" i="3"/>
  <c r="AC28" i="3"/>
  <c r="AD28" i="3" s="1"/>
  <c r="I28" i="3"/>
  <c r="AS27" i="3"/>
  <c r="AT27" i="3" s="1"/>
  <c r="AO27" i="3"/>
  <c r="AL27" i="3"/>
  <c r="AW27" i="3" s="1"/>
  <c r="AV27" i="3" s="1"/>
  <c r="AO26" i="3"/>
  <c r="AL26" i="3"/>
  <c r="AF26" i="3"/>
  <c r="AC26" i="3"/>
  <c r="AD26" i="3" s="1"/>
  <c r="I26" i="3"/>
  <c r="AO25" i="3"/>
  <c r="AL25" i="3"/>
  <c r="AW25" i="3" s="1"/>
  <c r="AV25" i="3" s="1"/>
  <c r="AO24" i="3"/>
  <c r="AL24" i="3"/>
  <c r="AO23" i="3"/>
  <c r="AL23" i="3"/>
  <c r="AF23" i="3"/>
  <c r="AC23" i="3"/>
  <c r="AD23" i="3" s="1"/>
  <c r="I23" i="3"/>
  <c r="AO22" i="3"/>
  <c r="AL22" i="3"/>
  <c r="AW22" i="3" s="1"/>
  <c r="AV22" i="3" s="1"/>
  <c r="AO21" i="3"/>
  <c r="AL21" i="3"/>
  <c r="AF21" i="3"/>
  <c r="AC21" i="3"/>
  <c r="AD21" i="3" s="1"/>
  <c r="I21" i="3"/>
  <c r="AO20" i="3"/>
  <c r="AL20" i="3"/>
  <c r="AO19" i="3"/>
  <c r="AL19" i="3"/>
  <c r="AO18" i="3"/>
  <c r="AL18" i="3"/>
  <c r="AF18" i="3"/>
  <c r="AC18" i="3"/>
  <c r="AD18" i="3" s="1"/>
  <c r="I18" i="3"/>
  <c r="AO17" i="3"/>
  <c r="AL17" i="3"/>
  <c r="AW17" i="3" s="1"/>
  <c r="AV17" i="3" s="1"/>
  <c r="AO16" i="3"/>
  <c r="AL16" i="3"/>
  <c r="AF16" i="3"/>
  <c r="AC16" i="3"/>
  <c r="AD16" i="3" s="1"/>
  <c r="I16" i="3"/>
  <c r="AO15" i="3"/>
  <c r="AL15" i="3"/>
  <c r="AO14" i="3"/>
  <c r="AL14" i="3"/>
  <c r="AW14" i="3" s="1"/>
  <c r="AV14" i="3" s="1"/>
  <c r="AO13" i="3"/>
  <c r="AL13" i="3"/>
  <c r="AF13" i="3"/>
  <c r="AC13" i="3"/>
  <c r="AD13" i="3" s="1"/>
  <c r="I13" i="3"/>
  <c r="U58" i="2"/>
  <c r="R58" i="2"/>
  <c r="I58" i="2"/>
  <c r="U57" i="2"/>
  <c r="R57" i="2"/>
  <c r="I57" i="2"/>
  <c r="J57" i="2" s="1"/>
  <c r="U56" i="2"/>
  <c r="R56" i="2"/>
  <c r="I56" i="2"/>
  <c r="U55" i="2"/>
  <c r="R55" i="2"/>
  <c r="U54" i="2"/>
  <c r="R54" i="2"/>
  <c r="AC54" i="2" s="1"/>
  <c r="AB54" i="2" s="1"/>
  <c r="U53" i="2"/>
  <c r="R53" i="2"/>
  <c r="I53" i="2"/>
  <c r="J53" i="2" s="1"/>
  <c r="U52" i="2"/>
  <c r="R52" i="2"/>
  <c r="I52" i="2"/>
  <c r="U51" i="2"/>
  <c r="R51" i="2"/>
  <c r="I51" i="2"/>
  <c r="J51" i="2" s="1"/>
  <c r="U50" i="2"/>
  <c r="R50" i="2"/>
  <c r="I50" i="2"/>
  <c r="U49" i="2"/>
  <c r="R49" i="2"/>
  <c r="AC49" i="2" s="1"/>
  <c r="AB49" i="2" s="1"/>
  <c r="U48" i="2"/>
  <c r="R48" i="2"/>
  <c r="U47" i="2"/>
  <c r="R47" i="2"/>
  <c r="I47" i="2"/>
  <c r="J47" i="2" s="1"/>
  <c r="U46" i="2"/>
  <c r="R46" i="2"/>
  <c r="I46" i="2"/>
  <c r="U45" i="2"/>
  <c r="R45" i="2"/>
  <c r="I45" i="2"/>
  <c r="J45" i="2" s="1"/>
  <c r="U44" i="2"/>
  <c r="R44" i="2"/>
  <c r="AC44" i="2" s="1"/>
  <c r="AB44" i="2" s="1"/>
  <c r="U43" i="2"/>
  <c r="R43" i="2"/>
  <c r="AC43" i="2" s="1"/>
  <c r="AB43" i="2" s="1"/>
  <c r="U42" i="2"/>
  <c r="R42" i="2"/>
  <c r="I42" i="2"/>
  <c r="U41" i="2"/>
  <c r="R41" i="2"/>
  <c r="U40" i="2"/>
  <c r="R40" i="2"/>
  <c r="U39" i="2"/>
  <c r="R39" i="2"/>
  <c r="I39" i="2"/>
  <c r="J39" i="2" s="1"/>
  <c r="U38" i="2"/>
  <c r="R38" i="2"/>
  <c r="AC38" i="2" s="1"/>
  <c r="AB38" i="2" s="1"/>
  <c r="U37" i="2"/>
  <c r="R37" i="2"/>
  <c r="AC37" i="2" s="1"/>
  <c r="AB37" i="2" s="1"/>
  <c r="U36" i="2"/>
  <c r="R36" i="2"/>
  <c r="I36" i="2"/>
  <c r="J36" i="2" s="1"/>
  <c r="U35" i="2"/>
  <c r="R35" i="2"/>
  <c r="U34" i="2"/>
  <c r="R34" i="2"/>
  <c r="U33" i="2"/>
  <c r="R33" i="2"/>
  <c r="I33" i="2"/>
  <c r="J33" i="2" s="1"/>
  <c r="U32" i="2"/>
  <c r="R32" i="2"/>
  <c r="AC32" i="2" s="1"/>
  <c r="AB32" i="2" s="1"/>
  <c r="U31" i="2"/>
  <c r="R31" i="2"/>
  <c r="AC31" i="2" s="1"/>
  <c r="AB31" i="2" s="1"/>
  <c r="U30" i="2"/>
  <c r="R30" i="2"/>
  <c r="I30" i="2"/>
  <c r="J30" i="2" s="1"/>
  <c r="AC29" i="2"/>
  <c r="AB29" i="2" s="1"/>
  <c r="U29" i="2"/>
  <c r="Y29" i="2" s="1"/>
  <c r="AA29" i="2" s="1"/>
  <c r="AC28" i="2"/>
  <c r="AB28" i="2" s="1"/>
  <c r="U28" i="2"/>
  <c r="Y28" i="2" s="1"/>
  <c r="AA28" i="2" s="1"/>
  <c r="U27" i="2"/>
  <c r="I27" i="2"/>
  <c r="U26" i="2"/>
  <c r="R26" i="2"/>
  <c r="U25" i="2"/>
  <c r="R25" i="2"/>
  <c r="I25" i="2"/>
  <c r="J25" i="2" s="1"/>
  <c r="U24" i="2"/>
  <c r="R24" i="2"/>
  <c r="N24" i="2"/>
  <c r="L24" i="2"/>
  <c r="I24" i="2"/>
  <c r="O24" i="2" s="1"/>
  <c r="U23" i="2"/>
  <c r="R23" i="2"/>
  <c r="U22" i="2"/>
  <c r="R22" i="2"/>
  <c r="N22" i="2"/>
  <c r="I22" i="2"/>
  <c r="J22" i="2" s="1"/>
  <c r="U21" i="2"/>
  <c r="R21" i="2"/>
  <c r="U20" i="2"/>
  <c r="R20" i="2"/>
  <c r="AC20" i="2" s="1"/>
  <c r="AB20" i="2" s="1"/>
  <c r="U19" i="2"/>
  <c r="R19" i="2"/>
  <c r="AC19" i="2" s="1"/>
  <c r="AB19" i="2" s="1"/>
  <c r="U18" i="2"/>
  <c r="R18" i="2"/>
  <c r="AC18" i="2" s="1"/>
  <c r="AB18" i="2" s="1"/>
  <c r="U17" i="2"/>
  <c r="R17" i="2"/>
  <c r="I17" i="2"/>
  <c r="J17" i="2" s="1"/>
  <c r="U16" i="2"/>
  <c r="R16" i="2"/>
  <c r="I16" i="2"/>
  <c r="J16" i="2" s="1"/>
  <c r="U15" i="2"/>
  <c r="AC15" i="2"/>
  <c r="AB15" i="2" s="1"/>
  <c r="U14" i="2"/>
  <c r="AC14" i="2"/>
  <c r="AB14" i="2" s="1"/>
  <c r="U13" i="2"/>
  <c r="R13" i="2"/>
  <c r="I13" i="2"/>
  <c r="J13" i="2" s="1"/>
  <c r="U12" i="2"/>
  <c r="R12" i="2"/>
  <c r="I12" i="2"/>
  <c r="J12" i="2" s="1"/>
  <c r="U11" i="2"/>
  <c r="R11" i="2"/>
  <c r="I11" i="2"/>
  <c r="J11" i="2" s="1"/>
  <c r="M24" i="1"/>
  <c r="L24" i="1"/>
  <c r="K24" i="1"/>
  <c r="J24" i="1"/>
  <c r="I24" i="1"/>
  <c r="H24" i="1"/>
  <c r="G24" i="1"/>
  <c r="F24" i="1"/>
  <c r="E24" i="1"/>
  <c r="D24" i="1"/>
  <c r="C24" i="1"/>
  <c r="B24" i="1"/>
  <c r="N23" i="1"/>
  <c r="N22" i="1"/>
  <c r="N21" i="1"/>
  <c r="N20" i="1"/>
  <c r="N19" i="1"/>
  <c r="N18" i="1"/>
  <c r="N17" i="1"/>
  <c r="N16" i="1"/>
  <c r="N15" i="1"/>
  <c r="N14" i="1"/>
  <c r="N13" i="1"/>
  <c r="N12" i="1"/>
  <c r="N11" i="1"/>
  <c r="N10" i="1"/>
  <c r="H141" i="5"/>
  <c r="B152" i="5"/>
  <c r="B154" i="5"/>
  <c r="B153" i="5"/>
  <c r="AS19" i="3" l="1"/>
  <c r="AS24" i="3"/>
  <c r="AS15" i="3"/>
  <c r="AS20" i="3"/>
  <c r="AT20" i="3" s="1"/>
  <c r="Y12" i="2"/>
  <c r="AA12" i="2" s="1"/>
  <c r="Y36" i="2"/>
  <c r="AA36" i="2" s="1"/>
  <c r="AC21" i="2"/>
  <c r="AB21" i="2" s="1"/>
  <c r="O22" i="2"/>
  <c r="Y26" i="2"/>
  <c r="AA26" i="2" s="1"/>
  <c r="J24" i="2"/>
  <c r="Y38" i="2"/>
  <c r="AA38" i="2" s="1"/>
  <c r="Y16" i="2"/>
  <c r="Z16" i="2" s="1"/>
  <c r="AC22" i="2"/>
  <c r="AB22" i="2" s="1"/>
  <c r="Y23" i="2"/>
  <c r="AA23" i="2" s="1"/>
  <c r="Y25" i="2"/>
  <c r="AA25" i="2" s="1"/>
  <c r="Y31" i="2"/>
  <c r="AA31" i="2" s="1"/>
  <c r="Y37" i="2"/>
  <c r="Z37" i="2" s="1"/>
  <c r="AD37" i="2" s="1"/>
  <c r="Y57" i="2"/>
  <c r="AA57" i="2" s="1"/>
  <c r="AC24" i="2"/>
  <c r="AB24" i="2" s="1"/>
  <c r="Y32" i="2"/>
  <c r="Z32" i="2" s="1"/>
  <c r="AD32" i="2" s="1"/>
  <c r="AG26" i="3"/>
  <c r="AH26" i="3" s="1"/>
  <c r="AW26" i="3" s="1"/>
  <c r="AV26" i="3" s="1"/>
  <c r="N24" i="1"/>
  <c r="AG13" i="3"/>
  <c r="AH13" i="3" s="1"/>
  <c r="AW13" i="3" s="1"/>
  <c r="AV13" i="3" s="1"/>
  <c r="AG16" i="3"/>
  <c r="AH16" i="3" s="1"/>
  <c r="AW16" i="3" s="1"/>
  <c r="AV16" i="3" s="1"/>
  <c r="AC23" i="2"/>
  <c r="AB23" i="2" s="1"/>
  <c r="Y47" i="2"/>
  <c r="AA47" i="2" s="1"/>
  <c r="AG18" i="3"/>
  <c r="AI18" i="3" s="1"/>
  <c r="Y43" i="2"/>
  <c r="Z43" i="2" s="1"/>
  <c r="AD43" i="2" s="1"/>
  <c r="Y53" i="2"/>
  <c r="Z53" i="2" s="1"/>
  <c r="Y24" i="2"/>
  <c r="Z24" i="2" s="1"/>
  <c r="AS14" i="3"/>
  <c r="AT14" i="3" s="1"/>
  <c r="AG21" i="3"/>
  <c r="AH21" i="3" s="1"/>
  <c r="AW21" i="3" s="1"/>
  <c r="AV21" i="3" s="1"/>
  <c r="AG23" i="3"/>
  <c r="AI23" i="3" s="1"/>
  <c r="Y44" i="2"/>
  <c r="AA44" i="2" s="1"/>
  <c r="AS17" i="3"/>
  <c r="AU17" i="3" s="1"/>
  <c r="AW19" i="3"/>
  <c r="AV19" i="3" s="1"/>
  <c r="Y22" i="2"/>
  <c r="Z22" i="2" s="1"/>
  <c r="AD22" i="2" s="1"/>
  <c r="Y49" i="2"/>
  <c r="AA49" i="2" s="1"/>
  <c r="Y54" i="2"/>
  <c r="Z54" i="2" s="1"/>
  <c r="AD54" i="2" s="1"/>
  <c r="Y51" i="2"/>
  <c r="AA51" i="2" s="1"/>
  <c r="AC26" i="2"/>
  <c r="AB26" i="2" s="1"/>
  <c r="Y30" i="2"/>
  <c r="Z30" i="2" s="1"/>
  <c r="Y55" i="2"/>
  <c r="AA55" i="2" s="1"/>
  <c r="AS22" i="3"/>
  <c r="AT22" i="3" s="1"/>
  <c r="AX22" i="3" s="1"/>
  <c r="AW28" i="3"/>
  <c r="AV28" i="3" s="1"/>
  <c r="AW31" i="3"/>
  <c r="AV31" i="3" s="1"/>
  <c r="AW30" i="3"/>
  <c r="AV30" i="3" s="1"/>
  <c r="AW29" i="3"/>
  <c r="AV29" i="3" s="1"/>
  <c r="Z28" i="2"/>
  <c r="AD28" i="2" s="1"/>
  <c r="L58" i="2"/>
  <c r="M58" i="2" s="1"/>
  <c r="N58" i="2" s="1"/>
  <c r="AC58" i="2" s="1"/>
  <c r="AB58" i="2" s="1"/>
  <c r="L50" i="2"/>
  <c r="M50" i="2" s="1"/>
  <c r="N50" i="2" s="1"/>
  <c r="AC50" i="2" s="1"/>
  <c r="AB50" i="2" s="1"/>
  <c r="L46" i="2"/>
  <c r="M46" i="2" s="1"/>
  <c r="N46" i="2" s="1"/>
  <c r="AC46" i="2" s="1"/>
  <c r="AB46" i="2" s="1"/>
  <c r="L42" i="2"/>
  <c r="M42" i="2" s="1"/>
  <c r="N42" i="2" s="1"/>
  <c r="AC42" i="2" s="1"/>
  <c r="AB42" i="2" s="1"/>
  <c r="L36" i="2"/>
  <c r="M36" i="2" s="1"/>
  <c r="N36" i="2" s="1"/>
  <c r="AC36" i="2" s="1"/>
  <c r="AB36" i="2" s="1"/>
  <c r="L30" i="2"/>
  <c r="M30" i="2" s="1"/>
  <c r="N30" i="2" s="1"/>
  <c r="AC30" i="2" s="1"/>
  <c r="AB30" i="2" s="1"/>
  <c r="L51" i="2"/>
  <c r="M51" i="2" s="1"/>
  <c r="L56" i="2"/>
  <c r="M56" i="2" s="1"/>
  <c r="N56" i="2" s="1"/>
  <c r="AC56" i="2" s="1"/>
  <c r="AB56" i="2" s="1"/>
  <c r="L52" i="2"/>
  <c r="M52" i="2" s="1"/>
  <c r="N52" i="2" s="1"/>
  <c r="AC52" i="2" s="1"/>
  <c r="AB52" i="2" s="1"/>
  <c r="L39" i="2"/>
  <c r="M39" i="2" s="1"/>
  <c r="L25" i="2"/>
  <c r="M25" i="2" s="1"/>
  <c r="N25" i="2" s="1"/>
  <c r="AC25" i="2" s="1"/>
  <c r="AB25" i="2" s="1"/>
  <c r="L16" i="2"/>
  <c r="M16" i="2" s="1"/>
  <c r="L12" i="2"/>
  <c r="M12" i="2" s="1"/>
  <c r="L47" i="2"/>
  <c r="M47" i="2" s="1"/>
  <c r="L33" i="2"/>
  <c r="M33" i="2" s="1"/>
  <c r="L22" i="2"/>
  <c r="L57" i="2"/>
  <c r="M57" i="2" s="1"/>
  <c r="N57" i="2" s="1"/>
  <c r="AC57" i="2" s="1"/>
  <c r="AB57" i="2" s="1"/>
  <c r="L53" i="2"/>
  <c r="M53" i="2" s="1"/>
  <c r="N53" i="2" s="1"/>
  <c r="AC53" i="2" s="1"/>
  <c r="AB53" i="2" s="1"/>
  <c r="L45" i="2"/>
  <c r="M45" i="2" s="1"/>
  <c r="L27" i="2"/>
  <c r="M27" i="2" s="1"/>
  <c r="N27" i="2" s="1"/>
  <c r="AC27" i="2" s="1"/>
  <c r="AB27" i="2" s="1"/>
  <c r="L17" i="2"/>
  <c r="M17" i="2" s="1"/>
  <c r="L13" i="2"/>
  <c r="M13" i="2" s="1"/>
  <c r="L11" i="2"/>
  <c r="M11" i="2" s="1"/>
  <c r="AA30" i="2"/>
  <c r="J27" i="2"/>
  <c r="Y27" i="2" s="1"/>
  <c r="J46" i="2"/>
  <c r="Y46" i="2" s="1"/>
  <c r="J52" i="2"/>
  <c r="Y52" i="2" s="1"/>
  <c r="AT15" i="3"/>
  <c r="AU15" i="3"/>
  <c r="AT17" i="3"/>
  <c r="AX17" i="3" s="1"/>
  <c r="AC41" i="2"/>
  <c r="AB41" i="2" s="1"/>
  <c r="Y41" i="2"/>
  <c r="J56" i="2"/>
  <c r="Y56" i="2" s="1"/>
  <c r="Z29" i="2"/>
  <c r="AD29" i="2" s="1"/>
  <c r="Y33" i="2"/>
  <c r="AC35" i="2"/>
  <c r="AB35" i="2" s="1"/>
  <c r="Y35" i="2"/>
  <c r="J42" i="2"/>
  <c r="Y42" i="2" s="1"/>
  <c r="AT24" i="3"/>
  <c r="AU24" i="3"/>
  <c r="Y39" i="2"/>
  <c r="J13" i="3"/>
  <c r="AS13" i="3" s="1"/>
  <c r="AW15" i="3"/>
  <c r="AV15" i="3" s="1"/>
  <c r="AT19" i="3"/>
  <c r="AU19" i="3"/>
  <c r="Y11" i="2"/>
  <c r="Y13" i="2"/>
  <c r="Y14" i="2"/>
  <c r="Y15" i="2"/>
  <c r="Y17" i="2"/>
  <c r="Y18" i="2"/>
  <c r="Y19" i="2"/>
  <c r="Y20" i="2"/>
  <c r="Y21" i="2"/>
  <c r="AC34" i="2"/>
  <c r="AB34" i="2" s="1"/>
  <c r="Y34" i="2"/>
  <c r="AC40" i="2"/>
  <c r="AB40" i="2" s="1"/>
  <c r="Y40" i="2"/>
  <c r="Y45" i="2"/>
  <c r="Y48" i="2"/>
  <c r="AC48" i="2"/>
  <c r="AB48" i="2" s="1"/>
  <c r="J23" i="3"/>
  <c r="AS23" i="3" s="1"/>
  <c r="AS25" i="3"/>
  <c r="AX14" i="3"/>
  <c r="J16" i="3"/>
  <c r="AS16" i="3" s="1"/>
  <c r="AW20" i="3"/>
  <c r="AV20" i="3" s="1"/>
  <c r="AW24" i="3"/>
  <c r="AV24" i="3" s="1"/>
  <c r="AI28" i="3"/>
  <c r="J28" i="3"/>
  <c r="AS28" i="3" s="1"/>
  <c r="AI29" i="3"/>
  <c r="J29" i="3"/>
  <c r="AS29" i="3" s="1"/>
  <c r="AI30" i="3"/>
  <c r="J30" i="3"/>
  <c r="AS30" i="3" s="1"/>
  <c r="AI31" i="3"/>
  <c r="J31" i="3"/>
  <c r="AS31" i="3" s="1"/>
  <c r="J50" i="2"/>
  <c r="Y50" i="2" s="1"/>
  <c r="AC55" i="2"/>
  <c r="AB55" i="2" s="1"/>
  <c r="J58" i="2"/>
  <c r="Y58" i="2" s="1"/>
  <c r="AU14" i="3"/>
  <c r="J21" i="3"/>
  <c r="AS21" i="3" s="1"/>
  <c r="AX27" i="3"/>
  <c r="J18" i="3"/>
  <c r="AS18" i="3" s="1"/>
  <c r="J26" i="3"/>
  <c r="AS26" i="3" s="1"/>
  <c r="AI26" i="3"/>
  <c r="AU27" i="3"/>
  <c r="AS33" i="3"/>
  <c r="J32" i="3"/>
  <c r="AS32" i="3" s="1"/>
  <c r="AA16" i="2" l="1"/>
  <c r="AX19" i="3"/>
  <c r="AX20" i="3"/>
  <c r="AU20" i="3"/>
  <c r="Z12" i="2"/>
  <c r="AA22" i="2"/>
  <c r="AA37" i="2"/>
  <c r="Z38" i="2"/>
  <c r="AD38" i="2" s="1"/>
  <c r="Z26" i="2"/>
  <c r="AD26" i="2" s="1"/>
  <c r="Z36" i="2"/>
  <c r="AA43" i="2"/>
  <c r="AA54" i="2"/>
  <c r="Z25" i="2"/>
  <c r="AD25" i="2" s="1"/>
  <c r="AA32" i="2"/>
  <c r="Z49" i="2"/>
  <c r="AD49" i="2" s="1"/>
  <c r="Z31" i="2"/>
  <c r="AD31" i="2" s="1"/>
  <c r="Z57" i="2"/>
  <c r="AD57" i="2" s="1"/>
  <c r="Z44" i="2"/>
  <c r="AD44" i="2" s="1"/>
  <c r="Z23" i="2"/>
  <c r="AD23" i="2" s="1"/>
  <c r="Z47" i="2"/>
  <c r="AA53" i="2"/>
  <c r="AD24" i="2"/>
  <c r="AH18" i="3"/>
  <c r="AW18" i="3" s="1"/>
  <c r="AV18" i="3" s="1"/>
  <c r="AI16" i="3"/>
  <c r="AH23" i="3"/>
  <c r="AW23" i="3" s="1"/>
  <c r="AV23" i="3" s="1"/>
  <c r="AI21" i="3"/>
  <c r="AA24" i="2"/>
  <c r="Z51" i="2"/>
  <c r="AU22" i="3"/>
  <c r="Z55" i="2"/>
  <c r="AD55" i="2" s="1"/>
  <c r="AI13" i="3"/>
  <c r="O58" i="2"/>
  <c r="O52" i="2"/>
  <c r="O30" i="2"/>
  <c r="O36" i="2"/>
  <c r="O53" i="2"/>
  <c r="O57" i="2"/>
  <c r="AD53" i="2"/>
  <c r="AD36" i="2"/>
  <c r="O50" i="2"/>
  <c r="O46" i="2"/>
  <c r="AD30" i="2"/>
  <c r="O27" i="2"/>
  <c r="O56" i="2"/>
  <c r="O42" i="2"/>
  <c r="O25" i="2"/>
  <c r="AT21" i="3"/>
  <c r="AX21" i="3" s="1"/>
  <c r="AU21" i="3"/>
  <c r="AT25" i="3"/>
  <c r="AX25" i="3" s="1"/>
  <c r="AU25" i="3"/>
  <c r="AT16" i="3"/>
  <c r="AX16" i="3" s="1"/>
  <c r="AU16" i="3"/>
  <c r="AA45" i="2"/>
  <c r="Z45" i="2"/>
  <c r="AA34" i="2"/>
  <c r="Z34" i="2"/>
  <c r="AD34" i="2" s="1"/>
  <c r="AA20" i="2"/>
  <c r="Z20" i="2"/>
  <c r="AD20" i="2" s="1"/>
  <c r="Z15" i="2"/>
  <c r="AD15" i="2" s="1"/>
  <c r="AA15" i="2"/>
  <c r="AA42" i="2"/>
  <c r="Z42" i="2"/>
  <c r="AD42" i="2" s="1"/>
  <c r="AX15" i="3"/>
  <c r="O16" i="2"/>
  <c r="N16" i="2"/>
  <c r="AC16" i="2" s="1"/>
  <c r="AB16" i="2" s="1"/>
  <c r="AD16" i="2" s="1"/>
  <c r="Z50" i="2"/>
  <c r="AD50" i="2" s="1"/>
  <c r="AA50" i="2"/>
  <c r="AT31" i="3"/>
  <c r="AX31" i="3" s="1"/>
  <c r="AU31" i="3"/>
  <c r="AT29" i="3"/>
  <c r="AX29" i="3" s="1"/>
  <c r="AU29" i="3"/>
  <c r="AA19" i="2"/>
  <c r="Z19" i="2"/>
  <c r="AD19" i="2" s="1"/>
  <c r="Z14" i="2"/>
  <c r="AD14" i="2" s="1"/>
  <c r="AA14" i="2"/>
  <c r="Z56" i="2"/>
  <c r="AD56" i="2" s="1"/>
  <c r="AA56" i="2"/>
  <c r="Z33" i="2"/>
  <c r="AA33" i="2"/>
  <c r="AA46" i="2"/>
  <c r="Z46" i="2"/>
  <c r="AD46" i="2" s="1"/>
  <c r="AA27" i="2"/>
  <c r="Z27" i="2"/>
  <c r="AD27" i="2" s="1"/>
  <c r="N11" i="2"/>
  <c r="AC11" i="2" s="1"/>
  <c r="AB11" i="2" s="1"/>
  <c r="O11" i="2"/>
  <c r="N45" i="2"/>
  <c r="AC45" i="2" s="1"/>
  <c r="AB45" i="2" s="1"/>
  <c r="O45" i="2"/>
  <c r="N33" i="2"/>
  <c r="AC33" i="2" s="1"/>
  <c r="AB33" i="2" s="1"/>
  <c r="O33" i="2"/>
  <c r="N51" i="2"/>
  <c r="AC51" i="2" s="1"/>
  <c r="AB51" i="2" s="1"/>
  <c r="O51" i="2"/>
  <c r="AT32" i="3"/>
  <c r="AX32" i="3" s="1"/>
  <c r="AU32" i="3"/>
  <c r="AT23" i="3"/>
  <c r="AU23" i="3"/>
  <c r="AA40" i="2"/>
  <c r="Z40" i="2"/>
  <c r="AD40" i="2" s="1"/>
  <c r="AA18" i="2"/>
  <c r="Z18" i="2"/>
  <c r="AD18" i="2" s="1"/>
  <c r="Z13" i="2"/>
  <c r="AA13" i="2"/>
  <c r="AA39" i="2"/>
  <c r="Z39" i="2"/>
  <c r="AX24" i="3"/>
  <c r="N13" i="2"/>
  <c r="AC13" i="2" s="1"/>
  <c r="AB13" i="2" s="1"/>
  <c r="O13" i="2"/>
  <c r="N47" i="2"/>
  <c r="AC47" i="2" s="1"/>
  <c r="AB47" i="2" s="1"/>
  <c r="O47" i="2"/>
  <c r="N39" i="2"/>
  <c r="AC39" i="2" s="1"/>
  <c r="AB39" i="2" s="1"/>
  <c r="O39" i="2"/>
  <c r="AT18" i="3"/>
  <c r="AX18" i="3" s="1"/>
  <c r="AU18" i="3"/>
  <c r="AT33" i="3"/>
  <c r="AX33" i="3" s="1"/>
  <c r="AU33" i="3"/>
  <c r="AT26" i="3"/>
  <c r="AX26" i="3" s="1"/>
  <c r="AU26" i="3"/>
  <c r="Z58" i="2"/>
  <c r="AD58" i="2" s="1"/>
  <c r="AA58" i="2"/>
  <c r="AT30" i="3"/>
  <c r="AX30" i="3" s="1"/>
  <c r="AU30" i="3"/>
  <c r="AT28" i="3"/>
  <c r="AX28" i="3" s="1"/>
  <c r="AU28" i="3"/>
  <c r="Z48" i="2"/>
  <c r="AD48" i="2" s="1"/>
  <c r="AA48" i="2"/>
  <c r="Z21" i="2"/>
  <c r="AD21" i="2" s="1"/>
  <c r="AA21" i="2"/>
  <c r="Z17" i="2"/>
  <c r="AA17" i="2"/>
  <c r="Z11" i="2"/>
  <c r="AA11" i="2"/>
  <c r="AT13" i="3"/>
  <c r="AX13" i="3" s="1"/>
  <c r="AU13" i="3"/>
  <c r="Z52" i="2"/>
  <c r="AD52" i="2" s="1"/>
  <c r="AA52" i="2"/>
  <c r="Z35" i="2"/>
  <c r="AD35" i="2" s="1"/>
  <c r="AA35" i="2"/>
  <c r="AA41" i="2"/>
  <c r="Z41" i="2"/>
  <c r="AD41" i="2" s="1"/>
  <c r="N17" i="2"/>
  <c r="AC17" i="2" s="1"/>
  <c r="AB17" i="2" s="1"/>
  <c r="O17" i="2"/>
  <c r="O12" i="2"/>
  <c r="N12" i="2"/>
  <c r="AC12" i="2" s="1"/>
  <c r="AB12" i="2" s="1"/>
  <c r="AD12" i="2" s="1"/>
  <c r="AD51" i="2" l="1"/>
  <c r="AD47" i="2"/>
  <c r="AX23" i="3"/>
  <c r="AD13" i="2"/>
  <c r="AD39" i="2"/>
  <c r="AD17" i="2"/>
  <c r="AD11" i="2"/>
  <c r="AD45" i="2"/>
  <c r="AD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1" authorId="0" shapeId="0" xr:uid="{00000000-0006-0000-0200-000001000000}">
      <text>
        <r>
          <rPr>
            <sz val="11"/>
            <color theme="1"/>
            <rFont val="Calibri"/>
            <family val="2"/>
            <scheme val="minor"/>
          </rPr>
          <t>======
ID#AAAAaZAIweY
    (2022-08-12 12:38:14)
[Comentario encadenado]
Su versión de Excel le permite leer este comentario encadenado; sin embargo, las ediciones que se apliquen se quitarán si el archivo se abre en una versión más reciente de Excel. Más información: https://go.microsoft.com/fwlink/?linkid=870924
Comentario:
    Seleccione el impacto que causa el riesgo en la Entidad
	-tc={664BFBD0-8A42-4D81-992C-2BDA671D036A}</t>
        </r>
      </text>
    </comment>
  </commentList>
</comments>
</file>

<file path=xl/sharedStrings.xml><?xml version="1.0" encoding="utf-8"?>
<sst xmlns="http://schemas.openxmlformats.org/spreadsheetml/2006/main" count="2447" uniqueCount="1029">
  <si>
    <t>MAPA DE RIESGOS INSTITUCIONAL Y DE CORRUPCIÓN POR PROCESOS - 2022
INSTITUTO PARA LA INVESTIGACIÓN EDUCATIVA Y EL DESARROLLO PEDAGÓGICO - IDEP</t>
  </si>
  <si>
    <t xml:space="preserve">Fecha último corte de Seguimiento   </t>
  </si>
  <si>
    <t xml:space="preserve">Fecha próximo seguimiento </t>
  </si>
  <si>
    <t>Fecha de Actualización del Mapa</t>
  </si>
  <si>
    <t>RESUMEN CANTIDAD DE RIESGOS - IDEP</t>
  </si>
  <si>
    <t>Procesos</t>
  </si>
  <si>
    <t>Estratégico</t>
  </si>
  <si>
    <t>De imagen</t>
  </si>
  <si>
    <t>Operativos</t>
  </si>
  <si>
    <t>Calidad</t>
  </si>
  <si>
    <t>Contractuales</t>
  </si>
  <si>
    <t>Financieros</t>
  </si>
  <si>
    <t>De cumplimiento y conformidad</t>
  </si>
  <si>
    <t>Tecnológicos y  seguridad digital</t>
  </si>
  <si>
    <t>De recurso humano</t>
  </si>
  <si>
    <t>Corrupción</t>
  </si>
  <si>
    <t>Cumplimiento</t>
  </si>
  <si>
    <t>Fraude</t>
  </si>
  <si>
    <t>Total</t>
  </si>
  <si>
    <t>Dirección y Planeación</t>
  </si>
  <si>
    <t>Divulgación y Comunicación</t>
  </si>
  <si>
    <t>Atención al Ciudadano</t>
  </si>
  <si>
    <t>Investigación y Desarrollo Pedagógico</t>
  </si>
  <si>
    <t>Gestión Documental</t>
  </si>
  <si>
    <t>Gestión de Talento Humano</t>
  </si>
  <si>
    <t>Gestión de Recursos Físicos y Ambiental</t>
  </si>
  <si>
    <t>Gestión Financiera</t>
  </si>
  <si>
    <t>Control Interno Disciplinario</t>
  </si>
  <si>
    <t>Gestión Contractual</t>
  </si>
  <si>
    <t>Gestión Jurídica</t>
  </si>
  <si>
    <t>Gestión Tecnológica</t>
  </si>
  <si>
    <t>Mejoramiento Integral y Continuo</t>
  </si>
  <si>
    <t>Evaluación y Control</t>
  </si>
  <si>
    <t xml:space="preserve">Mapa de riesgos </t>
  </si>
  <si>
    <t>CÓDIGO: FT-MIC-03-07</t>
  </si>
  <si>
    <t>VERSIÓN : 7</t>
  </si>
  <si>
    <t>Fecha Aprobación: 01/04/2022</t>
  </si>
  <si>
    <t>PÁGINA: 1 de _</t>
  </si>
  <si>
    <t>OBJETIVO</t>
  </si>
  <si>
    <t>Realizar una correcta gestión y control de los riesgos a los que se ven expuestos los procesos estratégicos y misionales del IDEP, evitando la materialización de los mismos y aplicando de manera efectiva y eficiente los controles y actividades de tratamiento consignadas en el presente documento.</t>
  </si>
  <si>
    <t>ALCANCE</t>
  </si>
  <si>
    <t>Inicia con la identificación de los riesgos de Gestión por parte de cada uno de los procesos del IDEP y finaliza con la mitigación, seguimiento y control por parte de cada uno de los responsables enunciados en el presente documento</t>
  </si>
  <si>
    <t>TERMINOS Y DEFINICIONES</t>
  </si>
  <si>
    <t>Consultar Política de Administración del riesgo del DAFP</t>
  </si>
  <si>
    <t>ESTRUCTURA PARA LA GESTIÓN DEL RIESGO</t>
  </si>
  <si>
    <t>Metodologia: Política de Administración del riesgo del DAFP</t>
  </si>
  <si>
    <t xml:space="preserve">SEGUIMIENTO 1ER CUATRIMESTRE 2022 </t>
  </si>
  <si>
    <t xml:space="preserve">SEGUIMIENTO 2DO CUATRIMESTRE 2022 </t>
  </si>
  <si>
    <t xml:space="preserve">SEGUIMIENTO TERCER CUATRIMESTRE 2022 </t>
  </si>
  <si>
    <t>ítem</t>
  </si>
  <si>
    <t xml:space="preserve">Proceso </t>
  </si>
  <si>
    <t>Impacto</t>
  </si>
  <si>
    <t>Causa Inmediata ¿Cómo?</t>
  </si>
  <si>
    <t>Causa Raíz ¿Por qué?</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</si>
  <si>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</si>
  <si>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</si>
  <si>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</si>
  <si>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</si>
  <si>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</si>
  <si>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</si>
  <si>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</si>
  <si>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</si>
  <si>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</si>
  <si>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</si>
  <si>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</si>
  <si>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</si>
  <si>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</si>
  <si>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</si>
  <si>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</si>
  <si>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</si>
  <si>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</si>
  <si>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</si>
  <si>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 de Tratamiento</t>
  </si>
  <si>
    <t>Periodicidad de seguimiento</t>
  </si>
  <si>
    <t>Fecha Inicio</t>
  </si>
  <si>
    <t>Fecha Fin</t>
  </si>
  <si>
    <t>Acción de Contingencia ante posible materialización</t>
  </si>
  <si>
    <t>Responsable de Proceso
Primera Línea de Defensa</t>
  </si>
  <si>
    <t>Oficina Asesora de Planeación
Segunda Línea de Defensa</t>
  </si>
  <si>
    <t>Oficina Control Interno</t>
  </si>
  <si>
    <t>SEGUIMIENTO 1ER CUATRIMESTRE 2022 - PRIMERA LINEA DE DEFENSA</t>
  </si>
  <si>
    <t>SEGUNDA LINEA DE DEFENSA - OFICINA ASESORA DE PLANEACIÓN</t>
  </si>
  <si>
    <t>SEGUIMIENTO 2DO CUATRIMESTRE 2022 - PRIMERA LINEA DE DEFENSA</t>
  </si>
  <si>
    <t>SEGUIMIENTO TERCER CUATRIMESTRE 2022 - PRIMERA LINEA DE DEFENSA</t>
  </si>
  <si>
    <t>Tipo</t>
  </si>
  <si>
    <t>Implementación</t>
  </si>
  <si>
    <t>Calificación</t>
  </si>
  <si>
    <t>Documentación</t>
  </si>
  <si>
    <t>Frecuencia</t>
  </si>
  <si>
    <t>Evidencia</t>
  </si>
  <si>
    <t>Cuatrimestre</t>
  </si>
  <si>
    <t>Descripción</t>
  </si>
  <si>
    <t>SEGUIMIENTO</t>
  </si>
  <si>
    <t>EVIDENCIA</t>
  </si>
  <si>
    <t>Dirección y planeación</t>
  </si>
  <si>
    <t>Económico y Reputacional</t>
  </si>
  <si>
    <r>
      <rPr>
        <sz val="11"/>
        <color theme="1"/>
        <rFont val="Arial Narrow"/>
        <family val="2"/>
      </rPr>
      <t xml:space="preserve">Generar informes, estados financieros o reportes con datos no precisos o inconsistentes a entidades externas e internamente 
</t>
    </r>
    <r>
      <rPr>
        <sz val="11"/>
        <color rgb="FFFF0000"/>
        <rFont val="Arial Narrow"/>
        <family val="2"/>
      </rPr>
      <t xml:space="preserve"> </t>
    </r>
  </si>
  <si>
    <t>Debido a la entrega de información con deficiencia en la calidad o extemporanea por parte de las diferentes oficinas y subdirecciones del IDEP.
Falta de actualización de las herramientas de planeacion interna de acuerdo a la normatividad vigente.</t>
  </si>
  <si>
    <t>Posibilidad de daño reputacional y economico por Generar informes, estados financieros o reportes con datos no precisos o inconsistentes a entidades externas e internamente, debido a la entrega de información con deficiencia en la calidad o extemporanea por parte de las diferentes oficinas y subdirecciones del IDEP.</t>
  </si>
  <si>
    <t>Ejecucion y Administracion de procesos</t>
  </si>
  <si>
    <t xml:space="preserve">     El riesgo afecta la imagen de la entidad con algunos usuarios de relevancia frente al logro de los objetivos</t>
  </si>
  <si>
    <t xml:space="preserve">Mensualmente, el lider de la oficina asesora de planeación, en el marco del comite Institucional de Gestión y desempeño incluira en la agenda que cada directivo o jefe de oficina informe sobre la oportunidad y calidad de la información que deben presentar a entidades externas y si se generaron errores en el mismo. Lo anterior se registra en las actas del Comité. 
</t>
  </si>
  <si>
    <t>Preventivo</t>
  </si>
  <si>
    <t>Manual</t>
  </si>
  <si>
    <t>Documentado</t>
  </si>
  <si>
    <t>Continua</t>
  </si>
  <si>
    <t>Con Registro</t>
  </si>
  <si>
    <t>Reducir (mitigar)</t>
  </si>
  <si>
    <t>Verificar que la información remitida por las áreas y dependencias este completa y correcta de acuerdo con la solicitud en caso que no este completo se devuelve al area para los ajustes pertinentes.</t>
  </si>
  <si>
    <t>Mensual</t>
  </si>
  <si>
    <t>Se realizan los ajustes correspondientes por parte de cada líder de proceso.</t>
  </si>
  <si>
    <t xml:space="preserve">Jefes de oficina 
</t>
  </si>
  <si>
    <t>Jefe de oficina de Planeación</t>
  </si>
  <si>
    <t>Jefe de oficina de Control interno</t>
  </si>
  <si>
    <t>En el marco del CIGDl que se realiza con periodicidad quincenal por lo menos 1 vez al mes se incluye en la agenda que cada directivo o jefe de oficina informe sobre la oportunidad y calidad de la información que deben presentar a entidades externas y si se generaron errores en el mismo; se han socializado los resultados y avances en la gestión de los procesos del SIG. 
Adicionalmente, desde la Oficina Asesora de Planeación se realiza seguimiento y verificación constante a la calidad de la información producida por cada uno de los procesos o para cualquier instrumento de medición y gestión liderado por el proceso de Dirección y Planeación.</t>
  </si>
  <si>
    <t>Actas de comité institucional
Correos de seguimiento a instrumentos de gestión</t>
  </si>
  <si>
    <t>Se evidencia concordancia entre la evidencia adjuntada y la actividad planteada. Así mismo, se evidencia avance en las actividades de acuerdo a lo incialmente programado, lo anterior se ve traducido en la no materialización del riesgo.</t>
  </si>
  <si>
    <t>En el marco del CIGDl que se realiza con periodicidad quincenal por lo menos 1 vez al mes se incluye en la agenda que cada directivo o jefe de oficina informe sobre la oportunidad y calidad de la información que deben presentar a entidades externas y si se generaron errores en el mismo; se han socializado los resultados y avances en la gestión de los procesos del SIG. Adicionalmente, desde la Oficina Asesora de Planeación se realiza seguimiento y verificación constante a la calidad de la información producida por cada uno de los procesos o para cualquier instrumento de medición y gestión liderado por el proceso de Dirección y Planeación.</t>
  </si>
  <si>
    <t xml:space="preserve">1.)  Baja efectividad en los resultados esperados en el Plan de acción de la entidad  
2.Baja articulación entre las Areas para el reporte del Plan de Acción de la entidad.
</t>
  </si>
  <si>
    <t xml:space="preserve">Baja alineación de los proyectos de inversion con las políticas de gestión y desempeño institucional </t>
  </si>
  <si>
    <t xml:space="preserve">Posibilidad de daño económico y reputacional por baja efectividad en los resultados esperados en el Plan de acción de la entidad  y Baja articulación entre las Areas para el reporte del Plan de Acción de la entidad debido a baja alienación de los proyectos de inversión con las políticas de gestión y desempeño institucional </t>
  </si>
  <si>
    <t xml:space="preserve">Trimestralmente la Jefe Oficina Asesora de Planeación realizará el seguimiento para verificar el  cumplimiento de las actividades programadas en cada una de las políticas de gestión y desempeño institucional y las presentará al Comité Institucional de Gestión quién impartirá lineamientos.  </t>
  </si>
  <si>
    <t>Verificar que las evidencias de las actividades en cada una de las Políticas de Gestión y Desempeño sean debidamente cumplidas de acuerdo al plan de acción</t>
  </si>
  <si>
    <t>Cuatrimestral</t>
  </si>
  <si>
    <t>Desde la Oficina Asesora de Planeación se verifica que las evidencias de las actividades en cada una de las Políticas de Gestión y Desempeño sean debidamente cumplidas de acuerdo al plan de acción. En caso de encontrar desviaciones o inconsistencias en la información presentada por los procesos, se realiza acompañamiento y se solicitan modificaciones. Lo anterior con el fin de evitar la baja efectividad en la gestión y avance en los planes de acción y de mejoramiento adscritos al IDEP.</t>
  </si>
  <si>
    <t>Correos de seguimiento a instrumentos de gestión
Documentos finales
Actas CIGD</t>
  </si>
  <si>
    <t>Desde la Oficina Asesora de Planeación se verifica que las evidencias de las actividades en cada una de las Políticas de Gestión y Desempeño sean debidamente cumplidas de acuerdo al plan de acción. En caso de encontrar desviaciones o inconsistencias en la información presentada por los procesos, se realiza acompañamiento y se solicitan modificaciones. Lo anterior con el fin de evitar la baja efectividad en la gestión y avance en los planes de acción y de mejoramiento adscritos al IDEP.
Tambien es importante resaltar que en el marco de la mejora continua y en ejercicio de sus funciones inherentes, la OAP a convocado varias mesas de trabajo con los distintos procesos para realizar revisiones a los seguimientos y cumplimiento al plan de acción de cada uno de los instrumentos de gestión; así como, a estrategias que permitan impulsar de manera efectiva las políticas de gestión y desempeño.</t>
  </si>
  <si>
    <t>Desde la Oficina Asesora de Planeación se verifica que las evidencias de las actividades en cada una de las Políticas de Gestión y Desempeño sean debidamente cumplidas de acuerdo al plan de acción. En caso de encontrar desviaciones o inconsistencias en la información presentada por los procesos, se realiza acompañamiento y se solicitan modificaciones. Lo anterior con el fin de evitar la baja efectividad en la gestión y avance en los planes de acción y de mejoramiento adscritos al IDEP. Tambien es importante resaltar que en el marco de la mejora continua y en ejercicio de sus funciones inherentes, la OAP a convocado varias mesas de trabajo con los distintos procesos para realizar revisiones a los seguimientos y cumplimiento al plan de acción de cada uno de los instrumentos de gestión; así como, a estrategias que permitan impulsar de manera efectiva las políticas de gestión y desempeño.</t>
  </si>
  <si>
    <t>Divulgación y comunicación</t>
  </si>
  <si>
    <t>Reputacional</t>
  </si>
  <si>
    <t>Incumplimiento en la publicicación de la información establecida en la Ley de Transparencia.</t>
  </si>
  <si>
    <t xml:space="preserve">Entrega Inoportuna, incompleta y/o desactualziada de la información a publicar en el link de Transparencia. </t>
  </si>
  <si>
    <t xml:space="preserve">Posibilidad de daño reputacional por el incumplimiento en la publicación de la información establecida en la Ley de Transparencia, debido a la entrega Inoportuna, incompleta y/o desactualziada de la información a publicar en el link de Transparencia. </t>
  </si>
  <si>
    <t>Mensualmente, el contratista (Web master), realizara seguimiento a la matriz de control de cumplimiento de la Resolución 1519 de 2020.</t>
  </si>
  <si>
    <t>Seguimiento oportuno a la matriz de cumplimiento y sostenibilidad de la Resolución 1519 de 2020 de la Ley 1712 de 2014</t>
  </si>
  <si>
    <t xml:space="preserve">mensual </t>
  </si>
  <si>
    <t xml:space="preserve">El web master requiere a los responsables de suministrar la información del link de transparencia para su actualización y/o publicación. </t>
  </si>
  <si>
    <t xml:space="preserve">Asesor de la dirección General
Contratista Web Master 
</t>
  </si>
  <si>
    <r>
      <rPr>
        <sz val="11"/>
        <color theme="1"/>
        <rFont val="Calibri"/>
        <family val="2"/>
      </rPr>
      <t xml:space="preserve">Para el primer cuatrimestre, no se materializó el riesgo. Los controles propuestos se aplicaron en su totalidad, se realizó el seguimiento mensual a la matriz de control de cumplimiento de la Resolución 1519 de 2020 por medio del documento de Excel ítem por ítem y se realizó el envío de la alerta por correo electrónico a la persona o área responsable de brindar la información </t>
    </r>
    <r>
      <rPr>
        <u/>
        <sz val="11"/>
        <color rgb="FF1155CC"/>
        <rFont val="Calibri"/>
        <family val="2"/>
      </rPr>
      <t>https://docs.google.com/spreadsheets/d/1e9V8F-x_KBu93QlHeEGukt6Eq8l1vFA7/edit#gid=883148781.</t>
    </r>
  </si>
  <si>
    <t xml:space="preserve">https://docs.google.com/spreadsheets/d/1e9V8F-x_KBu93QlHeEGukt6Eq8l1vFA7/edit#gid=883148781. http://www.idep.edu.co/sites/default/files/FT-GD-07-24_Esquema_Publicacion_Informacion_V1_0_0_abril_2022.xls
</t>
  </si>
  <si>
    <r>
      <rPr>
        <u/>
        <sz val="11"/>
        <color rgb="FF000000"/>
        <rFont val="Calibri"/>
        <family val="2"/>
      </rPr>
      <t xml:space="preserve">Para el segundo cuatrimestre, no se materializó el riesgo. Los controles propuestos se aplicaron en su totalidad, se realizó el seguimiento mensual a la matriz de control de cumplimiento de la Resolución 1519 de 2020 por medio del documento de Excel ítem por ítem y se realizó el envío de la alerta por correo electrónico a la persona o área responsable de brindar la información </t>
    </r>
    <r>
      <rPr>
        <u/>
        <sz val="11"/>
        <color rgb="FF1155CC"/>
        <rFont val="Calibri"/>
        <family val="2"/>
      </rPr>
      <t>https://docs.google.com/spreadsheets/d/1e9V8F-x_KBu93QlHeEGukt6Eq8l1vFA7/edit?usp=sharing&amp;ouid=111011268865304940598&amp;rtpof=true&amp;sd=true</t>
    </r>
  </si>
  <si>
    <r>
      <rPr>
        <u/>
        <sz val="11"/>
        <color rgb="FF000000"/>
        <rFont val="Calibri"/>
        <family val="2"/>
      </rPr>
      <t xml:space="preserve">https://docs.google.com/spreadsheets/d/1e9V8F-x_KBu93QlHeEGukt6Eq8l1vFA7/edit?usp=sharing&amp;ouid=111011268865304940598&amp;rtpof=true&amp;sd=true 
</t>
    </r>
    <r>
      <rPr>
        <u/>
        <sz val="11"/>
        <color rgb="FF1155CC"/>
        <rFont val="Calibri"/>
        <family val="2"/>
      </rPr>
      <t>http://www.idep.edu.co/sites/default/files/FT-GD-07-24_Esquema_Publicacion_Informacion_V1_agosto_2022.xls</t>
    </r>
  </si>
  <si>
    <t>Para el tercer cuatrimestre, no se materializó el riesgo. Los controles propuestos se aplicaron en su totalidad, se realizó el seguimiento mensual a la matriz de control de cumplimiento de la Resolución 1519 de 2020 por medio del documento de Excel ítem por ítem y se realizó el envío de la alerta por correo electrónico a la persona o área responsable de brindar la información.</t>
  </si>
  <si>
    <t>https://docs.google.com/spreadsheets/d/1e9V8F-x_KBu93QlHeEGukt6Eq8l1vFA7/edit?usp=sharing&amp;ouid=111011268865304940598&amp;rtpof=true&amp;sd=true</t>
  </si>
  <si>
    <t>De conformidad con el plan estratégico de comunicaciones organizacional, los profesionales de la subdirección académica, realizarán seguimiento a la Estrategia de Comunicaciones consignada en el mencionado plan, dejando como evidencia actas de comité académico, publicaciones oficiales y correos electronicos.</t>
  </si>
  <si>
    <t>Detectivo</t>
  </si>
  <si>
    <t>Las desviaciones se investigan y se resuelven según la periodicidad del control</t>
  </si>
  <si>
    <t>Subdirector(a) Académico(a)Subdirector(a) Académico(a)
Profesional Especializado de comunicaciones
Diana Prada</t>
  </si>
  <si>
    <t>Para el primer cuatrimestre, no se materializó el riesgo. Los controles propuestos se aplicaron en su totalidad, se realizó la actualización del Plan estratégico de comunicación organizacional el cual reposa en (https://drive.google.com/drive/folders/14_6tbFP1LTfiAJ1rbL2gzrT_3DD-irTY). Se realizó su seguimiento en las reuniones semanales de la estrategia 6 “Comunicación y Educación”, a través de las actas que reposan en (https://drive.google.com/drive/folders/1vMQX0h2f5Z-0CyHRbvhAf9klb5QniBJu?usp=sharing).</t>
  </si>
  <si>
    <t xml:space="preserve">https://drive.google.com/drive/folders/14_6tbFP1LTfiAJ1rbL2gzrT_3DD-irTY
https://drive.google.com/drive/folders/1vMQX0h2f5Z-0CyHRbvhAf9klb5QniBJu?usp=sharing
</t>
  </si>
  <si>
    <t>Para el segundo cuatrimestre, no se materializó el riesgo. Los controles propuestos se aplicaron en su totalidad. Se ha realizado el seguimiento al Plan estratégico de comunicación organizacional mediante las reuniones semanales de la estrategia 6 “Comunicación y Educación”, cuyas actas reposan en (https://drive.google.com/drive/folders/1vMQX0h2f5Z-0CyHRbvhAf9klb5QniBJu?usp=sharing).</t>
  </si>
  <si>
    <t>https://drive.google.com/drive/folders/1vMQX0h2f5Z-0CyHRbvhAf9klb5QniBJu?usp=sharing</t>
  </si>
  <si>
    <t>Para el tercer cuatrimestre, no se materializó el riesgo. Los controles propuestos se aplicaron en su totalidad. Se ha realizado el seguimiento al Plan estratégico de comunicación organizacional mediante las reuniones semanales de la estrategia 6, cuyas actas reposan en (https://drive.google.com/drive/folders/1vMQX0h2f5Z-0CyHRbvhAf9klb5QniBJu?usp=sharing).</t>
  </si>
  <si>
    <t>Cada vez que se requiera publicar información, el profesional especializado de la subdirección academica, realizará revisión del cumplimiento de la normatividad en materia de publicación de información y creará el cuadro de control de las publicaciones en el que se evidenciará la revisión y seguimiento de dichas publicaciones</t>
  </si>
  <si>
    <t>Las desviaciones se detectan durante el seguimiento y así se resuelven</t>
  </si>
  <si>
    <t>Subdirector(a) Académico(a)
Profesional Especializado de comunicaciones
Diana Prada</t>
  </si>
  <si>
    <r>
      <rPr>
        <sz val="11"/>
        <color theme="1"/>
        <rFont val="Calibri"/>
        <family val="2"/>
      </rPr>
      <t xml:space="preserve">Para el primer cuatrimestre, no se materializó el riesgo. Los controles propuestos se aplicaron en su totalidad, se elaboró el plan anual de publicaciones IDEP 2022 - 2023 (https://docs.google.com/spreadsheets/d/1_a1Ovy28GnEnZdTHMkq9VwZbOukGCGXT/edit#gid=48732921) la actualización de los lineamientos editoriales 2020 - 2024 (https://docs.google.com/document/d/1aOlWXhrj6FEE4PfqEYZwOjFTfAqpOuOE/edit) y el cuadro de control de publicaciones </t>
    </r>
    <r>
      <rPr>
        <u/>
        <sz val="11"/>
        <color rgb="FF1155CC"/>
        <rFont val="Calibri"/>
        <family val="2"/>
      </rPr>
      <t>https://docs.google.com/spreadsheets/d/13YJUS7QBsncmre-Ki045iHiNNgBW31gR/edit#gid=736337041</t>
    </r>
  </si>
  <si>
    <t xml:space="preserve">https://docs.google.com/spreadsheets/d/1_a1Ovy28GnEnZdTHMkq9VwZbOukGCGXT/edit#gid=48732921
https://docs.google.com/document/d/1aOlWXhrj6FEE4PfqEYZwOjFTfAqpOuOE/edit
https://docs.google.com/spreadsheets/d/13YJUS7QBsncmre-Ki045iHiNNgBW31gR/edit#gid=736337041 
</t>
  </si>
  <si>
    <r>
      <rPr>
        <u/>
        <sz val="11"/>
        <color rgb="FF000000"/>
        <rFont val="Calibri"/>
        <family val="2"/>
      </rPr>
      <t xml:space="preserve">Para el segundo cuatrimestre, no se materializó el riesgo. Los controles propuestos se aplicaron en su totalidad, realizando el seguimiento al cuadro de control de las publicaciones en </t>
    </r>
    <r>
      <rPr>
        <u/>
        <sz val="11"/>
        <color rgb="FF1155CC"/>
        <rFont val="Calibri"/>
        <family val="2"/>
      </rPr>
      <t>https://docs.google.com/spreadsheets/d/13YJUS7QBsncmre-Ki045iHiNNgBW31gR/edit#gid=736337041</t>
    </r>
  </si>
  <si>
    <t>https://docs.google.com/spreadsheets/d/13YJUS7QBsncmre-Ki045iHiNNgBW31gR/edit#gid=736337041</t>
  </si>
  <si>
    <r>
      <rPr>
        <sz val="11"/>
        <color theme="1"/>
        <rFont val="Calibri"/>
        <family val="2"/>
      </rPr>
      <t xml:space="preserve">Para el tercer cuatrimestre, no se materializó el riesgo. Los controles propuestos se aplicaron en su totalidad, realizando el seguimiento al cuadro de control de las publicaciones en </t>
    </r>
    <r>
      <rPr>
        <u/>
        <sz val="11"/>
        <color rgb="FF1155CC"/>
        <rFont val="Calibri"/>
        <family val="2"/>
      </rPr>
      <t>https://docs.google.com/spreadsheets/d/13YJUS7QBsncmre-Ki045iHiNNgBW31gR/edit#gid=736337041</t>
    </r>
  </si>
  <si>
    <t xml:space="preserve">publicación de contenido no aprobado en las redes sociales de la entidad </t>
  </si>
  <si>
    <t xml:space="preserve">Ciber Ataque </t>
  </si>
  <si>
    <t xml:space="preserve">Posible daño reputacional del IDEP por la publicación de contenido no aprobado en las redes sociales de la entidad debido a un Ciber Ataque. </t>
  </si>
  <si>
    <t>Fraude Externo</t>
  </si>
  <si>
    <t>Trimestralmente realizar una revisión de la configuración y cambios de claves de las redes sociales, en concordancia con las políticas de seguridad de la entidad.</t>
  </si>
  <si>
    <t xml:space="preserve">Reportar la incidencia al proceso de Gestón Tecnologica </t>
  </si>
  <si>
    <t>Adelantar acciones institucionales para advertir a la ciudadania de la incidencia y las medidas adelantadas para subsanar la misma.</t>
  </si>
  <si>
    <t xml:space="preserve">Asesor de la dirección General
Contratistas periodistas </t>
  </si>
  <si>
    <r>
      <rPr>
        <u/>
        <sz val="11"/>
        <color rgb="FF000000"/>
        <rFont val="Calibri"/>
        <family val="2"/>
      </rPr>
      <t xml:space="preserve">Para el segundo cuatrimestre, no se materializó el riesgo. Los controles propuestos se aplicaron en su totalidad, realizando una revisión de la configuración y cambios de claves de las redes sociales, en concordancia con las políticas de seguridad de la entidad. </t>
    </r>
    <r>
      <rPr>
        <u/>
        <sz val="11"/>
        <color rgb="FF1155CC"/>
        <rFont val="Calibri"/>
        <family val="2"/>
      </rPr>
      <t>https://drive.google.com/drive/folders/1aOnxTYpUF-MdS_DKpB8MuRSaaMa_Zogn</t>
    </r>
  </si>
  <si>
    <t>https://drive.google.com/drive/folders/1aOnxTYpUF-MdS_DKpB8MuRSaaMa_Zogn</t>
  </si>
  <si>
    <r>
      <rPr>
        <sz val="11"/>
        <color theme="1"/>
        <rFont val="Calibri"/>
        <family val="2"/>
      </rPr>
      <t xml:space="preserve">Para el tercer cuatrimestre, no se materializó el riesgo. Los controles propuestos se aplicaron en su totalidad, realizando una revisión de la configuración y cambios de claves de las redes sociales, en concordancia con las políticas de seguridad de la entidad. </t>
    </r>
    <r>
      <rPr>
        <u/>
        <sz val="11"/>
        <color rgb="FF1155CC"/>
        <rFont val="Calibri"/>
        <family val="2"/>
      </rPr>
      <t>https://drive.google.com/drive/folders/11pHqAylDTXM77kPBVly7S_TalrcQteQN</t>
    </r>
  </si>
  <si>
    <t>https://drive.google.com/drive/folders/11pHqAylDTXM77kPBVly7S_TalrcQteQN</t>
  </si>
  <si>
    <t xml:space="preserve">
Insatisfacción de la ciudadania por falencias en la prestación de servicios de información
Falta de oportunidad, calidad  y coherencia en las respuestas y servicios prestados a la ciudadania, usuarios y público en general
</t>
  </si>
  <si>
    <t>Perdidad de credibilidad y confianza en el IDEP</t>
  </si>
  <si>
    <t>Posibilidad de daño reputacional por Perdidad de credibilidad y confianza en el IDEP, debido a Insatisfacción de la ciudadania por falencias en la prestación de servicios de información y a la 
falta de oportunidad, calidad  y coherencia en las respuestas y servicios prestados a la ciudadania, usuarios y público en general</t>
  </si>
  <si>
    <t>Todos los días, el Auxiliar Administrativo de la Subdirección Administrativay financiera, mediante la matriz de seguimiento y control de PQRS, realiza seguimiento a las solicitudes, quejas y reclamos de los usuarios, ciudadania y público en General; generando recordatorios semanales a las areas encargadas de dar respuesta.</t>
  </si>
  <si>
    <t>Todos los días, el Auxiliar Administrativo de la Subdirección Administrativa, financiera y de Control disciplinario, mediante la matriz de seguimiento y control de PQRS, realiza seguimiento a las solicitudes, quejas y reclamos de los usuarios, ciudadania y público en General; generando recordatorios semanales a las areas encargadas de dar respuesta.</t>
  </si>
  <si>
    <t>Cuando se presentan desviaciones, se realiza la actualización del normo grama del proceso y a su vez la caracterización del SIG .</t>
  </si>
  <si>
    <t>Auxiliar Administrativo de la Subdirección Administrativa, financiera y de Control disciplinario</t>
  </si>
  <si>
    <t>Durante el primer cuatrimestre no se materializó el riesgo, la Auxiliar Administrativa de la Subdirección Administrativa, Financiera y de Control Disciplinario, responsable de la radicación y seguimeinto de las PQRS realizó seguimiento diario a las solicitudes, quejas y reclamos de los usuarios, ciudadania y público en General; generando recordatorios semanales a las areas encargadas de dar respuesta, dejando evidencia del control en la matriz de seguimiento y control de PQRS</t>
  </si>
  <si>
    <t>Matriz de seguimiento y control PQRS
Correos electrónicos disponibles para consulta en la cuenta idep@idep.edu.co</t>
  </si>
  <si>
    <t>Durante el segundo cuatrimestre no se materializó el riesgo, la Auxiliar Administrativa de la Subdirección Administrativa, Financiera y de Control Disciplinario, responsable de la radicación y seguimiento de las PQRS realizó seguimiento diario a las solicitudes, quejas y reclamos de los usuarios, ciudadania y público en General, utilizando la matriz establecida en la acción de tratamiento y generando recordatorios semanales a las areas encargadas de dar respuesta.</t>
  </si>
  <si>
    <r>
      <rPr>
        <sz val="11"/>
        <color theme="1"/>
        <rFont val="Calibri"/>
        <family val="2"/>
      </rPr>
      <t xml:space="preserve">Matriz de seguimiento y control PQRS </t>
    </r>
    <r>
      <rPr>
        <u/>
        <sz val="11"/>
        <color rgb="FF1155CC"/>
        <rFont val="Calibri"/>
        <family val="2"/>
      </rPr>
      <t>https://docs.google.com/spreadsheets/d/14HuBGDZiXCGWZfjBJ33Rnbpj1JVnvfxuQK55Fnpf1wU/edit#gid=0</t>
    </r>
    <r>
      <rPr>
        <sz val="11"/>
        <color theme="1"/>
        <rFont val="Calibri"/>
        <family val="2"/>
      </rPr>
      <t xml:space="preserve"> 
Correos electrónicos disponibles para consulta en la cuenta idep@idep.edu.co</t>
    </r>
  </si>
  <si>
    <t>Durante el tercer cuatrimestre no se materializó el riesgo, la Auxiliar Administrativa de la Subdirección Administrativa y financiera, responsable de la radicación y seguimiento de las PQRS realizó seguimiento diario a las solicitudes, quejas y reclamos de los usuarios, ciudadania y público en General, utilizando la matriz establecida en la acción de tratamiento y generando recordatorios semanales a las areas encargadas de dar respuesta.</t>
  </si>
  <si>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</si>
  <si>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Anual</t>
  </si>
  <si>
    <t>Las desviaciones en el plan de acción se resuelven de manera oportuna en la vigencia o en caso de ser necesario se establecen los tiempos de cumplimiento de la actividad que se debe realizar.</t>
  </si>
  <si>
    <t xml:space="preserve"> Jefe de la oficina asesora de planeación</t>
  </si>
  <si>
    <t>En el marco del Plan de adecuaciones y sostenibilidad SIG, con referente MIPG, se realizan mesas de trabajo con los procesos para evidenciar el seguimiento en la ejecución fisica de las actividades de dicho plan. Como resultado de esta gestión se evidencias avances, conforme a lo estipulado en los siguientes documentos: Las políticas de Participación ciudadana, Servicio al ciudadano, Racionalización de trámites y Transparencia, acceso a la información pública y lucha contra la corrupción.</t>
  </si>
  <si>
    <t>Seguimiento trimestral a Plan de adecuación y sostenibilidad SIG. Con corte a marzo de 2022</t>
  </si>
  <si>
    <t>Durante el segundo cuatrimestre no se materializó el riesgo, ya que la actividad se encuentra completada.</t>
  </si>
  <si>
    <t>N/A</t>
  </si>
  <si>
    <t>Se sugiere revisar la ejecución a la actividad planteada para evitar materializaciones del riesgo</t>
  </si>
  <si>
    <t>Cada vez que sea requerido por la entidad, el Contratista de comunicaciones de la Subdirección Académica, realizará seguimiento a la matriz de la ley 1712 de 2014, y actualizará dicha matriz en el respectivo link del sitio web del IDEP</t>
  </si>
  <si>
    <t>Las observaciones que se presentan se resuelven de manera oportuna e investigadas, con el fin de identificar el responsable del incumplimiento</t>
  </si>
  <si>
    <t>Contratista de comunicaciones de la Subdirección Académica,</t>
  </si>
  <si>
    <r>
      <rPr>
        <sz val="11"/>
        <color theme="1"/>
        <rFont val="Calibri"/>
        <family val="2"/>
      </rPr>
      <t xml:space="preserve">Para el segundo cuatrimestre, no se materializó el riesgo. Los controles propuestos se aplicaron en su totalidad, realizando el seguimiento a la matriz de la ley 1712 de 2014 y su actualización en el respectivo link del sitio web del IDEP </t>
    </r>
    <r>
      <rPr>
        <u/>
        <sz val="11"/>
        <color rgb="FF1155CC"/>
        <rFont val="Calibri"/>
        <family val="2"/>
      </rPr>
      <t>https://docs.google.com/spreadsheets/d/1e9V8F-x_KBu93QlHeEGukt6Eq8l1vFA7/edit?usp=sharing&amp;ouid=111011268865304940598&amp;rtpof=true&amp;sd=true</t>
    </r>
  </si>
  <si>
    <t>https://docs.google.com/spreadsheets/d/1e9V8F-x_KBu93QlHeEGukt6Eq8l1vFA7/edit?usp=sharing&amp;ouid=111011268865304940598&amp;rtpof=true&amp;sd=true
http://www.idep.edu.co/sites/default/files/FT-GD-07-24_Esquema_Publicacion_Informacion_V1_agosto_2022.xls</t>
  </si>
  <si>
    <r>
      <rPr>
        <u/>
        <sz val="11"/>
        <color rgb="FF000000"/>
        <rFont val="Calibri"/>
        <family val="2"/>
      </rPr>
      <t xml:space="preserve">Para el tercer cuatrimestre, no se materializó el riesgo. Los controles propuestos se aplicaron en su totalidad, realizando el seguimiento a la matriz de la ley 1712 de 2014 y su actualización en el respectivo link del sitio web del IDEP </t>
    </r>
    <r>
      <rPr>
        <u/>
        <sz val="11"/>
        <color rgb="FF1155CC"/>
        <rFont val="Calibri"/>
        <family val="2"/>
      </rPr>
      <t>https://docs.google.com/spreadsheets/d/1e9V8F-x_KBu93QlHeEGukt6Eq8l1vFA7/edit?usp=sharing&amp;ouid=111011268865304940598&amp;rtpof=true&amp;sd=true</t>
    </r>
  </si>
  <si>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actás de comite academico.</t>
  </si>
  <si>
    <t>profesionales de la subdirección académica</t>
  </si>
  <si>
    <t>Para el primer cuatrimestre, no se materializó el riesgo. Los controles propuestos se aplicaron en su totalidad, se han realizado encuestas de satisfacción a los usuarios del IDEP 95 de participación en eventos, 7 de postulación de Artículos en la Revista Educación y Ciudad y 8 de atención en PQRS, cuyo informe consolidado del primer semestre será presentado en Comité Institucional de Gestión y Desempeño de julio de 2022.</t>
  </si>
  <si>
    <t xml:space="preserve">https://docs.google.com/spreadsheets/d/1yICUnQuJ1YKI855Li5dmxRlVV4WuL2RYo_VCz_nR6fU/edit?resourcekey#gid=130903827
https://docs.google.com/spreadsheets/d/1fIR9lRksS5QbY5Op6QEFjX4_Ox-X_4w5R3Jg3nLfcUU/edit?resourcekey#gid=940688713
https://docs.google.com/spreadsheets/d/1DbnZ8mH7xrkurYNSDIsiu0wx7hj4j7o5n6nsEyg76ds/edit?resourcekey#gid=226437078
</t>
  </si>
  <si>
    <t>Para el segundo cuatrimestre, no se materializó el riesgo. Los controles propuestos se aplicaron en su totalidad. Se ha realizado el seguimiento a la Estrategia de Comunicaciones en el Plan estratégico de comunicación organizacional cuyas actas reposan en (https://drive.google.com/drive/folders/1vMQX0h2f5Z-0CyHRbvhAf9klb5QniBJu?usp=sharing).</t>
  </si>
  <si>
    <t>Semestralmente, el contratista de la subdirección académica; realiza analisis, tabulación y consolidación de las encuestas de satisfacción realizadas a los usuarios del IDEP, mediante informe y lo socializa en el comité institucional de gestión y desempeño.</t>
  </si>
  <si>
    <t>Correctivo</t>
  </si>
  <si>
    <t>Aleatoria</t>
  </si>
  <si>
    <t>Semestral</t>
  </si>
  <si>
    <t xml:space="preserve"> contratista de la subdirección académica</t>
  </si>
  <si>
    <r>
      <rPr>
        <sz val="11"/>
        <color theme="10"/>
        <rFont val="Calibri"/>
        <family val="2"/>
      </rPr>
      <t xml:space="preserve">Para el primer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específicamente se ha realizado la revisión de la estrategia 3 como se evidencian en las actas que reposan en </t>
    </r>
    <r>
      <rPr>
        <u/>
        <sz val="11"/>
        <color theme="10"/>
        <rFont val="Calibri"/>
        <family val="2"/>
      </rPr>
      <t>https://drive.google.com/drive/folders/1jbq9_leEH9AnIUXlFLQdgdydUQp0RK1J</t>
    </r>
  </si>
  <si>
    <t>https://drive.google.com/drive/folders/1jbq9_leEH9AnIUXlFLQdgdydUQp0RK1J</t>
  </si>
  <si>
    <r>
      <rPr>
        <sz val="11"/>
        <color theme="1"/>
        <rFont val="Calibri"/>
        <family val="2"/>
      </rPr>
      <t xml:space="preserve">Para el segundo cuatrimestre, no se materializó el riesgo. Los controles propuestos se aplicaron en su totalidad, mediante el analisis, tabulación y consolidación de las encuestas de satisfacción realizadas a los usuarios del IDEP en el I semestre de 2022. Estos resultados fueron socializados en el comité institucional de gestión y desempeño como se evidencia en el acta </t>
    </r>
    <r>
      <rPr>
        <u/>
        <sz val="11"/>
        <color rgb="FF1155CC"/>
        <rFont val="Calibri"/>
        <family val="2"/>
      </rPr>
      <t>https://drive.google.com/drive/folders/1RVhbbFxYDfEEGusYkvSx3ow1o0ZE67qQ</t>
    </r>
  </si>
  <si>
    <t>https://drive.google.com/drive/folders/1RVhbbFxYDfEEGusYkvSx3ow1o0ZE67qQ</t>
  </si>
  <si>
    <t>Investigación y desarrollo pedagógico</t>
  </si>
  <si>
    <t xml:space="preserve">Falta de articulación en la definifción y desarrollo de las actividades de los proyectos de investigación y desarrollo pedagogico con respecto al proyecto de inversión formulado </t>
  </si>
  <si>
    <t xml:space="preserve">Proyectos de Investigación y Desarrollo Pedagógico que no cumplan con los objetivos del proyecto de inversión.  </t>
  </si>
  <si>
    <t xml:space="preserve">Posibilidad de daño económico y reputacional por falta de articulación en la definición y desarrollo de las actividades de los proyectos de investigación y desarrollo pedagogico con respecto al proyecto de inversión formulado debido a que los Proyectos de Investigación y Desarrollo Pedagógico no cumplan con los objetivos del proyecto de inversión. </t>
  </si>
  <si>
    <t xml:space="preserve">     Entre 100 y 500 SMLMV </t>
  </si>
  <si>
    <t>Moderado</t>
  </si>
  <si>
    <t xml:space="preserve">Cuatrimestralmente, el comité academico, realizara una revisión y seguimiento de las actividades a los proyectos de investigación y desarrollo pedagógico que sea articulado con el proyecto de inversión. Dicha revisión se podrá evidenciar a través de las actas del comite academico. </t>
  </si>
  <si>
    <t xml:space="preserve">El comité academico realiza las obsevaciones de las actividades y recomienda ajustes requeridos para alinear los proyectos de investigación y desarrollo pedagogico con los objetivos del proyecto de inversión </t>
  </si>
  <si>
    <t>Cuando se detectan desviaciones en el proceso de definición y desarrollo de los proyectos de investigación y desarrollo pedagógico, se implementan las recomendaciones del comité academico.</t>
  </si>
  <si>
    <t xml:space="preserve">Subdirección Academica 
Asesores de la dirección General 
Lideres de metas </t>
  </si>
  <si>
    <t>Para el primer cuatrimestre, no se materializó el riesgo. Los controles propuestos se aplicaron en su totalidad, se ha realizado el seguimiento a los porcentajes de ejecución de las fichas de los proyectos de investigación o desarrollo pedagógico de la vigencia denominado a través del seguimiento Metas proyecto de inversión vs productos MGA mediante radicado No. 00106-817-000256 del 03/02/2022; No. 00106-817-000388 del 03/03/2022; No. 00106-817-000519 del 06/04/2022 y No. 00106-817-000642 del 04/05/2022</t>
  </si>
  <si>
    <t>Radicado No. 00106-817-000256 del 03/02/2022; No. 00106-817-000388 del 03/03/2022; No. 00106-817-000519 del 06/04/2022 y No. 00106-817-000642 del 04/05/2022</t>
  </si>
  <si>
    <r>
      <rPr>
        <sz val="11"/>
        <color theme="1"/>
        <rFont val="Calibri"/>
        <family val="2"/>
      </rPr>
      <t xml:space="preserve">Para el segundo cuatrimestre, no se materializó el riesgo. Los controles propuestos se aplicaron en su totalidad, mediante la revisión y seguimiento de las actividades a los proyectos de investigación y desarrollo pedagógico que sean articulados con el proyecto de inversión, como se evidencia en las actas de Comité Académico </t>
    </r>
    <r>
      <rPr>
        <u/>
        <sz val="11"/>
        <color rgb="FF1155CC"/>
        <rFont val="Calibri"/>
        <family val="2"/>
      </rPr>
      <t>https://drive.google.com/drive/folders/1jbq9_leEH9AnIUXlFLQdgdydUQp0RK1J</t>
    </r>
  </si>
  <si>
    <r>
      <rPr>
        <sz val="11"/>
        <color theme="1"/>
        <rFont val="Calibri"/>
        <family val="2"/>
      </rPr>
      <t xml:space="preserve">Para el tercer cuatrimestre, no se materializó el riesgo. Los controles propuestos se aplicaron en su totalidad, mediante la revisión y seguimiento de las actividades a los proyectos de investigación y desarrollo pedagógico que sean articulados con el proyecto de inversión, como se evidencia en las actas de Comité Académico </t>
    </r>
    <r>
      <rPr>
        <u/>
        <sz val="11"/>
        <color rgb="FF1155CC"/>
        <rFont val="Calibri"/>
        <family val="2"/>
      </rPr>
      <t>https://drive.google.com/drive/folders/1jbq9_leEH9AnIUXlFLQdgdydUQp0RK1J</t>
    </r>
  </si>
  <si>
    <t>Una vez al año o cuando se formulan los proyectos, el subdirecto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electronica una vez diligenciado en la plataforma google.</t>
  </si>
  <si>
    <t>Cuando se detectan desviaciones en el seguimiento de los porcentajes de ejecución de los proyectos de investigación y desarrollo pedagógico, se resuelve de manera inmediata.</t>
  </si>
  <si>
    <t>Subdirector académico y/o el contratista delegado</t>
  </si>
  <si>
    <t>Para el primer cuatrimestre, no se materializó el riesgo. Los controles propuestos se aplicaron en su totalidad, ya que se creó la ruta para verificar los soportes que avalan las certificaciones expedidas por la Subdirección Académica y se realizó el seguimiento a través del siguiente archivo Excel.</t>
  </si>
  <si>
    <t>No aplica</t>
  </si>
  <si>
    <t>Se evidencia avance en las actividades de acuerdo a lo incialmente programado. Lo anterior se ve traducido en la no materialización del riesgo.</t>
  </si>
  <si>
    <t>Para el segundo cuatrimestre, no se materializó el riesgo. Los controles propuestos se aplicaron en su totalidad, se ha realizado el seguimiento a los porcentajes de ejecución de las fichas de los proyectos de investigación o desarrollo pedagógico de la vigencia denominado a través del seguimiento Metas proyecto de inversión vs productos MGA mediante radicado No. 00106-817-000769  del 02/06/2022; No. 00106-817-000913 del 05/07/2022; No. 00106-817-001132 del 03/08/2022 y No. 00106-817-001281 del 26/08/2022</t>
  </si>
  <si>
    <t>Radicado No. 00106-817-000769  del 02/06/2022; No. 00106-817-000913 del 05/07/2022; No. 00106-817-001132 del 03/08/2022 y No. 00106-817-001281 del 26/08/2022</t>
  </si>
  <si>
    <t>Para el tercer cuatrimestre, no se materializó el riesgo. Los controles propuestos se aplicaron en su totalidad, se ha realizado el seguimiento a los porcentajes de ejecución de las fichas de los proyectos de investigación o desarrollo pedagógico de la vigencia denominado a través del seguimiento Metas proyecto de inversión vs productos MGA mediante radicado No. 00106-817-001526 del 04/10/2022;  No. 00106-817-001711 del 03/11/2022; No. 00106-817-1872 del 05/12/2022.</t>
  </si>
  <si>
    <t>Radicado No. 00106-817-001526 del 04/10/2022;  No. 00106-817-001711 del 03/11/2022; No. 00106-817-1872 del 05/12/2022.</t>
  </si>
  <si>
    <t xml:space="preserve"> Falta de verificación de los soportes que avalan las certificaciones expedidas por la Subdirección Académica</t>
  </si>
  <si>
    <t>Inadecuada emisión de certificaciones producto de saber pedagógico</t>
  </si>
  <si>
    <t>Posiblidad de daño reputacional por inadecuada emisión de certificaciones producto de saber pedagógico debido a la falta de verificación de los soportes que avalan las certificaciones expedidas por la Subdirección Académica</t>
  </si>
  <si>
    <t xml:space="preserve"> Trimestralmente, la Subdirección Academica verifica la  ruta donde reposan los soportes que avalan las certificaciones expedidas, por medio del seguimiento de un  archivo excel. </t>
  </si>
  <si>
    <t>Trimestral</t>
  </si>
  <si>
    <t xml:space="preserve">Cuando se verifique los errores se realiza las respectivas correcciones a las certificaciones </t>
  </si>
  <si>
    <t>Subdirección Academica 
Profesional de Gestión Documental</t>
  </si>
  <si>
    <t>Para el segundo cuatrimestre, no se materializó el riesgo. Los controles propuestos se aplicaron en su totalidad, ya que se creó la ruta para verificar los soportes que avalan las certificaciones expedidas por la Subdirección Académica y se realizó el seguimiento a través del siguiente archivo Excel.</t>
  </si>
  <si>
    <r>
      <rPr>
        <sz val="11"/>
        <color theme="1"/>
        <rFont val="Calibri"/>
        <family val="2"/>
      </rPr>
      <t xml:space="preserve">Para el tercer cuatrimestre, no se materializó el riesgo. Los controles propuestos se aplicaron en su totalidad, se ha realizado la revisión de los soportes que avalan las certificaciones expedidas, por medio del seguimiento de al archivo excel </t>
    </r>
    <r>
      <rPr>
        <u/>
        <sz val="11"/>
        <color rgb="FF1155CC"/>
        <rFont val="Calibri"/>
        <family val="2"/>
      </rPr>
      <t>https://drive.google.com/drive/folders/1IQW1Gh_PPRUVBXkFxZ7SnaoZJIzKFH8r</t>
    </r>
  </si>
  <si>
    <t>https://drive.google.com/drive/folders/1IQW1Gh_PPRUVBXkFxZ7SnaoZJIzKFH8r</t>
  </si>
  <si>
    <t xml:space="preserve">Plagio en los productos de los proyectos de investigación y desarrollo pedagogico por parte de los contratistas y docentes participantes. </t>
  </si>
  <si>
    <t xml:space="preserve">
Ausencia de seguimiento y control frente al cumplimiento de las normas de derechos de autor de los productos de los proyectos de investigación y desarrollo pedagogico.  
</t>
  </si>
  <si>
    <t>Posibilidad de daño económico y reputacional por posible plagio en los productos de los proyectos de investigación y desarrollo pedagogico por parte de los contratistas y docentes participantes debido a la ausencia de seguimiento y control frente al cumplimiento de las normas de derechos de autor de los productos.</t>
  </si>
  <si>
    <t>Fraude Interno</t>
  </si>
  <si>
    <t xml:space="preserve">     El riesgo afecta la imagen de de la entidad con efecto publicitario sostenido a nivel de sector administrativo, nivel departamental o municipal</t>
  </si>
  <si>
    <t xml:space="preserve">Trimestralmente, los lideres de los proyectos, utiilizaran la herramienta tecnológica para detección de plagio, generando reporte positivo de la herramienta empleada y concepto favorable por parte del supervisor encargado, los productos derivados de proyectos de investigación y desarrollo pedagogico así como las publicaciones del IDEP. 
</t>
  </si>
  <si>
    <t>Automático</t>
  </si>
  <si>
    <t xml:space="preserve">Tan pronto se detecta hay que informarle al contratista o a los docentes participantes que debe corregir el documento de manera inmediata.
Informar a la Oficina Juridica para inicio de los procesos legales. </t>
  </si>
  <si>
    <t xml:space="preserve">Asesores de la dirección General.
Profesional Especializado 222-05 Subdirección Academica </t>
  </si>
  <si>
    <t>Para el primer cuatrimestre, no se materializó el riesgo. Los controles propuestos se aplicaron en su totalidad, ya que los líderes de los proyectos, utilizaron la herramienta tecnológica para detección de plagio, con un total de 17 revisiones en la plataforma, generando reporte positivo de la herramienta empleada y el concepto favorable de los productos derivados de proyectos de investigación y desarrollo pedagógico y de las publicaciones del IDEP.</t>
  </si>
  <si>
    <t>https://drive.google.com/drive/folders/1aM9K3-e6CaJcaBGGZZ89MYgOktnuQbtO</t>
  </si>
  <si>
    <t>Para el segundo cuatrimestre, no se materializó el riesgo. Los controles propuestos se aplicaron en su totalidad, ya que los líderes de los proyectos, utilizaron la herramienta tecnológica para detección de plagio, con un total de 113 revisiones en la plataforma, generando reporte positivo de la herramienta empleada y el concepto favorable de los productos derivados de proyectos de investigación y desarrollo pedagógico y de las publicaciones del IDEP.</t>
  </si>
  <si>
    <t>https://drive.google.com/drive/folders/1_Zy4WhWcA6dKVPhrzeFjhnCXNHsHAg4q</t>
  </si>
  <si>
    <r>
      <rPr>
        <sz val="11"/>
        <color theme="1"/>
        <rFont val="Calibri"/>
        <family val="2"/>
      </rPr>
      <t xml:space="preserve">Para el tercer cuatrimestre, no se materializó el riesgo. Los controles propuestos se aplicaron en su totalidad, ya que los líderes de los proyectos, utilizaron la herramienta tecnológica para detección de plagio, con un total de 224 revisiones en la plataforma, generando reporte positivo de la herramienta empleada y el concepto favorable de los productos derivados de proyectos de investigación y desarrollo pedagógico y de las publicaciones del IDEP </t>
    </r>
    <r>
      <rPr>
        <u/>
        <sz val="11"/>
        <color rgb="FF1155CC"/>
        <rFont val="Calibri"/>
        <family val="2"/>
      </rPr>
      <t>https://drive.google.com/drive/folders/1cFP3aOBc0wQfz9ftn-aVWNtIJcaB26Ee</t>
    </r>
  </si>
  <si>
    <t>https://drive.google.com/drive/folders/1cFP3aOBc0wQfz9ftn-aVWNtIJcaB26Ee</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</si>
  <si>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</si>
  <si>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 xml:space="preserve">Tan pronto se detecta hay que informarle al contratista que debe corregir el documento de manera inmediata y asumir la responsabilidad legal en la cual se vea perjudicado el IDEP  e iniciar las acciones legales correspondientes. </t>
  </si>
  <si>
    <t>el profesional de la subdirección académica</t>
  </si>
  <si>
    <t>Para el primer cuatrimestre, no se materializó el riesgo, dado que como a la fecha no se han realizado entregas de informes finales no se cuenta con cartas de autores que señalan el consentimiento, autorización y, así como, las declaraciones de autenticidad y responsabilidad frente a los temas de plagio que se puedan presentar en los textos y/o documentos entregados.</t>
  </si>
  <si>
    <t>Para el segundo cuatrimestre, no se materializó el riesgo. Los controles propuestos se aplicaron en su totalidad, debido a que se cuenta con las cartas de autores que señalan el consentimiento,  autorización y, así como, las declaraciones de autenticidad y responsabilidad frente  a los temas de plagio que se puedan presentar en los textos y/o documentos entregados</t>
  </si>
  <si>
    <t>https://drive.google.com/drive/folders/1PCNbwKQBJB_N4AOdfDLQmhsoaqAL8TXy</t>
  </si>
  <si>
    <t>Para el tercer cuatrimestre, no se materializó el riesgo. Los controles propuestos se aplicaron en su totalidad, debido a que se cuenta con las cartas de autores que señalan el consentimiento,  autorización y, así como, las declaraciones de autenticidad y responsabilidad frente  a los temas de plagio que se puedan presentar en los textos y/o documentos entregados</t>
  </si>
  <si>
    <r>
      <rPr>
        <u/>
        <sz val="11"/>
        <color rgb="FF0000FF"/>
        <rFont val="Calibri"/>
        <family val="2"/>
      </rPr>
      <t xml:space="preserve">https://drive.google.com/drive/folders/1PCNbwKQBJB_N4AOdfDLQmhsoaqAL8TXy
</t>
    </r>
    <r>
      <rPr>
        <sz val="11"/>
        <color rgb="FF000000"/>
        <rFont val="Calibri"/>
        <family val="2"/>
      </rPr>
      <t xml:space="preserve">https://drive.google.com/drive/folders/1UzVXKY3Ic8-sDQ8oN4RdQOK9OIPhz89W
</t>
    </r>
    <r>
      <rPr>
        <u/>
        <sz val="11"/>
        <color rgb="FF1155CC"/>
        <rFont val="Calibri"/>
        <family val="2"/>
      </rPr>
      <t>https://drive.google.com/drive/folders/1wTAT8Nkfs4rpDV8CnWAbIyVKMQDitSEL</t>
    </r>
  </si>
  <si>
    <t>Inadecuada conservación y organización del acervo documental</t>
  </si>
  <si>
    <t xml:space="preserve">Desconocimiento, desactualización o falta de aplicación oportuna de los documentos del proceso de Gestión Documental. </t>
  </si>
  <si>
    <t>Posibilidad de afectación reputacional por la  inadecuada conservación y organización del acervo documental debido al desconocimiento, desactualización o falta de aplicación oportuna de los documentos del proceso de Gestión Documental.</t>
  </si>
  <si>
    <t xml:space="preserve">Semestralmente, el profesional especializado codigo 222-03 de la subdirección academica y el contratista de la subdirección administrativa, realizara visitas programadas a las areas para verificar la aplicación de la Tabla de Retención Documental y lineamientos para la organización de archivos en cada Dependencia, a traves de un informe de seguimiento. </t>
  </si>
  <si>
    <t>Probabilidad</t>
  </si>
  <si>
    <t>Verificar que se subsanen las recomendaciones emitidas en las visitas realizadas a cada una de las dependencias.</t>
  </si>
  <si>
    <t xml:space="preserve">Realizar asistencia técnica al proceso por parte del profesional Especializado codigo 222-03 y verificar nuevamente si se subsano las observaciones presentadas en caso de que sea recurrente se reporta a Control Interno Disciplinario </t>
  </si>
  <si>
    <t xml:space="preserve">
Contratista del proceso de Gestión documental (Subdirección Administrativa y Financiera) 
Profesional Especializado de gestión documental (Subdirección Academica)
</t>
  </si>
  <si>
    <t>Durante el primer cuatrimestre no se materializó el riesgo, se realizó el diagnóstico a los archivos de gestión a través de una visita a las 6 dependencias de la Entidad, con el objetivo de conocer el estado de la aplicación de los procesos técnicos de organización de los documentos.</t>
  </si>
  <si>
    <t>Informes de diagnóstico archivos de gestión por dependencia</t>
  </si>
  <si>
    <t>Durante el primer semestre se realizaron visitas a todas las dependiencias para hacer seguiiento al cumplimiento de la TRD.  De la misma forma se dejaron recomendaciones para que las área las acojan.</t>
  </si>
  <si>
    <t>https://drive.google.com/drive/u/1/folders/16b7XM-R70Yd21exQAcUp7wk-k0l-jNMq</t>
  </si>
  <si>
    <t xml:space="preserve">Durante el ultimo semestre no se materializo el riesgo. De acuerdo a las visitas realizadas en el primer semestre, se procedió a realizar las Transferencias Documentales Primarias en las que se verifico la aplicación de las TRD y se realiza el traslado al Archivo Central para su conservación. </t>
  </si>
  <si>
    <r>
      <rPr>
        <sz val="11"/>
        <color theme="1"/>
        <rFont val="Calibri"/>
        <family val="2"/>
      </rPr>
      <t xml:space="preserve">Memorando de Transferencias Documentales Primarias :
</t>
    </r>
    <r>
      <rPr>
        <u/>
        <sz val="11"/>
        <color rgb="FF1155CC"/>
        <rFont val="Calibri"/>
        <family val="2"/>
      </rPr>
      <t>https://drive.google.com/drive/folders/143uMlV5b6GhnPZIznJtfqwmykIulv5cp</t>
    </r>
  </si>
  <si>
    <t>Documentos del Proceso de Gestión Documental actualizados</t>
  </si>
  <si>
    <t>Revisar los documentos frente a los últimos requisitos dados por las entidades que regulan la gestión documental (AGN y Archivo de Bogotá), además de tener en cuenta la normatividad que se a publicando o actualizando.</t>
  </si>
  <si>
    <t>En el caso de identificar un documento desactualizado, se procederá a enviar un correo electrónico al líder proceso informando la situación, para posteriormente proceder a su actualización en un término no mayor a tres meses.</t>
  </si>
  <si>
    <t>Subdirector (a) Administrativo, Financiero y de Control Interno
Disciplinario
Profesional Especializado de gestión documental 
Daily Reyes Trukillo</t>
  </si>
  <si>
    <t>Durante el primer cuatrimestre no se materializó el riesgo, en la revisión de los documentos del proceso, se identificó la necesidad de actualización de 2 procedimientos y 2 formatos.</t>
  </si>
  <si>
    <t>Listado de documentos para actualizar</t>
  </si>
  <si>
    <t>Todas las recomendaciones y lineamientos dados por el AGN y Archivo de Bogotá fueron acogidas por la Política de Gestión Documental del Instituto.</t>
  </si>
  <si>
    <t>http://www.idep.edu.co/?q=content/gd-07-proceso-de-gesti%C3%B3n-documental#overlay-context=</t>
  </si>
  <si>
    <t>No se ha encontrado ninguna novedad en la documentación. No se materializó el riesgo</t>
  </si>
  <si>
    <t>Formato Único de Inventario Documental FUID - FT-GD-07-06 diligenciado en cada dependencia</t>
  </si>
  <si>
    <t>Monitorear trimestralmente el cumplimiento ddel protocolo de limpieza (IN-GD-07-02) que se debe realizar a los depósitos o estaterías que contienen los archivos del IDEP.</t>
  </si>
  <si>
    <t>En el caso de encontrar deficiencias en la aplicación del protocolo, se informará por correo electrónico al área responsable de Recursos Físicos que se tomen los correctivos correspondentes para garantizar la aplicación del protocolo de limpieza</t>
  </si>
  <si>
    <t>Durante el primer cuatrimestre no se materializó el riesgo,en las visitas de diagnóstico de los archivos de gestión, se verificó si las dependencias cuentan con el inventario documental en el formato único de inventario documental FUID - FT-GD-07-06</t>
  </si>
  <si>
    <t>Informes de diagnósticos de los archivos de gestión.</t>
  </si>
  <si>
    <t>Se està realizando la adecuaciòn del espacio del archivo central en lo que respecta a los elementos que son objeto de baja,</t>
  </si>
  <si>
    <t>el acta de comitè institucional se encuentra en proceso</t>
  </si>
  <si>
    <t>Económico</t>
  </si>
  <si>
    <t xml:space="preserve">Inexactitud e inoportunidad en la liquidación de salarios, prestaciones sociales, aportes parafiscales y
seguridad social.
</t>
  </si>
  <si>
    <t>Impresición en el cálculo de la liquidación de factores salariales (nómina y prestaciones sociales) por digitación, extemporaneidad y/o incosistencias de novedades y cambios en la normativas.</t>
  </si>
  <si>
    <t xml:space="preserve">Posibilidad de daño economico por Impresición en el cálculo de la liquidación de factores salariales (nómina y prestaciones sociales), debido a errores en el cálculo por digitación, extemporaneidad y/o incosistencias de novedades y cambios en la normatividad.
</t>
  </si>
  <si>
    <t xml:space="preserve">     Afectación menor a 10 SMLMV .</t>
  </si>
  <si>
    <t xml:space="preserve">Mensualmente, los profesionales de las areas de presupuesto, tesoreria, contabilidad yTalento Humano, revisan la  liquidación de nomina para aprobación de la subdirección Administrativa, Financiera y CID y el representante legal de la Entidad, </t>
  </si>
  <si>
    <t xml:space="preserve">Expedición de acto administrativo de modificación y/o aclaración, corrigiedo la deficiencia. </t>
  </si>
  <si>
    <t xml:space="preserve">Subdirector(a) Administrativo, Financiero y de Control Interno
Disciplinario
 profesionales de las areas de presupuesto, tesoreria, contabilidad
Profesional Especializado Talento Humano
Contratista de Nomina 
</t>
  </si>
  <si>
    <t>06/05/2022- Durante el primer cuatrimestre no se materializó el riesgo, se presentan las evidencias de las liquidaciones de factores salariales, prestacionales y de factores inherentes a la nómina (seguridad social y pagos patronales) del primer cuatrimentre del año, ejecutados de acuerdo con la normatividad vigente.
El contrato No. 19 de 2021 suscrito con la profesional de nómina se adicionó, por consiguiente este riesgo no se materializó
No se realizaron capacitaciones relacionadas con normatividad nueva por ello este riesgo no se materializó</t>
  </si>
  <si>
    <t>Nominas resumidas de enero a abril de 2022. Debidamente aprobadas.</t>
  </si>
  <si>
    <t xml:space="preserve">Durante el segundo cuatrimestre no se materializó el riesgo, sin embargo se realizó la acción de tratamiento con la reunión mensual con los profesionales y la subdirectora de la SAFYCD, en la que se revisan las observaciones y se hacen los ajustes a la nómina, la cual es firmada por todos los funcionarios mencionados. 
</t>
  </si>
  <si>
    <t>https://drive.google.com/drive/folders/1WIPmudejCdgPUp4A2Dcf9ucdK7CKlzkk</t>
  </si>
  <si>
    <t>Durante el tercer cuatrimestre no se materializó el riesgo, sin embargo se realizó la acción de tratamiento mediante la socialización mensual con los profesionales del area y la subdirectora de la SAyF, en la que se revisan las observaciones y se hacen los ajustes a la nómina, la cual es firmada por todos los funcionarios mencionados.
Seguimiento: Wilson Farfan</t>
  </si>
  <si>
    <t xml:space="preserve">Se registran las evidencias de socialización de la información en: https://drive.google.com/drive/folders/1MRZWLeq2mGo6WGAVwxHHLF2Fnlnn5VRA. 
Si se requieren nominas correspondientes a cada mes, por favor solicitar mediante oficio a la Subdirección Administrativa y Financiera. 
</t>
  </si>
  <si>
    <t>Cada vez que se presente la necesidad de contratar un profesional el area de nómina, los Subdirectores Administrativo, Financiero y de Control Disciplinario,Asegurarán la vinculación de personal con experiencia en liquidación de nómina, seguridad social y parafiscales; lo anterior en el ejercicio de las pruebas técnicas y del proceso de selección de personal.</t>
  </si>
  <si>
    <t>Si se detecta alguna anomalía, se detiene el proceso de vinculación</t>
  </si>
  <si>
    <t>Subdirector(a) Administrativo, Financiero y de Control Interno
Disciplinario
Profesional Especializado Talento Humano
Wilson Farfan</t>
  </si>
  <si>
    <t>No se presentó contratación de personal para nómina durante el período</t>
  </si>
  <si>
    <t>N.A</t>
  </si>
  <si>
    <t>No se reporta materialización del riesgo.</t>
  </si>
  <si>
    <t>Cada vez que sea requerido, de acuerdo con la creación, modificación y/o actualiazación dispuesta por el Gobierno Nacional y Distrital en materia Prestacional y Salariales, el Contratista Profesional de SYST,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</si>
  <si>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Las observaciones, desviaciones o diferencias identificadas son investigadas, consultadas y solucionadas oportunamente</t>
  </si>
  <si>
    <t>No se presentó creación, modificación y/o actualiazación dispuesta por el Gobierno Nacional y Distrital en materia Prestacional y Salariales</t>
  </si>
  <si>
    <r>
      <rPr>
        <sz val="11"/>
        <color rgb="FF000000"/>
        <rFont val="Calibri"/>
        <family val="2"/>
      </rPr>
      <t xml:space="preserve">Durante el tercer cuatrimestre se da cumplimiento a lo dispuesto en el Decreto 1498 de agosto 3 de 2022 </t>
    </r>
    <r>
      <rPr>
        <i/>
        <sz val="11"/>
        <color rgb="FF000000"/>
        <rFont val="Calibri"/>
        <family val="2"/>
      </rPr>
      <t xml:space="preserve">"Por el cual se dictan normas en materia salarial para los empleados públicos de la Alcaldia Mayor de Bogotá D.C., sus entidades descentralizadas, la Personeria, Contraloría, Veeduria y del Concejo Distrital y se dictan disposiciones para su reconocimiento. 
</t>
    </r>
    <r>
      <rPr>
        <sz val="11"/>
        <color rgb="FF000000"/>
        <rFont val="Calibri"/>
        <family val="2"/>
      </rPr>
      <t xml:space="preserve">Seguimiento: Wilson Farfan </t>
    </r>
  </si>
  <si>
    <t xml:space="preserve">Se registran evidencias en link:  https://drive.google.com/drive/folders/1MRZWLeq2mGo6WGAVwxHHLF2Fnlnn5VRA. </t>
  </si>
  <si>
    <t>Gestión de recursos fisicos</t>
  </si>
  <si>
    <t xml:space="preserve">
Pérdida de bienes y/o elementos de Propiedad, Planta y Equipo e Inventarios del Instituto. 
</t>
  </si>
  <si>
    <t>Hechos accidentales producidos a los bienes del Instituto, los cuales producen daño o deterioro.</t>
  </si>
  <si>
    <t>Posibilidad de daño económico por
Pérdida de bienes y/o elementos de Propiedad, Planta y Equipo e Inventarios del Instituto debido a hechos accidentales producidos a los bienes del Instituto, los cuales producen daño o deterioro.</t>
  </si>
  <si>
    <t>Daños Activos Fisicos</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</si>
  <si>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</si>
  <si>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 xml:space="preserve">Tramite para declaratoria de Siniestro y comunicar a la oficina de Control Interno Disciplinario </t>
  </si>
  <si>
    <t xml:space="preserve">Subdirector(a) Administrativo Financiero y de Control Interno Disciplinario
Profesional Universitario 219-02
</t>
  </si>
  <si>
    <t xml:space="preserve">06/05/2022 - NO se materializó el riesgo en el primer cuatrimestre. 
Continúa vigente el acto administrativo Resolución No. 19 de 2019 "Por la cual se reglamenta la administración, uso y manejo del parque automotor del Instituto para la Investigación Educativa y el Desarrollo Pedagógico - IDEP" y se comunicó a los funcionarios que de alguna manera tienen funciones de conducción o por delegación en algunas oportunidades al Conductor de la Dirección General y al Operario de la Subdirección Administrativa, mediante correo electrónico el 26 de febrero del 2019, para su conocimiento y fines pertinentes. Se revisó y consultó en la página de la Secretaría Distrital de Movilidad en el estado de comparendos (SIM) y las placas de los vehículos del instituto (OBH702 Y OBG425) en las Bases de datos no figura embargos ni desembargos ni comparendos a la fecha, el cual reposa en los archivos de gestión de recursos físicos.
Los vehículos de la entidad se encuentran parqueados en el sitio destinado para tal fin y se utilizan de acuerdo a la demanda del servicio diligenmcianmdo por parte del Conductor las planillas reposan en los archivos de gestión de recursos físicos.
Los mantenimientos preventivos y correctivos al parque automotor de la entidad se encuentran al dia de acuerdo al contrato No. 59 de 2021 suscrito con TOTAL CAR CENTRO que se encuentra vigente y a los formatos de solicitud de servicios diseñados para tal fin en SIG-MIPG.
</t>
  </si>
  <si>
    <t>NO se materializó el riesgo en el segundo cuatrimestre. 
En el II Cuatrimestre esta en proceso de desarrollo la actividad del levantamiento de inventario de PPYEQ y la actualización en el aplicativo GOOBI de la entidad con ocasión del cambio de sede de la entidad. Actividad que se terminará en el mes de septiembre de 2022.</t>
  </si>
  <si>
    <t>Registros en el aplicativo GOOBI - TRASLADOS ENTRE CUENTADATES</t>
  </si>
  <si>
    <t xml:space="preserve">NO se materializó el riesgo en el tercer cuatrimestre. 
En el III Cuatrimestre esta en proceso de desarrollo se continúo con la actividad del levantamiento de inventario de PPYEQ en la nueva sede del IDEP, de igual manera se realizo la actualización en el aplicativo GOOBI de la entidad con ocasión del cambio de sede de la entidad y se deja inventario PPYEQ de la vigencia 2022.
Seguimieto: Lilia </t>
  </si>
  <si>
    <t>Registros en el aplicativo GOOBI - TRASLADOS ENTRE CUENTADATES
INVENTARIOS DE FUNCIONARIOS Y/O CONTRATISTAS RECONOCIDOS Y FIRMADOS - ARCHIVO DE GRF</t>
  </si>
  <si>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
</t>
  </si>
  <si>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t>
  </si>
  <si>
    <t>Hacer requerimientos mediante oficio a la compañía Aseguradora por intermedio del corredor de Seguros, para subsanar el siniestro ocurrido</t>
  </si>
  <si>
    <t>Subdirector(a)  Administrativo Financiero y de Control Interno Disciplinario
Profesional Universitario Almacén
Lilia Amparo Correa Moreno</t>
  </si>
  <si>
    <t>06/05/2022 - NO se materializó el riesgo en el primer cuatrimestre. Los bienes se encuentran amparados bajo la modalidad de contratos suscritos Nos. 64 de 2022 AXA COLPATRIA SEGUROS Y CTO 65 DE 2022 SBS SEGUROS COLOMBIA y el 64 de 2022 AXA COLPATRIA SEGUROS Y CTO 65 DE 2022 SBS SEGUROS COLOMBIA cuyo objeto es "Adquisición de los seguros que amparen los intereses patrimoniales actuales y futuros, así como los bienes de propiedad del Instituto para la Investigación Educativa y el Desarrollo Pedagógico –IDEP, que estén bajo su responsabilidad y custodia y aquellos que sean adquiridos para desarrollar las funciones inherentes a su actividad y cualquier otra póliza de seguros que requiera la entidad en el Desarrollo de su actividad", suscrito el 16 deMarzo del 2022, el cual a la fecha se encuentra vigente.</t>
  </si>
  <si>
    <t>Contratos del Programa de Seguros suscritos en la vigencia 2022</t>
  </si>
  <si>
    <t>Se evidencia concordancia entre la evidencia adjuntada y la actividad planteada. Así mismo, se evidencia avance en las actividades de acuerdo a lo incialmente programado. Lo anterior se ve reflejado en la no materialización del riesgo</t>
  </si>
  <si>
    <t>NO se materializó el riesgo en el segundo cuatrimestre.
Los bienes continuan amparados bajo los contratos Nos. 64 de 2022 AXA COLPATRIA SEGUROS Y CTO 65 DE 2022 SBS SEGUROS COLOMBIA y el 64 de 2022 AXA COLPATRIA SEGUROS Y CTO 65 DE 2022 SBS SEGUROS COLOMBIA cuyo objeto es "Adquisición de los seguros que amparen los intereses patrimoniales actuales y futuros, así como los bienes de propiedad del Instituto para la Investigación Educativa y el Desarrollo Pedagógico –IDEP, que estén bajo su responsabilidad y custodia y aquellos que sean adquiridos para desarrollar las funciones inherentes a su actividad y cualquier otra póliza de seguros que requiera la entidad en el Desarrollo de su actividad", suscritos el 16 deMarzo del 2022, el cual a la fecha se encuentra vigente.
Se expidio el SOAT del vehiculo OBH 702 por la aseguradora AXA.</t>
  </si>
  <si>
    <t>Cada vez que se presente un siniestro , el Profesional Universitario del proceso de Gestión de Recursos Físicos, aplicará el procedimiento PRO-GRF-11-01 Egresos o salidas definitivas de bienes: En la actividad número 28; adjuntaondo, Comprobantes de Salidas, Bajas y soportes respectivos (Acto administrativo, acta de comité, según corresponda)</t>
  </si>
  <si>
    <t>Se notifica mediante correo electrónico a la Oficina Asesora de Planeación o contabilidad, según sea el caso, para dar solución a la incidencia presentada</t>
  </si>
  <si>
    <t>06/05/2022 - NO se materializó el riesgo en el primer cuatrimestre</t>
  </si>
  <si>
    <t>No se presentó siniestro para el período</t>
  </si>
  <si>
    <t>NO se materializo el riesgo en el segundo cuatrimestre.
 En el II Cuatrimestre no se presentaron siniestros</t>
  </si>
  <si>
    <t>NA</t>
  </si>
  <si>
    <t>NO se materializo el riesgo en el segundo cuatrimestre.
 En el III Cuatrimestre no se presentaron siniestros</t>
  </si>
  <si>
    <t>Incumplimiento de normatividad de tránsito o de las normas distritales o de la entidad  en el uso del  parque automotor de la entidad.</t>
  </si>
  <si>
    <t>Malas prácticas por parte del conductor; tales como, infringir normas de tránsito, darle uso personal al vehículo institucional y descuidar el estado del mismo.</t>
  </si>
  <si>
    <t>Posibilidad de daño económico por el incumplimiento de normatividad de tránsito o de las normas distritales o de la entidad  en el uso del  parque automotor  debido a malas prácticas por parte del funcionario asignado; tales como, infringir normas de tránsito, darle uso personal al vehículo institucional y descuidar el estado del mismo.</t>
  </si>
  <si>
    <t xml:space="preserve">     Entre 50 y 100 SMLMV </t>
  </si>
  <si>
    <t>Trimestralmente, el profesional universitario de gestión de recursos fisicos; verificará en la página del SIM si el parque automotor presenta alguna infracción, tomando pantallazo de dicha página y archivandolo de manera digital en un disco extraíble; posteriormente realiza las verificaciones y pagos correspondientes, realizar aleatoreamente visitas al parque automotor.</t>
  </si>
  <si>
    <t>En caso de reportar alguna infracción se paga oportunamente</t>
  </si>
  <si>
    <t>Subdirector(a) Administrativo Financiero y de Control Interno Disciplinario
Profesional Universitario 219-02</t>
  </si>
  <si>
    <t xml:space="preserve">Se revisó y consultó en la página de la Secretaría Distrital de Movilidad en el estado de comparendos (SIM) y las placas de los vehículos del instituto (OBH702 Y OBG425) en las Bases de datos no figura embargos ni desembargos ni comparendos a la fecha, el cual reposa en los archivos de gestión de recursos físicos.
Los vehículos de la entidad se encuentran parqueados en el sitio destinado para tal fin y se utilizan de acuerdo a la demanda del servicio diligenmcianmdo por parte del Conductor las planillas reposan en los archivos de gestión de recursos físicos.
Los mantenimientos preventivos y correctivos al parque automotor de la entidad se encuentran al dia de acuerdo al contrato No. 59 de 2021 suscrito con TOTAL CAR CENTRO que se encuentra vigente y a los formatos de solicitud de servicios diseñados para tal fin en SIG-MIPG.
</t>
  </si>
  <si>
    <t>Pantallazos de Consulta de Comparendos I CUATRIMESTRE</t>
  </si>
  <si>
    <t>NO se materializó el riesgo en el segundo cuatrimestre. Continúa vigente el acto administrativo Resolución No. 19 de 2019 "Por la cual se reglamenta la administración, uso y manejo del parque automotor del Instituto para la Investigación Educativa y el Desarrollo Pedagógico - IDEP" y se comunicó a los funcionarios correspondientes mediante correo electrónico el 26 de febrero del 2019, para su conocimiento y fines pertinentes.
 A la fecha el parque automotor de la entidad no registra comparendos.
Los vehículos de la entidad se encuentran parqueados en el sitio destinado para tal fin y se utilizan de acuerdo a la demanda del servicio diligenciado por parte del Conductor las planillas reposan en los archivos de gestión de recursos físicos. Se hacen visitas aleatorias por parte del profesional universitario, en las que se ha verificado el cumplimiento de la resolución y de las planillas, por lo que no ha sido necesario dejar ninguna anotación.</t>
  </si>
  <si>
    <r>
      <rPr>
        <u/>
        <sz val="11"/>
        <color rgb="FF1155CC"/>
        <rFont val="Calibri"/>
        <family val="2"/>
      </rPr>
      <t>https://drive.google.com/drive/folders/17fwIjrJ5UwRZmpqqzKsTYnbDsGcwGVkp</t>
    </r>
    <r>
      <rPr>
        <u/>
        <sz val="11"/>
        <color rgb="FF000000"/>
        <rFont val="Calibri"/>
        <family val="2"/>
      </rPr>
      <t xml:space="preserve">
</t>
    </r>
  </si>
  <si>
    <t>NO se materializó el riesgo en el III cuatrimestre. Continúa vigente el acto administrativo Resolución No. 19 de 2019 "Por la cual se reglamenta la administración, uso y manejo del parque automotor del Instituto para la Investigación Educativa y el Desarrollo Pedagógico - IDEP" y se comunicó a los funcionarios correspondientes mediante correo electrónico el 26 de febrero del 2019, para su conocimiento y fines pertinentes.
 A la fecha el parque automotor de la entidad no registra comparendos.
Los vehículos de la entidad se encuentran parqueados en el sitio destinado para tal fin y se utilizan de acuerdo a la demanda del servicio diligenciado por parte del Conductor las planillas reposan en los archivos de gestión de recursos físicos. Se hacen visitas aleatorias por parte del profesional universitario, en las que se ha verificado el cumplimiento de la resolución y de las planillas, por lo que no ha sido necesario dejar ninguna anotación.</t>
  </si>
  <si>
    <t xml:space="preserve">Todos los meses y/o cuando se presente la necesidad, el profesional Universitario de gestión de recursos fisicos, diligenciará las planillas FT-GRF-11-14 PLANILLA SEGUIMIENTO TRANSPORTE PARQUE AUTOMOTOR IDEP, FT-GRF-11-08 AUTORIZACIÓN SALIDA DE VEHÍCULOS PARQUE AUTOMOTOR FUERA DE BOGOTÁ, archivandolas en medios magneticos para su respectivo control.
</t>
  </si>
  <si>
    <t>Se notifica al Subdirector Administrativo y Financiero y de Control Interno y Disciplinario mediante oficio</t>
  </si>
  <si>
    <t>No se diligenció el avance para el I cuatrimestre ni se relacionaron las evidencias</t>
  </si>
  <si>
    <t>NO se materializo el riesgo en el segundo cuatrimestre.
En el II Cuatrimestre se diligenciaron  y archivaron debidamente dos formatos de autorización de salida del vehiculo del IDEP fuera de Bogota.</t>
  </si>
  <si>
    <t>https://drive.google.com/drive/folders/17fwIjrJ5UwRZmpqqzKsTYnbDsGcwGVkp</t>
  </si>
  <si>
    <t>NO se materializo el riesgo en el segundo cuatrimestre.
En el III Cuatrimestre se diligenciaron  y archivaron debidamente dos formatos de autorización de salida del vehiculo del IDEP fuera de Bogota.</t>
  </si>
  <si>
    <t>Cada vez que se presente una eventualidad con respecto al parque automotor y de manera mensual para el suministro de combustible, el profesional universitario de gestión de recursos fisicos,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supervision que reposan en el archivo de la entidad</t>
  </si>
  <si>
    <t>Inicialmente se confirma con el conductor y posteriormente se notifica al Subdirector Administrativo y Financiero y de Control Interno y Disciplinario mediante oficio</t>
  </si>
  <si>
    <t>NO se materializó el riesgo en el segundo cuatrimestre.
1. No se requirió mantenimiento preventivo y correctivo del parque automotor.
2. El suministro de combustible se ha venido controlando y supervisando con el soporte y las planillas de mayo, junio y julio</t>
  </si>
  <si>
    <t xml:space="preserve">https://drive.google.com/drive/folders/17fwIjrJ5UwRZmpqqzKsTYnbDsGcwGVkp
</t>
  </si>
  <si>
    <t>NO se materializó el riesgo en el III cuatrimestre.
1. No se requirió mantenimiento preventivo y correctivo del parque automotor.
2. El suministro de combustible se ha venido controlando y supervisando con el soporte y las planillas de Septiembe, octubre y noviembre</t>
  </si>
  <si>
    <t>Gestión financiera</t>
  </si>
  <si>
    <t xml:space="preserve">Operaciones Tesorales realizadas indecuadamente. </t>
  </si>
  <si>
    <t xml:space="preserve">Inaplicación de los procedimientos y/o desconocimiento de la norma en ejecución de Operaciones Tesorales. </t>
  </si>
  <si>
    <t xml:space="preserve">Posibilidad de daño económico y reputacional por Operaciones Tesorales realizadas inadecuadamente debido a la inaplicación de los procedimientos y/o desconocimiento de la norma. </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</si>
  <si>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</si>
  <si>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Seguimiento a las partidas conciliatorias y actas de comité de sostenibilidad contable.</t>
  </si>
  <si>
    <t>Mensual y Cuatrimestral</t>
  </si>
  <si>
    <t xml:space="preserve">Adelantar las acciones legales que correspondan </t>
  </si>
  <si>
    <t xml:space="preserve">Profesionales Especializados (Contador y Tesorero)
</t>
  </si>
  <si>
    <r>
      <rPr>
        <b/>
        <sz val="11"/>
        <color rgb="FF000000"/>
        <rFont val="Calibri"/>
        <family val="2"/>
      </rPr>
      <t xml:space="preserve">Primer Cuatrimestre: </t>
    </r>
    <r>
      <rPr>
        <sz val="11"/>
        <color rgb="FF000000"/>
        <rFont val="Calibri"/>
        <family val="2"/>
      </rPr>
      <t xml:space="preserve">El riesgo no se ha materializado debido a que todas las operaciones bancarias tienen un preparador y un aprobador, los cheques girados contienen dos firmas, dos sellos humedos y un sello seco. Ademas las operaciones realizadas por la tesorería son revisadas y aprobadas por la Subdirección Administrativa, Financiera y de Control Disciplinario. Mensualmente se realiza el envío que soporta las operaciones de Tesorería a Contabilidad cumpliendo el procedimiento establecido en atención al plan de Sostenibilidad Contable. </t>
    </r>
  </si>
  <si>
    <t>\\Apolo\300_SAFyCD\04_TRD_IDEP_2022\300-19 INFORMES</t>
  </si>
  <si>
    <t xml:space="preserve">Segundo Cuatrimestre: El riesgo no se ha materializado debido a que se mantienen los controles de que todas las operaciones bancarias tienen un preparador y un aprobador, los cheques girados contienen dos firmas, dos sellos humedos y un sello seco. Ademas las operaciones realizadas por la tesorería son revisadas y aprobadas por la Subdirección Administrativa, Financiera y de Control Disciplinario. Mensualmente se realiza el envío que soporta las operaciones de Tesorería a Contabilidad cumpliendo el procedimiento establecido en atención al Plan de Sostenibilidad Contable, establecido mediante Resolución 093 de 2019. </t>
  </si>
  <si>
    <t>\\Apolo\300_SAFyCD\04_TRD_IDEP_2022\300-11 CONCILIACIONES (contables)\300-11-1 Conciliaciones Bancarias Contables  2022</t>
  </si>
  <si>
    <t>Tercer cuatrimestre: El riesgo no se materializó, se mantienen los controles a través de la realización mensual de las conciliaciones bancarias contables y de tesorería. Adicionalmente la totalidad de las operaciones bancarias mantienen un preparador y un aprobador, los cheques girados contienen dos firmas, dos sellos humedos y un sello seco. Además las operaciones realizadas por la Tesorería son revisadas y aprobadas por la Subdirección Administrativa y Financiera. Se cumple con lo establecido en el Plan de Sostenibilidad Contable, remitiendo lo establecido en las Resoluciones 093 de 2019 y 134 de 2022 en la periodicidad establecida. Las evidencias están a noviembre 30 de 2022 dado que esta evaluación se está tramitando el 16 de diciembre de 2022.</t>
  </si>
  <si>
    <t xml:space="preserve">Cada vez que se requiera, los profesionales especialzados de contabilidad y de tesoreria, aplicará los controles establecidos en el procedimiento PRO-GF-14-14 "Causación de Órdenes de Pago", adjuntando como evidencia, comprobante de Anulación, ordenes de pago y comprobantes de egreso
</t>
  </si>
  <si>
    <t xml:space="preserve">Cada vez que se requiera, los profesionales especialzados de contabilidad y de tesoreria, aplicarán los controles establecidos en el procedimiento PRO-GF-14-14 "Causación de Órdenes de Pago", adjuntando como evidencia, comprobante de Anulación, ordenes de pago y comprobantes de egreso
</t>
  </si>
  <si>
    <t>Se lleva a cabo la anulación del documento en el Sistema de Información Administrativo y Financiero del Instituto, por parte del Subdirector Administrativo, Financiero y de Control Disciplinario</t>
  </si>
  <si>
    <t>Contador 
Oswaldo Gómez Lozano
Tesorero
Nelson R Corredor Cruz</t>
  </si>
  <si>
    <r>
      <rPr>
        <b/>
        <sz val="11"/>
        <color rgb="FF000000"/>
        <rFont val="Calibri"/>
        <family val="2"/>
      </rPr>
      <t xml:space="preserve">Primer Cuatrimestre: </t>
    </r>
    <r>
      <rPr>
        <sz val="11"/>
        <color rgb="FF000000"/>
        <rFont val="Calibri"/>
        <family val="2"/>
      </rPr>
      <t xml:space="preserve">El riesgo no se ha materializado debido a que todas las operaciones bancarias tienen un preparador y un aprobador, los cheques girados contienen dos firmas, dos sellos humedos y un sello seco. Ademas las operaciones realizadas por la tesorería son revisadas y aprobadas por la Subdirección Administrativa, Financiera y de Control Disciplinario. Mensualmente se realiza el envío que soporta las operaciones de Tesorería a Contabilidad cumpliendo el procedimiento establecido en atención al plan de Sostenibilidad Contable. </t>
    </r>
  </si>
  <si>
    <t>Segundo Cuatrimestre: El riesgo no se ha materializado debido a que cada operación bancaria tienen un preparador y un aprobador, ademas previamente cuentan con la revisión y aprobación de la Subdirección Administrativa y Financiera, todos los cheques girados para su pago deben contener dos firmas, dos sellos humedos y un sello seco, ademas son revisados con soportes por la SAFYCD. Mensualmente se realiza el envío que soporta las operaciones de Tesorería a Contabilidad cumpliendo el procedimiento establecido en atención al plan de Sostenibilidad Contable. 
Durante el segunto cuatrimestre no se ha llevado a cabo la anulación de órdenes de pago, por tanto no se ha materializado el riesgo. No obstante se mantienen los demás controles para el cuidado y custodia del efectivo y sus equivalentes.</t>
  </si>
  <si>
    <t>Sistema Integrado de Información Administrativo y Financiero - GOOBI  \\Apolo\300_SAFyCD\04_TRD_IDEP_2022\300-19 INFORMES</t>
  </si>
  <si>
    <t xml:space="preserve">Tercer Cuatrimestre: Para este período el riesgo no se ha materializado dado que las operaciones bancaria tienen un preparador y un aprobador, ademas cuentan previamente con la revisión y aprobación de la Subdirección Administrativa y Financiera, todos los cheques girados para pago poseen dos firmas por procedimiento de control, así como dos sellos humedos y un sello seco, los soportes son revisados con por la Subdirección Administrativa y Financiera. Mensualmente se realiza el envío que soporta las operaciones de Tesorería a Contabilidad cumpliendo el procedimiento establecido en atención al plan de Sostenibilidad Contable mediante Resoluciones 093 de 2019 y 134 de 2022. </t>
  </si>
  <si>
    <t>Cada vez que se requiera, el profesional especializado de tesoreria, aplicará los controles establecidos en el Protocolo de Seguridad y Manejo de Cuentas de Tesorería IN- GF -14- 05, adjuntando los oficios correspondientes.</t>
  </si>
  <si>
    <t>No se requirió la ejecución de esta actividad para el periodo</t>
  </si>
  <si>
    <t>No se reporta materialización del riesgo, se sugiere replantear la ejecución de la actividad planteada toda vez que pueden existir falencias en los puntos de control establecidos.</t>
  </si>
  <si>
    <t xml:space="preserve">
Presentación inadecuada o extemporánea de las obligaciones tributarias
</t>
  </si>
  <si>
    <t>Desconocimiento del profesional especializado de contabilidad sobre la normatividad tributaria vigente.</t>
  </si>
  <si>
    <t xml:space="preserve">
Posibilidad de daño económico y reputacional por presentación inadecuada o extemporánea de las obligaciones tributarias debido al desconocimiento del profesional especializado de contabilidad sobre la normatividad tributaria vigente.
</t>
  </si>
  <si>
    <t xml:space="preserve">Semestralmente, El profesional especializado de contabilidad, revisara la expedición de nuevas normas tributarias, realizando un acta de reunión de la verificación de la actividad. </t>
  </si>
  <si>
    <t xml:space="preserve">Actualización del normograma cuando aplique   
</t>
  </si>
  <si>
    <t>Cuando se identifique un incumplimiento de obligación tributaria, se procederá al pago y/o corrección de la información y a las acciones legales que corresponda.</t>
  </si>
  <si>
    <t>Profesionales Especializados (Contador y Tesorero)</t>
  </si>
  <si>
    <t>Durante el primer cuatrimestre de 2022 no se materializó este riesgo, se han presentado y pagado las declaraciones tributarias atendiendo los calendarios tributarios Nacional y Distrital. Adicionalmente en el mismo período se llevó a cabo la participación en un diplomado de Actualización Tributaria, dictado por la Universidad La Gran Colombia</t>
  </si>
  <si>
    <t>\\Apolo\300_SAFyCD\04_TRD_IDEP_2022\300-14 DECLARACIONES TRIBUTARIAS</t>
  </si>
  <si>
    <t>El riesgo no se materializó, sin embargo se realizaron las actividades de tratamiento del riesgo así: se levantó y suscribió el acta por parte del contador respecto de la revisión de vigencia de la normatividad tributaria.</t>
  </si>
  <si>
    <t>https://drive.google.com/drive/folders/1o2mopiI4zJT3Qtz76AFBJ7a769zYsIm0?usp=sharing</t>
  </si>
  <si>
    <t xml:space="preserve">Durante el tercer cuatrimestre el riesgo no se materializó, sin embargo se realizaron las actividades de tratamiento del riesgo. </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</si>
  <si>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</si>
  <si>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Se difunden los principales cambios normativos al equipo contable y de Tesorería</t>
  </si>
  <si>
    <t xml:space="preserve">Profesional Especializado (Contador)
</t>
  </si>
  <si>
    <t>El riesgo no se materializó, sin embargo se realizaron las actividades de tratamiento del riesgo así: Se realizó la actualización del normograma en lo que a normatividad tributaria se refiere.</t>
  </si>
  <si>
    <t>https://drive.google.com/drive/folders/1N1mtuLPanM52Mbg6eEV7TAdC0OiNquWo?usp=sharing</t>
  </si>
  <si>
    <t>De manera mensual, bimestral y/o anual, de conformidad con lo establecido por los entes que regulan la materia tributaria, el profesional especializado de contabilidad conocerá y aplicará la normatividad tributaria vigente, dicha gestión se evidenciará en los libros auxiliares, órdenes de pago y liquidación de nómina y declaraciones tributarias</t>
  </si>
  <si>
    <t>Bimestral</t>
  </si>
  <si>
    <t>Se actualiza la parametrización del Sistema de Información Administrativo y Financiero del Instituto, según los cambios normativos</t>
  </si>
  <si>
    <t>Profesional Especializado (Contador)</t>
  </si>
  <si>
    <t>El riesgo no se materializó, sin embargo se realizaron las actividades de tratamiento del riesgo así: Se participó en el curso “actualización de presentación de información exógena nacional” y  en el diplomado “Fundamentos de Legislación Tributaria”. Como acción a mediano plazo se ha solicitado ante el proveedor Goobi el ajuste y generación de un nuevo reporte formato 1008 de cuentas por pagar con destino a la DIAN. Con lo anterior se logró la presentación oportuna y adecuada de la información exógena nacional y distrital. Lo anterior consta en libros auxiliares, hojas electrónicas de bases y retenciones, reportes de descuentos tributarios GOOBI, declaraciones tributarias y recibos oficiales de pago en bancos.</t>
  </si>
  <si>
    <t>https://drive.google.com/drive/folders/1QkXy6cer5OWRLkZbwtPy8Q17rmH0kwyQ?usp=sharing</t>
  </si>
  <si>
    <t>deficiencias relacionadas con el plazo, tiempo, cantidades y especificaciones técnicas del objeto a contratar</t>
  </si>
  <si>
    <t>Adquisición de bienes, obras y/o servicios que no se ajusten las necesidades o al cumplimiento de los objetivos de la entidad.</t>
  </si>
  <si>
    <t>posibilidad de daño económico y reputacional por Adquisición de bienes, obras y/o servicios que no se ajusten las necesidades o al cumplimiento de los objetivos de la entidad, debido a deficiencias relacionadas con el plazo, tiempo, cantidades y especificaciones técnicas del objeto a contratar</t>
  </si>
  <si>
    <t>Usuarios, productos y practicas , organizacionales</t>
  </si>
  <si>
    <t>Cada vez que se realiza solicitud de contratación,la oficina asesora juridica, revisará por  que los documentos precontractuales se ajusten a los contemplado en el  Plan anual de adquisiciones (PAA)  y que los Estudios Previos y Análisis del Sector cumplan con los requerimientos legales; dicha revisión se evidencia y controla en la plataforma SECOP I</t>
  </si>
  <si>
    <t>Aceptar</t>
  </si>
  <si>
    <t>Las observaciones serán atendidas en el menor tiempo posible y se verán reflejadas en el cumplimiento del PAA</t>
  </si>
  <si>
    <t xml:space="preserve">Jefe Oficina Asesora Jurídica
Profesional Especializado Jurídico
Natalia Sanchez </t>
  </si>
  <si>
    <t>Durante el primer cuatrimestre de la vigencia 2022 no se materializó el riesgo, toda vez que fueron atendidas el 100% de las solicitudes de contratación donde se revisaron los documentos precontractuales y que los mismos se ajustaran a lo contemplado en el Plan anual de adquisiciones (PAA) y la normatividad vigente, estos documentos fueron publicados en la sección "documentos del procesos" en las plataformas de contratación correspondiente
Realizado: Erika Viviana Boyacá Olaya
Validado: Natalia Sánchez Martínez
Mayo 6 de 2022</t>
  </si>
  <si>
    <t>Base de datos contratos 2022-Link secop II</t>
  </si>
  <si>
    <r>
      <rPr>
        <sz val="11"/>
        <color rgb="FF000000"/>
        <rFont val="&quot;Arial Narrow&quot;"/>
      </rPr>
      <t xml:space="preserve">Durante el segundo cuatrimestre de la vigencia 2022 no se materializó el riesgo, toda vez que fueron atendidas el 100% de las solicitudes de contratación donde se revisaron los documentos precontractuales y que los mismos se ajustaran a lo contemplado en el Plan anual de adquisiciones (PAA) y la normatividad vigente, estos documentos fueron publicados en la sección "documentos del procesos" en las plataformas de contratación correspondiente
</t>
    </r>
    <r>
      <rPr>
        <b/>
        <sz val="11"/>
        <color rgb="FF000000"/>
        <rFont val="&quot;Arial Narrow&quot;"/>
      </rPr>
      <t xml:space="preserve"> Realizado: Ana Mercedes Zambrano Basto
 Validado: Natalia Sánchez Martínez
 Agosto 30 de 2022</t>
    </r>
  </si>
  <si>
    <r>
      <rPr>
        <sz val="11"/>
        <color rgb="FF000000"/>
        <rFont val="Arial"/>
        <family val="2"/>
      </rPr>
      <t xml:space="preserve">Durante el tercer cuatrimestre de la vigencia 2022 no se materializó el riesgo, toda vez que fueron atendidas las solicitudes de contratación donde se revisaron los documentos precontractuales y que los mismos se ajustaran a lo contemplado en el Plan anual de adquisiciones (PAA) y la normatividad vigente, estos documentos fueron publicados en la sección "documentos del procesos" en las plataformas de contratación correspondiente
</t>
    </r>
    <r>
      <rPr>
        <b/>
        <sz val="11"/>
        <color rgb="FF000000"/>
        <rFont val="Arial"/>
        <family val="2"/>
      </rPr>
      <t xml:space="preserve"> Realizado: Ana Mercedes Zambrano Basto
 Validado: Mauricio Antonio Pava Linares
 Diciembre 02 de 2022</t>
    </r>
  </si>
  <si>
    <t xml:space="preserve">Indebida aprobación de las garantías contractuales
</t>
  </si>
  <si>
    <t xml:space="preserve"> Errores en las revisiones de garantias de los contratos que no son corregidos a tiempo lo acarrea que durante el contrato no se cuente con los debidos amparos</t>
  </si>
  <si>
    <t>Posibilidad de daño económico y reputacional por Indebida aprobación de las garantías contractuales por parte del jefe de la Oficina Juridica, debido a  errores en las revisiones de garantias de los contratos que no son corregidos a tiempo, lo que acarrea que durante el contrato no se cuente con los debidos amparos.</t>
  </si>
  <si>
    <t>cada vez que se revisen pólizas que amparen los contratos, la Oficina Asesora Juridica, realizará doble filtro en la revisión de las pólizas, el primero será revisado por el abogado tramitador y posteriormente por el Jefe de la Oficina Asesora Jurídica. Lo anterior se evidencia en el documento de aprobación de garantias y plataforma SECOP II.</t>
  </si>
  <si>
    <t xml:space="preserve">Acción de tratamiento: Solicitar la modificación de la poliza según corresponda durante el termino de ejecución del contrato </t>
  </si>
  <si>
    <t>Las observaciones o diferencias serán atendidas en el menor tiempo posible</t>
  </si>
  <si>
    <t xml:space="preserve">Jefe Oficina Asesora Jurídica
Abogado asignado al Proceso de Contratación 
</t>
  </si>
  <si>
    <t>Durante el primer cuatrimestre de la vigencia 2022 no se ha materializado el riesgo, toda vez que las garantías de los contratos, convenios u ordenes de compra sujetos a estas, así como las modificaciones que aplican, tuvieron un doble filtro de revisión, lo cual se evidencia en el documento de aprobación el cual es publicado y en la plataforma transaccional secop II, si aplica.
Realizado: Erika Viviana Boyacá Olaya
Validado: Natalia Sánchez Martínez
Mayo 6 de 2022</t>
  </si>
  <si>
    <t>Base de datos contratos 2022-link secop II</t>
  </si>
  <si>
    <r>
      <rPr>
        <sz val="11"/>
        <color rgb="FF000000"/>
        <rFont val="&quot;Arial Narrow&quot;"/>
      </rPr>
      <t xml:space="preserve">Durante el segundo cuatrimestre de la vigencia 2022 no se ha materializado el riesgo, toda vez que las garantías de los contratos, convenios u ordenes de compra sujetos a estas, así como las modificaciones que aplican, tuvieron un doble filtro de revisión, lo cual se evidencia en el documento de aprobación el cual es publicado y en la plataforma transaccional secop II.
</t>
    </r>
    <r>
      <rPr>
        <b/>
        <sz val="11"/>
        <color rgb="FF000000"/>
        <rFont val="&quot;Arial Narrow&quot;"/>
      </rPr>
      <t xml:space="preserve"> Realizado: Ana Mercedes Zambrano Basto
 Validado: Natalia Sánchez Martínez
 Agosto 30 de 2022</t>
    </r>
  </si>
  <si>
    <r>
      <rPr>
        <sz val="11"/>
        <color rgb="FF000000"/>
        <rFont val="Arial"/>
        <family val="2"/>
      </rPr>
      <t xml:space="preserve">Durante el tercer cuatrimestre de la vigencia 2022 no se ha materializado el riesgo, toda vez que las garantías de los contratos, convenios u ordenes de compra sujetos a estas, así como las modificaciones que aplican, tuvieron un doble filtro de revisión, lo cual se evidencia en el documento de aprobación el cual es publicado y en la plataforma transaccional secop II.
</t>
    </r>
    <r>
      <rPr>
        <b/>
        <sz val="11"/>
        <color rgb="FF000000"/>
        <rFont val="Arial"/>
        <family val="2"/>
      </rPr>
      <t xml:space="preserve"> Realizado: Ana Mercedes Zambrano Basto
 Validado: Mauricio Antonio Pava Linares
 Diciembre 02 de 2022</t>
    </r>
  </si>
  <si>
    <t xml:space="preserve">Ausencia de identificación de procedencia de fondos de proveedores o personas que pueden estar vinculadas a actividades de lavado de activos. </t>
  </si>
  <si>
    <t>Iincumplimiento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t>
  </si>
  <si>
    <t xml:space="preserve">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</si>
  <si>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Lavado de Activos y Financiación del Terrorismo</t>
  </si>
  <si>
    <t>El Jefe de la Oficina Asesora Jurídica realizará la verificación de los contratistas naturales y/o jurídicos en listas restrictivas gratuitas, previo a realizar la contratación; en caso de encontrar reporte en laa listas realizará el procedimiento respectivo de reporte</t>
  </si>
  <si>
    <t>Sin Documentar</t>
  </si>
  <si>
    <t>Sin Registro</t>
  </si>
  <si>
    <t>Actualizar los documentos asociados al proceso Gestión Contractual, que vincule acciones para la prevención del lavado de activos y financiación del terrorismo que incluya:
Actualizar las listas de chequeo de las contrataciones que tiene el IDEP en el proceso gestión Contractual.
Elaboración formato para servidores y colaoradores que establezca el origen de ingresos</t>
  </si>
  <si>
    <t>Reporte de operaciones sospechosas ante el UIAF</t>
  </si>
  <si>
    <t>Jefe Oficina Asesora Jurídica</t>
  </si>
  <si>
    <t>Durante el primer cuatrimestre de la vigencia 2022 no ha materializado el riegos, a la fecha la OAJ se encuentra en el trámite de actualización de formatos para la prevención del lavado de activos y financiación del terrorismo que incluya
Realizado: Erika Viviana Boyacá Olaya
Validado: Natalia Sánchez Martínez
Mayo 6 de 2022</t>
  </si>
  <si>
    <t>Se evidencia avance en las actividades de acuerdo a lo incialmente programado.</t>
  </si>
  <si>
    <r>
      <rPr>
        <sz val="11"/>
        <color rgb="FF000000"/>
        <rFont val="&quot;Arial Narrow&quot;"/>
      </rPr>
      <t xml:space="preserve">Durante el segundo cuatrimestre de la vigencia 2022 no ha materializado el riesgo, a la fecha la OAJ remitió la actualización de formatos para la prevención del lavado de activos y financiación del terrorismo a la Oficina Asesora de Planeación para revisión metodologica el día 29 de agosto de 2022. 
</t>
    </r>
    <r>
      <rPr>
        <b/>
        <sz val="11"/>
        <color rgb="FF000000"/>
        <rFont val="&quot;Arial Narrow&quot;"/>
      </rPr>
      <t xml:space="preserve"> Realizado: Ana Mercedes Zambrano Basto
 Validado: Natalia Sánchez Martínez
 Agosto 30 de 2022</t>
    </r>
  </si>
  <si>
    <t>Correo electronico 29 de agosto de 2022 y formatos actualizados asociados al proceso Gestión Contractual</t>
  </si>
  <si>
    <r>
      <rPr>
        <sz val="11"/>
        <color rgb="FF000000"/>
        <rFont val="Arial"/>
        <family val="2"/>
      </rPr>
      <t xml:space="preserve">Durante el tercer cuatrimestre de la vigencia 2022 no ha materializado el riesgo, y a la fecha la OAJ remitió la actualización de formatos para la prevención del lavado de activos y financiación del terrorismo a la Oficina Asesora de Planeaciónel día 29 de agosto de 2022. 
</t>
    </r>
    <r>
      <rPr>
        <b/>
        <sz val="11"/>
        <color rgb="FF000000"/>
        <rFont val="Arial"/>
        <family val="2"/>
      </rPr>
      <t xml:space="preserve"> Realizado: Ana Mercedes Zambrano Basto
 Validado: Mauricio Antonio Pava Linares
 Diciembre 02 de 2022</t>
    </r>
  </si>
  <si>
    <t>Expedir Resolución con el Oficial SARLAFT, que indique  procedimiento para el reporte de operaciones sospechosas ehn caso de que el contratista se encuentre en listas restrictivas y el diligenciamiento del formato para servidores y colaoradores que establezca el origen de ingresos.</t>
  </si>
  <si>
    <t>Durante el primer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Realizado: Erika Viviana Boyacá Olaya
Validado: Natalia Sánchez Martínez
Mayo 6 de 2022</t>
  </si>
  <si>
    <r>
      <rPr>
        <sz val="11"/>
        <color theme="1"/>
        <rFont val="Arial Narrow"/>
        <family val="2"/>
      </rPr>
      <t xml:space="preserve">Durante el segundo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theme="1"/>
        <rFont val="Arial Narrow"/>
        <family val="2"/>
      </rPr>
      <t>Realizado: Ana Mercedes Zambrano Basto
Validado: Natalia Sánchez Martínez
Agosto 30 de 2022</t>
    </r>
  </si>
  <si>
    <r>
      <rPr>
        <sz val="11"/>
        <color theme="1"/>
        <rFont val="Arial Narrow"/>
        <family val="2"/>
      </rPr>
      <t xml:space="preserve">Durante el tercer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theme="1"/>
        <rFont val="Arial Narrow"/>
        <family val="2"/>
      </rPr>
      <t xml:space="preserve"> Realizado: Ana Mercedes Zambrano Basto
 Validado: Mauricio Antonio Pava Linares
 Diciembre 02 de 2022</t>
    </r>
  </si>
  <si>
    <t>La jefe de la Oficina de Cntrol Interno en conjunto con la Oficina Asesora de Planeación y la Oficina Asesora Jurídica solicitarán la inclusión en el PIC de programas de sensibilización de los empleados, colabotadores, asesores y consultores vinculados al proceso de contatación en temas de Lavado de Activos y Financiación del terrorismo</t>
  </si>
  <si>
    <t>Incluir en el PIC del IDEP capacitaciones asociadas a Lavado de Activos y Financiación del Terrorismo - LA_FT.
Articular el plan de gestión de la Integridad con acciones que fortalezcan la integridad de los servidores y las alertas de reporte de riesgos de LAFT</t>
  </si>
  <si>
    <t>Durante el primer cuatrimestre de la vigencia 2022 no se ha materializado el riesgo, toda vez que la abogada encargada de la defensa judicial y extrajudicial presentó informe de seguimiento a los procesos en los que el Instituto es parte, durantes las sesiones del comité de conciliación, el cual es parte integral del acta
Realizado: Erika Viviana Boyacá Olaya
Validado: Natalia Sánchez Martínez
Mayo 6 de 2022</t>
  </si>
  <si>
    <t>Actas comité de conciliación</t>
  </si>
  <si>
    <r>
      <rPr>
        <sz val="11"/>
        <color rgb="FF000000"/>
        <rFont val="&quot;Arial Narrow&quot;"/>
      </rPr>
      <t xml:space="preserve">Durante el segundo cuatrimestre de la vigencia 2022 no se ha materializado el riesgo, toda vez que el abogado encargado de la defensa judicial y extrajudicial presentó informe de seguimiento a los procesos en los que el Instituto es parte, durantes las sesiones del comité de conciliación, el cual es parte integral de las actas
</t>
    </r>
    <r>
      <rPr>
        <b/>
        <sz val="11"/>
        <color rgb="FF000000"/>
        <rFont val="&quot;Arial Narrow&quot;"/>
      </rPr>
      <t xml:space="preserve"> Realizado: Ana Mercedes Zambrano Basto
 Validado: Natalia Sánchez Martínez
 Agosto 30 de 2022</t>
    </r>
  </si>
  <si>
    <r>
      <rPr>
        <sz val="11"/>
        <color rgb="FF000000"/>
        <rFont val="Arial"/>
        <family val="2"/>
      </rPr>
      <t xml:space="preserve">Durante el tercer cuatrimestre de la vigencia 2022 no se ha materializado el riesgo, toda vez que el abogado encargado de la defensa judicial y extrajudicial presentó informe de seguimiento a los procesos en los que el Instituto es parte, durantes las sesiones del comité de conciliación, el cual es parte integral de las actas
</t>
    </r>
    <r>
      <rPr>
        <b/>
        <sz val="11"/>
        <color rgb="FF000000"/>
        <rFont val="Arial"/>
        <family val="2"/>
      </rPr>
      <t xml:space="preserve"> Realizado: Ana Mercedes Zambrano Basto
 Validado: Mauricio Antonio Pava Linares
 Diciembre 02 de 2022</t>
    </r>
  </si>
  <si>
    <t xml:space="preserve">Desequilibrio económico del contrato
</t>
  </si>
  <si>
    <t>Falencias en el analisis de los riesgos previsibles y en su tratamiento; así como en, las garantias que amparen dichos riesgos.</t>
  </si>
  <si>
    <t>Posibilidad de daño económico por desequilibrio económico del contrato, debido a falencias en el analisis de los riesgos previsibles y en su tratamiento; así como en, las garantias que amparen dichos riesgos.</t>
  </si>
  <si>
    <t xml:space="preserve">
Cada vez que se suscriba un contrato, el referente técnico, supervisor y abogado responsable de realizar los estudios previos documentaran los riesgos previsibles y su tratamiento atendiendo los lineamientos de la guia Colombia Compra Eficiente, con el fin de mitigar dichos riesgos; como evidencia se diligencia el formato establecido para cada modalida de contratación.
</t>
  </si>
  <si>
    <t xml:space="preserve">Realizar modificación al contrato </t>
  </si>
  <si>
    <t xml:space="preserve">Jefe Oficina Asesora Jurídica
Abogado designado 
</t>
  </si>
  <si>
    <r>
      <rPr>
        <sz val="11"/>
        <color rgb="FF000000"/>
        <rFont val="Arial Narrow"/>
        <family val="2"/>
      </rPr>
      <t xml:space="preserve">Durante el primer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rgb="FF000000"/>
        <rFont val="Arial Narrow"/>
        <family val="2"/>
      </rPr>
      <t>Realizado: Erika Viviana Boyacá Olaya
Validado: Natalia Sánchez Martínez
Mayo 6 de 2022</t>
    </r>
    <r>
      <rPr>
        <sz val="11"/>
        <color rgb="FF000000"/>
        <rFont val="Arial Narrow"/>
        <family val="2"/>
      </rPr>
      <t xml:space="preserve">
</t>
    </r>
  </si>
  <si>
    <r>
      <rPr>
        <sz val="11"/>
        <color rgb="FF000000"/>
        <rFont val="Arial Narrow"/>
        <family val="2"/>
      </rPr>
      <t xml:space="preserve">Durante el segundo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rgb="FF000000"/>
        <rFont val="Arial Narrow"/>
        <family val="2"/>
      </rPr>
      <t>Realizado: Ana Mercedes Zambrano Basto
Validado: Natalia Sánchez Martínez
Agosto 30 de 2022</t>
    </r>
    <r>
      <rPr>
        <sz val="11"/>
        <color rgb="FF000000"/>
        <rFont val="Arial Narrow"/>
        <family val="2"/>
      </rPr>
      <t xml:space="preserve">
</t>
    </r>
  </si>
  <si>
    <r>
      <rPr>
        <sz val="11"/>
        <color rgb="FF000000"/>
        <rFont val="Arial Narrow"/>
        <family val="2"/>
      </rPr>
      <t xml:space="preserve">Durante el tercer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rgb="FF000000"/>
        <rFont val="Arial Narrow"/>
        <family val="2"/>
      </rPr>
      <t>Realizado: Ana Mercedes Zambrano Basto
Validado: Mauricio Antonio Pava Linares
Diciembre 02 de 2022</t>
    </r>
  </si>
  <si>
    <t xml:space="preserve">Falta de respresentación judicial en los terminos establecidos en el proceso.
</t>
  </si>
  <si>
    <t xml:space="preserve">Seguimiento inoportuno, negligente y deficiente por parte del abogado asignado a la defensa judicial del Instituto a los procesos judiciales y/o extrajudiciales. </t>
  </si>
  <si>
    <t xml:space="preserve">Posibilidad de daño económico y reputacional por falta de respresentación judicial en los terminos establecidos en el proceso debido al seguimiento inoportuno, negligente y deficiente por parte del abogado asignado a la defensa judicial del Instituto a los procesos judiciales y/o extrajudiciales. 
</t>
  </si>
  <si>
    <t xml:space="preserve">Cada 15 días,el abogado de defensa judicial presenta informe escrito del seguimiento de los procesos judiciales y extrajudiciales al comité de conciliación. </t>
  </si>
  <si>
    <t xml:space="preserve">Iniciar un proceso por posible incumplieminto contra el abogado encargado de la defensa judicial 
Instaurar la acción de repetición contra el abogado encargado de la defensa judicial </t>
  </si>
  <si>
    <t xml:space="preserve">Jefe Oficina Asesora Jurídica
Abogado Contratista de Defensa Judicial </t>
  </si>
  <si>
    <r>
      <rPr>
        <sz val="11"/>
        <color rgb="FF000000"/>
        <rFont val="Arial Narrow"/>
        <family val="2"/>
      </rPr>
      <t xml:space="preserve">Durante el primer cuatrimestre de la vigencia 2022 no se ha materializado el riesgo, toda vez que la abogada encargada de la defensa judicial y extrajudicial presentó informe de seguimiento a los procesos en los que el Instituto es parte, durantes las sesiones del comité de conciliación, el cual es parte integral del acta
</t>
    </r>
    <r>
      <rPr>
        <b/>
        <sz val="11"/>
        <color rgb="FF000000"/>
        <rFont val="Arial Narrow"/>
        <family val="2"/>
      </rPr>
      <t>Realizado: Erika Viviana Boyacá Olaya
Validado: Natalia Sánchez Martínez
Mayo 6 de 2022</t>
    </r>
  </si>
  <si>
    <r>
      <rPr>
        <sz val="11"/>
        <color rgb="FF000000"/>
        <rFont val="&quot;Arial Narrow&quot;"/>
      </rPr>
      <t xml:space="preserve">Durante el segundo cuatrimestre de la vigencia 2022 no se ha materializado el riesgo, toda vez que el abogado encargado de la defensa judicial y extrajudicial presentó informe de seguimiento a los procesos en los que el Instituto es parte, durantes las sesiones del comité de conciliación, el cual es parte integral de las actas
</t>
    </r>
    <r>
      <rPr>
        <b/>
        <sz val="11"/>
        <color rgb="FF000000"/>
        <rFont val="&quot;Arial Narrow&quot;"/>
      </rPr>
      <t xml:space="preserve"> Realizado: Ana Mercedes Zambrano Basto
 Validado: Natalia Sánchez Martínez
 Agosto 30 de 2022</t>
    </r>
  </si>
  <si>
    <r>
      <rPr>
        <sz val="11"/>
        <color rgb="FF000000"/>
        <rFont val="Arial"/>
        <family val="2"/>
      </rPr>
      <t xml:space="preserve">Durante el tercer cuatrimestre de la vigencia 2022 no se ha materializado el riesgo, toda vez que el abogado encargado de la defensa judicial y extrajudicial presentó informe de seguimiento a los procesos en los que el Instituto es parte, durantes las sesiones del comité de conciliación, el cual es parte integral de las actas
</t>
    </r>
    <r>
      <rPr>
        <b/>
        <sz val="11"/>
        <color rgb="FF000000"/>
        <rFont val="Arial"/>
        <family val="2"/>
      </rPr>
      <t>Realizado: Ana Mercedes Zambrano Basto
Validado: Mauricio Antonio Pava Linares
Diciembre 02 de 2022</t>
    </r>
  </si>
  <si>
    <t xml:space="preserve">
No prestación de servicios tecnologicos a la entidad
</t>
  </si>
  <si>
    <t xml:space="preserve">Suspensión o interrupción de los servicios TI y daños de los equipos que hacen parte de la infraestructura. </t>
  </si>
  <si>
    <t xml:space="preserve">Posibilidad de daño economico y reputacional por la no prestación de servicios tecnologicos a la entidad debido a Suspensión o interrupción de los servicios TI y daños de los equipos que hacen parte de la infraestructura.  </t>
  </si>
  <si>
    <t>Fallas Tecnologicas</t>
  </si>
  <si>
    <r>
      <rPr>
        <sz val="10"/>
        <color theme="1"/>
        <rFont val="Arial"/>
        <family val="2"/>
      </rPr>
      <t xml:space="preserve">Trimestralmente se registra monitoreo del comportamiento de la infraestructura tecnologica por parte de los ingeneiros conrtatistas y el técnico operativo del area gestión Tecnologica de la OAP por medio de un plan de mantenimiento, monitoreo y seguimiento. </t>
    </r>
    <r>
      <rPr>
        <u/>
        <sz val="10"/>
        <color rgb="FF1155CC"/>
        <rFont val="Arial"/>
        <family val="2"/>
      </rPr>
      <t>https://docs.google.com/spreadsheets/d/1uzdZQiXoqDD3pnB6DMchqA3JB9vIP7jq/edit#gid=1130127983</t>
    </r>
  </si>
  <si>
    <t xml:space="preserve">Verificar el cumplimiento estricto a las actividades del plan de mantenimiento y monitoreo. </t>
  </si>
  <si>
    <t>Ejecutar el plan de contingnecia cada vez que se presente indisponibilidad del servicio por fallas técnicas</t>
  </si>
  <si>
    <t xml:space="preserve">
Técnico y/o contratistas del proceso de Gestión Tecnologica </t>
  </si>
  <si>
    <r>
      <rPr>
        <sz val="11"/>
        <color rgb="FF000000"/>
        <rFont val="Calibri"/>
        <family val="2"/>
      </rPr>
      <t xml:space="preserve">El IDEP se trasladó de sede el pasado 8 de abril de 2022, llevando toda la infraestructura de TI. Los dias 8 y 9 de abril se trabajó en normalizar todos los servicios que se habían suspendido, para realizar el trsalado, los servcios quedaron funcionando correctamente (acceso remoto, sitios web, repositorios digitales, Goobi, Internet, entre otros). </t>
    </r>
    <r>
      <rPr>
        <b/>
        <sz val="11"/>
        <color rgb="FF000000"/>
        <rFont val="Calibri"/>
        <family val="2"/>
      </rPr>
      <t>Se materializó el riesgo de interrupción de los servicios de TI</t>
    </r>
    <r>
      <rPr>
        <sz val="11"/>
        <color rgb="FF000000"/>
        <rFont val="Calibri"/>
        <family val="2"/>
      </rPr>
      <t xml:space="preserve"> el día 28 de abril a las 2:00 pm debido un fallo en el suministro de electricidad que se presentó en el sector. Como contingencia las UPS de respaldo entraron en operación y mantuvieron los equipos encendidos hasta agotar la capacidad de respaldo, ya que en este Sede no se cuenta con una planta electrica que respalde las UPS.
Una vez normalizado el servicio de fluido electrico por parte de la Empresa ENEL Codensa el día 29 de abril a las 6:40 pm, se procedió a ejecutar el plan de contingencia y se comienzan a restablecer de forma gradual los servicios a partir de las 9:40 PM , normalizandolos por completo el dia 1 de mayo después de las revisiones respectivas. 
Asi mismo durante el periodo de enero a marzo se llevan a cabo las actividades de mantenimiento y monitoreo de la infraestructura tecnológica del IDEP y se registran en el plan de mantenimiento y monitoreo, lo que se reporta trimestralmente.</t>
    </r>
  </si>
  <si>
    <t>Se adjuntan pantallas de los chat s del whatsapp donde se evidencia el corte y la nomalización de los servicios.</t>
  </si>
  <si>
    <t>Caída de los servicios y aplicaciones alojadas en la Hiperconvergencia, por espacio insuficiente en el almacenamiento. Se solicita soporte al fabricante (contrato 68 de 2022), para realizar la normalización en el funcionamiento, lo cual se hace el 6 de junio de 2022.
Se requirió realizar la recuperación de dos servidores virtuales.  (Aulas Virtuales y Gamificación) que presentaron fallos en el funcionamiento. Una vez intervenidos, recuperan su funcionamiento normal.
El día 9 de agosto se realizó un simulacro de apagado y encendido controlado de toda la infraestructura tecnológica del IDEP (servidores virtuales y físicos, equipos activos, equipo de seguridad perimetral, nodos hiperconvergencia y equipos de telecomunicaciones y UPSs) aprovechando que ese día se realizó el cambio del contador de energía por parte de ENEL - CODENSA el cual tuvo una duración de 3 horas.</t>
  </si>
  <si>
    <t>Teniendo en cuenta lo minifestado por la OAP,  relacionado con el riesgo de no contar  con una planta eléctrica en la sede actual para suplir los fallos del servicio eléctrico, se tuvo que poner en marcha el plan de contingencia de Gestión Tecnológica por la materialización  de este riesgo, para el apagado de equipos de forma controlada y asi evitar fallos o daños en la infraestructura de TI.
Esto ante las caídas del fluido eléctrico los días 25 de octubre con restablecimiento el día 26 y el 21 de noviembre con restablecimiento el 22 de noviembre.
Lo anterior trajo como consecuencia, la indisponibilidade los servicios Web, Goobi, Mesa de Ayuda, Dominio, entre otros</t>
  </si>
  <si>
    <t>https://drive.google.com/drive/folders/1bMBkj2L99X__Raz_Jy-N0_pcWt6bGLcO</t>
  </si>
  <si>
    <t>Pérdida o adulteración de la información y no continuidad en la prestación de servicios teccnologicos a la entidad</t>
  </si>
  <si>
    <t xml:space="preserve">Inadecuada implementación de las Polticas Seguridad y Privacidad de la Información, parametrizaciones, configuraciones de seguridad. </t>
  </si>
  <si>
    <t xml:space="preserve">Posibilidad de daño económico y reputacional por pérdida o adulteración de la información y no continuidad en la prestación de servicios teccnologicos a la entidad debido a la Inadecuada implementación de las Polticas de Seguridad y Privacidad de la Información, parametrizaciones y configuraciones de seguridad. </t>
  </si>
  <si>
    <t xml:space="preserve">Verificar el cumplimiento estricto a las actividades del plan de mantenimiento con relación a la actualización, monitoreo de los equipos, aplicaciones y políticas de seguridad de la entidad </t>
  </si>
  <si>
    <t>Ejecutar el plan de contingencia cada vez que se presente indisponibilidad del servicio por ataque informático</t>
  </si>
  <si>
    <t xml:space="preserve">Técnico y/o contratistas del proceso de Gestión Tecnologica </t>
  </si>
  <si>
    <r>
      <rPr>
        <sz val="11"/>
        <color rgb="FF000000"/>
        <rFont val="Calibri"/>
        <family val="2"/>
      </rPr>
      <t xml:space="preserve">Para el primer trimestre se llevaron a cabo las actividades de mantenimiento y monitoreo de los equipos, aplicaciones y políticas de seguridad de la entidad por parte de los ingeneiros conrtatistas y el técnico operativo del area gestión Tecnologica de la OAP. 
Se realizó el mantenimiento preventivo a la hiperconvergencia el día 24 de marzo y se hizo conrol y seguimiento semanal al comportamiento de los Nodos.
Se actualizó la consola del firewall y del antivirus ver detalles en el plan de mantenimiento y monitoreo. 
En este periodo, el 5 de abril, la Alta Consejería de las TIC realizó un ejerecicio de hacking etico en el cual nos hace algunas observaciones respecto a la vulnerabilidad de algunas cuentas de usuario y de correo, las cuales se analizaron y se procederá a efectuar el respectivo aseguramiento y depuración.
</t>
    </r>
    <r>
      <rPr>
        <b/>
        <sz val="11"/>
        <color rgb="FF000000"/>
        <rFont val="Calibri"/>
        <family val="2"/>
      </rPr>
      <t>En este periodo no se materializó el riesgo.</t>
    </r>
  </si>
  <si>
    <t>https://docs.google.com/spreadsheets/d/1uzdZQiXoqDD3pnB6DMchqA3JB9vIP7jq/edit#gid=1130127983
Informe de la Alta Consejería de las TIC y evidencias de las acciones realizadas al respcto.</t>
  </si>
  <si>
    <t>Para el segundo trimestre se llevaron a cabo las actividades de mantenimiento y monitoreo de los equipos, aplicaciones y políticas de seguridad de la entidad por parte de los ingenieros contratistas y el técnico operativo del area gestión Tecnologica de la OAP.        
Se actualizó la consola del firewall del 27 al 29 de julio y se realizó el mantenimiento trimestral a la consola del antivirus el día 28 de julio. Ver detalles en el plan de mantenimiento y monitoreo. 
En este periodo no se materializó el riesgo.</t>
  </si>
  <si>
    <t xml:space="preserve">https://docs.google.com/spreadsheets/d/1uzdZQiXoqDD3pnB6DMchqA3JB9vIP7jq/edit#gid=1130127983
</t>
  </si>
  <si>
    <t>En este cuatrimestre se materializó un riesgo de seguridad donde se evidenció que se eliminó información de una carpeta del sistema de información Goobi afectando la disponibilidad de los documentos a consultar. Se tomaron las medidas correctivas para quitar los accesos a las carpetas donde reposa la información y se restablecieron los archivos perdidos tomándolos del backup correspondiente.</t>
  </si>
  <si>
    <t>Según sea el caso, mensual, semanal y diario se realizan copias de respaldo de los activos de informaccíón críticos. Esto registra en el formato de Control de Copias de Respaldo (Back Ups). FT-GT-12-16 Control BackUps y revisión de servidores</t>
  </si>
  <si>
    <t>Verificar los logs que generan los scripts de toma de backups y los backups generados</t>
  </si>
  <si>
    <t>mensual, semanal y diario</t>
  </si>
  <si>
    <t>Restaurar los backups necesarios a fin de logar la disponibilidad de la infraestructura tecnológica afectada</t>
  </si>
  <si>
    <t>Ingenieros del area de gestión técnologica</t>
  </si>
  <si>
    <r>
      <rPr>
        <sz val="11"/>
        <color rgb="FF000000"/>
        <rFont val="Calibri"/>
        <family val="2"/>
      </rPr>
      <t>Para el primer trimestre se realizan las copias de respaldo según lo programado en el plan de mantenimiento y monitoreo.
Antes del traslado de Sede se realizaron copias de respaldo de los servidores y la base de datos Oracle asegurando un backup completo a toda la infraestructura tecnológica.
Se verifican los logs de los backups.</t>
    </r>
    <r>
      <rPr>
        <b/>
        <sz val="11"/>
        <color rgb="FF000000"/>
        <rFont val="Calibri"/>
        <family val="2"/>
      </rPr>
      <t xml:space="preserve">
En este periodo no se materializó el riesgo.</t>
    </r>
  </si>
  <si>
    <t>https://docs.google.com/spreadsheets/d/1uzdZQiXoqDD3pnB6DMchqA3JB9vIP7jq/edit#gid=1130127983</t>
  </si>
  <si>
    <t>Para el segundo trimestre se realizan las copias de respaldo según lo programado en el plan de mantenimiento y monitoreo.
Se verifican los logs de los backups.
En este periodo no se materializó el riesgo.</t>
  </si>
  <si>
    <r>
      <rPr>
        <u/>
        <sz val="11"/>
        <color rgb="FF0000FF"/>
        <rFont val="Calibri"/>
        <family val="2"/>
      </rPr>
      <t xml:space="preserve">https://docs.google.com/spreadsheets/d/1uzdZQiXoqDD3pnB6DMchqA3JB9vIP7jq/edit#gid=1130127983
</t>
    </r>
    <r>
      <rPr>
        <u/>
        <sz val="11"/>
        <color rgb="FF1155CC"/>
        <rFont val="Calibri"/>
        <family val="2"/>
      </rPr>
      <t>https://drive.google.com/drive/folders/19dtJeRMDD9VVBnxh1S1nLH3nEfX3T8Ac</t>
    </r>
  </si>
  <si>
    <t>Para el cuarto trimestre se realizan las copias de respaldo según lo programado en el plan de mantenimiento y monitoreo.
Se verifican los logs de los backups.
En este periodo no se materializó el riesgo.</t>
  </si>
  <si>
    <t>Durante el trimestre se realizan campañas de socialización, divulgación y concientización  sobre los riesgos y amenazas en el uso de TI y servicios conexos, en aras de consolidar una cultura organizacional en seguridad digital.</t>
  </si>
  <si>
    <t>Hacer encuesta de apropiación y conocimiento de las políticas de seguridad y privacidad de la información</t>
  </si>
  <si>
    <t>Reafirmar las acciones preventivas a tener en cuenta para evitar ataques informáticos</t>
  </si>
  <si>
    <t xml:space="preserve">Ingenieros del area de gestión técnologica  </t>
  </si>
  <si>
    <t>Para el primer trimestre se llevaron a cabo actividades de divulgación de las políticas de seguridad y privacidad de la información a través de una cpacitación que se llevó a cabo el día 30 de marzo (se adjunta presentación de la jornada de capacitación que tuvo 4 temas), así mismo se han divulagado Tips de Seguridad a través del chat del IDEP.
En este periodo no se materializó el riesgo.</t>
  </si>
  <si>
    <t>Se adjuntan pantallas del chat del whatsapp donde se evidencia la divulgación de los tips de seguridad y la presentación de la capacitación sobre las políticas de seguridad y privacidad de la información.</t>
  </si>
  <si>
    <t>Se han divulgado Tips de Seguridad a través del chat del IDEP.
En este periodo no se materializó el riesgo.</t>
  </si>
  <si>
    <t>https://drive.google.com/drive/folders/19dtJeRMDD9VVBnxh1S1nLH3nEfX3T8Ac</t>
  </si>
  <si>
    <t>Se han divulgado Tips de Seguridad a través del correo y del chat del IDEP.
En este periodo no se materializó el riesgo.</t>
  </si>
  <si>
    <r>
      <rPr>
        <u/>
        <sz val="11"/>
        <color rgb="FF0000FF"/>
        <rFont val="Calibri"/>
        <family val="2"/>
      </rPr>
      <t xml:space="preserve">https://drive.google.com/drive/folders/1gEu-b8hjjDvp56LXCtnnfXcUJKetV_Ii
</t>
    </r>
    <r>
      <rPr>
        <u/>
        <sz val="11"/>
        <color rgb="FF1155CC"/>
        <rFont val="Calibri"/>
        <family val="2"/>
      </rPr>
      <t>https://drive.google.com/drive/folders/1Rwy4cVuMAdzG7O54tHMzWYbhlqQvJnC0</t>
    </r>
  </si>
  <si>
    <t xml:space="preserve">Indisponibilidad de los servicios y operación sin licencias 
</t>
  </si>
  <si>
    <t xml:space="preserve">Falta de oportunidad en la identificación de las necesidades de la infraestructura tecnologica </t>
  </si>
  <si>
    <t xml:space="preserve">Posibilidad de daño económico y reputacional por la Indisponibilidad de los servicios y operación sin licencias debido a Falta de oportunidad en la identificación de las necesidades de la infraestructura tecnologica </t>
  </si>
  <si>
    <t xml:space="preserve">     El riesgo afecta la imagen de la entidad internamente, de conocimiento general, nivel interno, de junta dircetiva y accionistas y/o de provedores</t>
  </si>
  <si>
    <t xml:space="preserve">Anualmente, los tecnicos del proceso de gestion tecnolgica alidar los ciclos de vida del hardware y software de los fabricantes y proveedores de la infraestructura tecnológica del Instituto </t>
  </si>
  <si>
    <t>Verificar que el inventario de harware y software este actualizado</t>
  </si>
  <si>
    <t>Se realizan los mantenimientos preventivos y correctivos a la infraestrutura tecnológica.</t>
  </si>
  <si>
    <t>En este periodo no se materializó el riesgo ya que no se encontraron licencias vencidas y los equipos de cómputo operan correctamente con el mantenimiento preventivo que se realiza anualmente.</t>
  </si>
  <si>
    <t>Se adjunta archivo de inventario de hardware y software.</t>
  </si>
  <si>
    <t>En este periodo no se materializó el riesgo ya que en la verificación de licencias no se encontraron licencias vencidas y que las licencias anualizadas se encuentran vigentes.</t>
  </si>
  <si>
    <t>Para el tercer cuatrimestre no se materializo el riesgo</t>
  </si>
  <si>
    <t>Mejoramiento integral y continuo</t>
  </si>
  <si>
    <t xml:space="preserve">Falencias en la formulación y seguimiento a los instrumentos de Gestión
</t>
  </si>
  <si>
    <t xml:space="preserve">Suministro de información ineficiente o inadecuada por parte de otras áreas.
</t>
  </si>
  <si>
    <t>Posibilidad de daño reputacional por falencias en la formulación y seguimiento a los instrumentos de gestión, debido a Suministro de información ineficiente o inadecuada por parte de otras áreas.</t>
  </si>
  <si>
    <t xml:space="preserve">     El riesgo afecta la imagen de alguna área de la organización</t>
  </si>
  <si>
    <t xml:space="preserve">
Trimestralmente, el contratista SIG-MIPG realizará el seguimiento a los diferentes planes y programas que tiene el Instituto; y generará, de acuerdo con lo establecido en el procedimiento PRO-MIC-03-04 la autoevaluación de la Gestión. Produciendo así los siguientes documentos: PEDI, hojas de vida de indicadores de gestión, planes de mejoramiento, mapas de riesgo, plan de adecuación y sostenibilidad de MIPG publicados en la Maloca SIG y alertas informativas.
</t>
  </si>
  <si>
    <t xml:space="preserve">De acuerdo a las reuniones agendadas por calendario se realiza mesa de trabajo con cada uno de los procesos para las actividaes programadas Plan de Sostenibilidad MIPG - mensualmente </t>
  </si>
  <si>
    <t>Las reprogramaciones o ajustes que se requieran hacer en los instrumentos de gestión, son validadas en Comité de gestión y desempeño institucional y se deja en el acta correspondiente</t>
  </si>
  <si>
    <t>Contratista MIPG</t>
  </si>
  <si>
    <t>En el marco del Plan de adecuaciones y sostenibilidad SIG, con referente MIPG, se realizan mesas de trabajo con los procesos para evidenciar el seguimiento en la ejecución fisica de las actividades de dicho plan. Como resultado de esta gestión el IDEP, en cabeza de la OAP, entregó el primer seguimiento trimestral con corte a marzo de 2022.</t>
  </si>
  <si>
    <t>Seguimiento trimestral a Plan de acción- Plan MIPG.</t>
  </si>
  <si>
    <t>La OAP, consolida el segundo seguimiento al plan de adecuación y sostenibilidad MIPG y evalua metodologicamente el cumplimiento en el plan de acción y políticas de cada uno de los procesos y actividades propuestas para este instrumento de gestión. 
Por otra parte, alineado con el resultado FURAG para la vigencia 2021 y con las políticas y actividades propuestas para el plan de adecuación y sostenibilidad vigencia 2022, se realizan nuevas mesas de trabajo buscando nuevas estratégias que impulsen en cumplimiento de la entidad a dichas politicas y actividades.</t>
  </si>
  <si>
    <t>Para el tercer cuatrimestre no se presento materialización del ries. Se realizo seguimiento a los diferentes planes, la OAP realiza el seguimiento al PEDI, hojas de vida de indicadores de gestión, planes de mejoramiento, mapas de riesgo, plan de acción - MIPG 2022  publicados en la Maloca SIG y alertas informativas, tambien con el reporte al CIGD. esto se puede evidenciar en las actas de comite y las publicaciones de la maloca</t>
  </si>
  <si>
    <r>
      <rPr>
        <sz val="11"/>
        <color theme="1"/>
        <rFont val="Calibri"/>
        <family val="2"/>
      </rPr>
      <t>http://www.idep.edu.co/?q=modelo-integrado-de-planeacion-y-gestion-mipg
http://www.idep.edu.co/?q=es/content/indicadores-de-gestion
http://www.idep.edu.co/?q=es/content/plan-de-mejoramiento-por-proces</t>
    </r>
    <r>
      <rPr>
        <sz val="11"/>
        <color rgb="FF000000"/>
        <rFont val="Calibri"/>
        <family val="2"/>
      </rPr>
      <t xml:space="preserve">os
</t>
    </r>
    <r>
      <rPr>
        <u/>
        <sz val="11"/>
        <color rgb="FF1155CC"/>
        <rFont val="Calibri"/>
        <family val="2"/>
      </rPr>
      <t>http://www.idep.edu.co/?q=es/node/32
https://drive.google.com/drive/folders/1_Drp-GcHkIlPvode_DzGsWUm7RvraLY4</t>
    </r>
  </si>
  <si>
    <t>Evaluación y control</t>
  </si>
  <si>
    <t xml:space="preserve">Debido a la entrega de información con deficiencia en la calidad o extemporanea por parte del proceso auditado.
Desconocimiento y/o aplicación de normatividad derogada o desactualizada.
</t>
  </si>
  <si>
    <t>Falencias en el analisis y generación de informes de auditoría interna.</t>
  </si>
  <si>
    <t xml:space="preserve">Posibilidad de daño reputacional por Falencias en el analisis y generación de informes de auditoría interna, debido a:
- a la entrega de información con deficiencia en la calidad o extemporanea por parte de los procesos auditados
-  Desconocimiento y/o aplicación de normatividad derogada o desactualizada.
</t>
  </si>
  <si>
    <t>Cada vez que se realiza auditoría al proceso, de conformidad con el PAA, el jefe de la oficina de Control Interno, aprobara el plan de auditoria y el diseño de los papeles de trabajo realizados para la ejecución de la misma.</t>
  </si>
  <si>
    <t xml:space="preserve">En caso de presentarse desviaciones, se presentaran al Comité de Coordinación de Control Interno -CCCI </t>
  </si>
  <si>
    <t>Jefe de la oficina de Control Interno</t>
  </si>
  <si>
    <t>De conformidad con el Plan Anual de Auditoría se dió apertura a la Auditoría al Sistema Integrado de Gestión el 25 de marzo de 2022 la cual finaliza en el mes de junio</t>
  </si>
  <si>
    <t>Cronograma mesas de trabajo</t>
  </si>
  <si>
    <t>No se reporta evidencia ni avance de la presente actividad</t>
  </si>
  <si>
    <t xml:space="preserve">Para el tercer cuatrimestre no se presenta materialización del riesgo.  Se aprobó el plan de auditoria por parte del Jefe de la OCI y los responsables de los procesos auditados.  Se realizo auditoria al proceso de gestión Tecnológica, auditoria al proceso de gestión documental y se encuentra en etapa de ejecución la auditoria al proceso de gestión contractual y la auditoria al proceso de accesibilidad.   Se realizo socialización de los resultados de auditoria al proceso de gestión tecnológica en el marco del Comité de Gestión y Desempeño No. 19 de fecha 26 de octubre de 2022 y de la auditoría al proceso de gestión documental en el Comité de Coordinación de Control Interno realizado el 09 de noviembre de 2022.  Se encuentra en ejecución la auditoria al proceso de gestión contractual y de accesibilidad.  Los controles establecios han sido efectivos y se vienen aplicando. </t>
  </si>
  <si>
    <t>En el siguiente link se encuentran publicados los informes de auditoria y el plan anual de auditoria para la vigencia. http://www.idep.edu.co/?q=es/content/auditorias-internas</t>
  </si>
  <si>
    <t>RECURSOS PARA LA GESTIÓN DEL RIESGO AL INTERIOR DE PROCESO</t>
  </si>
  <si>
    <t>Inicia con la identificación de los riesgos de Corrupción  por parte de cada uno de los procesos del IDEP y finaliza con la mitigación, seguimiento y control por parte de cada uno de los responsables enunciados en el presente documento</t>
  </si>
  <si>
    <t>SEGUIMIENTO 1ER CUATRIMESTRE 2022</t>
  </si>
  <si>
    <t>SEGUIMIENTO 2Do CUATRIMESTRE 2022</t>
  </si>
  <si>
    <t>SEGUIMIENTO TERCER CUATRIMESTRE 2022</t>
  </si>
  <si>
    <t>Causa Inmediata</t>
  </si>
  <si>
    <t>Causa Raíz</t>
  </si>
  <si>
    <t xml:space="preserve">Definición de impacto </t>
  </si>
  <si>
    <r>
      <rPr>
        <b/>
        <sz val="10"/>
        <color theme="0"/>
        <rFont val="Arial"/>
        <family val="2"/>
      </rPr>
      <t xml:space="preserve">Impacto
1 a 5 = </t>
    </r>
    <r>
      <rPr>
        <sz val="10"/>
        <color theme="0"/>
        <rFont val="Arial"/>
        <family val="2"/>
      </rPr>
      <t>Moderado</t>
    </r>
    <r>
      <rPr>
        <b/>
        <sz val="10"/>
        <color theme="0"/>
        <rFont val="Arial"/>
        <family val="2"/>
      </rPr>
      <t xml:space="preserve">
6 a 11 = </t>
    </r>
    <r>
      <rPr>
        <sz val="10"/>
        <color theme="0"/>
        <rFont val="Arial"/>
        <family val="2"/>
      </rPr>
      <t>Mayor</t>
    </r>
    <r>
      <rPr>
        <b/>
        <sz val="10"/>
        <color theme="0"/>
        <rFont val="Arial"/>
        <family val="2"/>
      </rPr>
      <t xml:space="preserve">
12 a 18 = </t>
    </r>
    <r>
      <rPr>
        <sz val="10"/>
        <color theme="0"/>
        <rFont val="Arial"/>
        <family val="2"/>
      </rPr>
      <t>Catastrófico</t>
    </r>
  </si>
  <si>
    <t xml:space="preserve">Fecha Fin </t>
  </si>
  <si>
    <t>Oficina de Control Interno</t>
  </si>
  <si>
    <t xml:space="preserve">Seguimiento Oficina de Control Interno
</t>
  </si>
  <si>
    <t>Seguimiento Oficina Asesora de Planeación</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</si>
  <si>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</si>
  <si>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</si>
  <si>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</si>
  <si>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</si>
  <si>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</si>
  <si>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</si>
  <si>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</si>
  <si>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</si>
  <si>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</si>
  <si>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</si>
  <si>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</si>
  <si>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</si>
  <si>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</si>
  <si>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</si>
  <si>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</si>
  <si>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</si>
  <si>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</si>
  <si>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</si>
  <si>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</si>
  <si>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 xml:space="preserve">
Omisión en la aplicación del manual de imagen institucional
Colusión por parte de los Directivos, Funcionarios y/o contratistas que intervienen en la los procesos de comunicación y divulgación.
</t>
  </si>
  <si>
    <t>Uso indebido de las imágenes y textos para favorecer o desfavorecer a una marca o a un tercero.</t>
  </si>
  <si>
    <t>Posibilidad de daño reputacional por Uso indebido de las imágenes y textos para favorecer o desfavorecer a una marca o a un tercero, debido a  Omisión en la aplicación del manual de imagen institucional
y a Colusión por parte de los Directivos, Funcionarios y/o contratistas que intervienen en la los procesos de comunicación y divulgación.</t>
  </si>
  <si>
    <t>Si</t>
  </si>
  <si>
    <t>No</t>
  </si>
  <si>
    <t xml:space="preserve">Trimestralmente, los contratistas de diseño grafico, realizara seguimiento a la aplicación del Manual de imagen institucional, diligenciando la lista de verificación de lineamientos del manual de Imagen de la Alcaldia y el Manual de Imagen Institucional </t>
  </si>
  <si>
    <t xml:space="preserve">Se realiza los ajustes a las piezas graficas y/o comunicaciones de manera inmediata </t>
  </si>
  <si>
    <t xml:space="preserve">Asesor de la Dirección General
Contrastitas responsables del proceso de divulgación y comunicación. 
Contrastistas y/o Profesional Especializado 222-05 del Proceso de Publicaciones </t>
  </si>
  <si>
    <t>Jefe Oficina Asesora de planeación</t>
  </si>
  <si>
    <t>Jefe Oficina de Control Interno</t>
  </si>
  <si>
    <t>Para el primer cuatrimestre, no se materializó el riesgo. Los controles propuestos se aplicaron en su totalidad, pues se aplicaron los lineamientos del Manual de imagen institucional (https://drive.google.com/drive/u/0/folders/14_6tbFP1LTfiAJ1rbL2gzrT_3DD-irTY) previo a la publicación de imágenes, el soporte es el reporte de cumplimiento del manual de imagen que reposa en el formato FT-DIC-01-03 Lista de verificación de lineamientos del Manual de imagen Alcaldía Mayor de Bogotá para la publicación de imágenes y/o textos el cual se diligencia de manera virtual, en una hoja de cálculo de Google y el responsable de diligenciamiento son los profesional que se encarga de diseñar las piezas de la Subdirección Académica. La hoja de cálculo Google diligenciada se encuentra disponible en: (https://docs.google.com/spreadsheets/d/1JDupaphk3q7rb4-CCeYNwwBnYpn9ZEP7/edit#gid=2022926019).</t>
  </si>
  <si>
    <t>https://drive.google.com/drive/u/0/folders/14_6tbFP1LTfiAJ1rbL2gzrT_3DD-irTY
https://docs.google.com/spreadsheets/d/1JDupaphk3q7rb4-CCeYNwwBnYpn9ZEP7/edit#gid=2022926019</t>
  </si>
  <si>
    <t>No se reporta materialización del riesgo por parte del responsable del proceso. Se verifico la aplicación de controles dispuestos en el drive para el cuatrimestre evaluado. Se recomienda registrar en el seguimiento el funcionario responsable del reporte. 
Seguimiento efectuado por: Hilda Yamile Morales Laverde - Jefe OCI. 
Fecha: 10/05/2022</t>
  </si>
  <si>
    <t>Para el segundo cuatrimestre, no se materializó el riesgo. Los controles propuestos se aplicaron en su totalidad, pues se aplicaron los lineamientos del Manual de imagen institucional (https://drive.google.com/drive/u/0/folders/14_6tbFP1LTfiAJ1rbL2gzrT_3DD-irTY) previo a la publicación de imágenes, el soporte es el reporte de cumplimiento del manual de imagen que reposa en el formato FT-DIC-01-03 Lista de verificación de lineamientos del Manual de imagen Alcaldía Mayor de Bogotá para la publicación de imágenes y/o textos el cual se diligencia de manera virtual, en una hoja de cálculo de Google y el responsable de diligenciamiento son los profesional que se encarga de diseñar las piezas de la Subdirección Académica. La hoja de cálculo Google diligenciada se encuentra disponible en: (https://docs.google.com/spreadsheets/d/1JDupaphk3q7rb4-CCeYNwwBnYpn9ZEP7/edit#gid=2022926019).</t>
  </si>
  <si>
    <r>
      <rPr>
        <sz val="11"/>
        <color theme="10"/>
        <rFont val="Calibri"/>
        <family val="2"/>
      </rPr>
      <t xml:space="preserve">https://drive.google.com/drive/u/0/folders/14_6tbFP1LTfiAJ1rbL2gzrT_3DD-irTY
</t>
    </r>
    <r>
      <rPr>
        <u/>
        <sz val="11"/>
        <color theme="10"/>
        <rFont val="Calibri"/>
        <family val="2"/>
      </rPr>
      <t>https://docs.google.com/spreadsheets/d/1JDupaphk3q7rb4-CCeYNwwBnYpn9ZEP7/edit#gid=2022926019</t>
    </r>
  </si>
  <si>
    <t>Para el tercer cuatrimestre, no se materializó el riesgo. Los controles propuestos se aplicaron en su totalidad, pues se aplicaron los lineamientos del Manual de imagen institucional (https://drive.google.com/drive/u/0/folders/14_6tbFP1LTfiAJ1rbL2gzrT_3DD-irTY) previo a la publicación de imágenes, el soporte es el reporte de cumplimiento del manual de imagen que reposa en el formato FT-DIC-01-03 Lista de verificación de lineamientos del Manual de imagen Alcaldía Mayor de Bogotá para la publicación de imágenes y/o textos el cual se diligencia de manera virtual, en una hoja de cálculo de Google y el responsable de diligenciamiento son los profesional que se encarga de diseñar las piezas de la Subdirección Académica. La hoja de cálculo Google diligenciada se encuentra disponible en: (https://docs.google.com/spreadsheets/d/1JDupaphk3q7rb4-CCeYNwwBnYpn9ZEP7/edit#gid=2022926019).</t>
  </si>
  <si>
    <t>Cada vez que se realiza una publicación, el profesional especializado de la subdirección academica, hará sso de consentimientos informados. Como evidencua se encuentran 
los formatos de la política del manual del tratamiento de datos</t>
  </si>
  <si>
    <t>Si se presentan diferencias identificadas se investiga y se resuelve de manera oportuna</t>
  </si>
  <si>
    <t>Para el primer cuatrimestre, no se materializó el riesgo. Los controles propuestos se aplicaron en su totalidad, ya que se utilizaron los formatos de consentimientos informados que se tienen para el IDEP, estos se han utilizado para la postulación de artículos para la revista Educación y Ciudad, ubicados para los postulados en plataforma OJS, en enlace libros IDEP y Magazín Aula Urbana (https://drive.google.com/drive/folders/1yyS2f_3UWcJqOWfC-0y_K64Wjh06gONx)(https://drive.google.com/drive/folders/18EXe7VqV5VOV7iUDPSC2lBqlZ_eT8h5R?usp=sharing). En el Aula Maloca SIG se encuentra el instructivo y los formatos en el proceso de Investigación y Desarrollo Pedagógico IN-IDP-04-05 Instructivo para usos de los consentimientos y asentimientos de la política de tratamiento de datos del Instituto.</t>
  </si>
  <si>
    <r>
      <rPr>
        <sz val="11"/>
        <color theme="10"/>
        <rFont val="Calibri"/>
        <family val="2"/>
      </rPr>
      <t xml:space="preserve">https://drive.google.com/drive/folders/1yyS2f_3UWcJqOWfC-0y_K64Wjh06gONx
</t>
    </r>
    <r>
      <rPr>
        <u/>
        <sz val="11"/>
        <color theme="10"/>
        <rFont val="Calibri"/>
        <family val="2"/>
      </rPr>
      <t>https://drive.google.com/drive/folders/18EXe7VqV5VOV7iUDPSC2lBqlZ_eT8h5R?usp=sharing</t>
    </r>
  </si>
  <si>
    <t>No se reporta materialización del riesgo por parte del responsable del proceso. Se verifico la aplicación de controles dispuestos en el drive para el cuatrimestre evaluado. Se recomienda registrar en el seguimiento el funcionario responsable del reporte. 
Seguimiento efectuado por: Hilda Yamile Morales Laverde - Jefe OCI. 
Fecha: 10/05/2022</t>
  </si>
  <si>
    <t>Para el segundo cuatrimestre, no se materializó el riesgo. Los controles propuestos se aplicaron en su totalidad, ya que se han aplicado los consentimientos informados que se tienen para el IDEP, estos se han utilizado para la postulación de artículos para la revista Educación y Ciudad, ubicados para los postulados en plataforma OJS, en enlace libros IDEP y Magazín Aula Urbana (https://drive.google.com/drive/folders/1yyS2f_3UWcJqOWfC-0y_K64Wjh06gONx)(https://drive.google.com/drive/folders/18EXe7VqV5VOV7iUDPSC2lBqlZ_eT8h5R?usp=sharing). En el Aula Maloca SIG se encuentra el instructivo y los formatos en el proceso de Investigación y Desarrollo Pedagógico IN-IDP-04-05 Instructivo para usos de los consentimientos y asentimientos de la política de tratamiento de datos del Instituto.</t>
  </si>
  <si>
    <r>
      <rPr>
        <sz val="11"/>
        <color rgb="FF0000FF"/>
        <rFont val="Calibri"/>
        <family val="2"/>
      </rPr>
      <t xml:space="preserve">https://drive.google.com/drive/folders/1PCNbwKQBJB_N4AOdfDLQmhsoaqAL8TXy
</t>
    </r>
    <r>
      <rPr>
        <u/>
        <sz val="11"/>
        <color rgb="FF1155CC"/>
        <rFont val="Calibri"/>
        <family val="2"/>
      </rPr>
      <t>https://drive.google.com/drive/folders/18EXe7VqV5VOV7iUDPSC2lBqlZ_eT8h5R</t>
    </r>
  </si>
  <si>
    <t>Para el tercer cuatrimestre, no se materializó el riesgo. Los controles propuestos se aplicaron en su totalidad, ya que se han aplicado los consentimientos informados que se tienen para el IDEP, estos se han utilizado para la postulación de artículos para la revista Educación y Ciudad, ubicados para los postulados en plataforma OJS, en enlace libros IDEP, Magazín Aula Urbana (https://drive.google.com/drive/folders/1yyS2f_3UWcJqOWfC-0y_K64Wjh06gONx)(https://drive.google.com/drive/folders/18EXe7VqV5VOV7iUDPSC2lBqlZ_eT8h5R?usp=sharing) y otras publicaciones realizadas en el marco de los proyectos misionales del IDEP. En el Aula Maloca SIG se encuentra el instructivo y los formatos en el proceso de Investigación y Desarrollo Pedagógico IN-IDP-04-05 Instructivo para usos de los consentimientos y asentimientos de la política de tratamiento de datos del Instituto.</t>
  </si>
  <si>
    <r>
      <rPr>
        <u/>
        <sz val="11"/>
        <color rgb="FF0000FF"/>
        <rFont val="Calibri"/>
        <family val="2"/>
      </rPr>
      <t xml:space="preserve">https://drive.google.com/drive/folders/1PCNbwKQBJB_N4AOdfDLQmhsoaqAL8TXy
</t>
    </r>
    <r>
      <rPr>
        <u/>
        <sz val="11"/>
        <color rgb="FF1155CC"/>
        <rFont val="Calibri"/>
        <family val="2"/>
      </rPr>
      <t xml:space="preserve">https://drive.google.com/drive/folders/18EXe7VqV5VOV7iUDPSC2lBqlZ_eT8h5R
</t>
    </r>
    <r>
      <rPr>
        <sz val="11"/>
        <color theme="10"/>
        <rFont val="Calibri"/>
        <family val="2"/>
      </rPr>
      <t xml:space="preserve">https://drive.google.com/drive/folders/1wTAT8Nkfs4rpDV8CnWAbIyVKMQDitSEL
</t>
    </r>
    <r>
      <rPr>
        <u/>
        <sz val="11"/>
        <color rgb="FF1155CC"/>
        <rFont val="Calibri"/>
        <family val="2"/>
      </rPr>
      <t>https://drive.google.com/drive/folders/1UzVXKY3Ic8-sDQ8oN4RdQOK9OIPhz89W</t>
    </r>
  </si>
  <si>
    <t>Trimestralmente, los profesionales del equipo de comunicaciones y los responsables academicos de los proyectos, realizarán consentimientos informados para la participación de actividades academicas o divulgación.</t>
  </si>
  <si>
    <t>Si se presentan desviaciones se corrige de manera oportuna e inmediata</t>
  </si>
  <si>
    <r>
      <rPr>
        <sz val="11"/>
        <color theme="1"/>
        <rFont val="Arial Narrow"/>
        <family val="2"/>
      </rPr>
      <t xml:space="preserve">Para el primer cuatrimestre, no se materializó el riesgo. Los controles propuestos se aplicaron en su totalidad, debido a que se cuentan con los consentimientos informados formatos de la política del manual del tratamiento de datos en y los consentimientos informados para la participación de actividades académicas o divulgación en https://drive.google.com/drive/folders/1vxnwtoTrqCBugJ56490KU_5YgzYF3Buv https://drive.google.com/drive/folders/1UzVXKY3Ic8-sDQ8oN4RdQOK9OIPhz89W, https://drive.google.com/drive/folders/1yyS2f_3UWcJqOWfC-0y_K64Wjh06gONx </t>
    </r>
    <r>
      <rPr>
        <u/>
        <sz val="11"/>
        <color theme="10"/>
        <rFont val="Calibri"/>
        <family val="2"/>
      </rPr>
      <t>https://drive.google.com/drive/folders/18EXe7VqV5VOV7iUDPSC2lBqlZ_eT8h5R?usp=sharing</t>
    </r>
  </si>
  <si>
    <r>
      <rPr>
        <sz val="11"/>
        <color theme="10"/>
        <rFont val="Calibri"/>
        <family val="2"/>
      </rPr>
      <t xml:space="preserve">https://drive.google.com/drive/folders/1vxnwtoTrqCBugJ56490KU_5YgzYF3Buv https://drive.google.com/drive/folders/1UzVXKY3Ic8-sDQ8oN4RdQOK9OIPhz89W, https://drive.google.com/drive/folders/1yyS2f_3UWcJqOWfC-0y_K64Wjh06gONx </t>
    </r>
    <r>
      <rPr>
        <u/>
        <sz val="11"/>
        <color theme="10"/>
        <rFont val="Calibri"/>
        <family val="2"/>
      </rPr>
      <t>https://drive.google.com/drive/folders/18EXe7VqV5VOV7iUDPSC2lBqlZ_eT8h5R?usp=sharing</t>
    </r>
  </si>
  <si>
    <t>No se reporta materialización del riesgo por parte del responsable del proceso. Se verifico la aplicación de controles dispuestos en el drive para el cuatrimestre evaluado de manera selectiva. Se recomienda registrar en el seguimiento el funcionario responsable del reporte. 
Seguimiento efectuado por: Hilda Yamile Morales Laverde - Jefe OCI. 
Fecha: 10/05/2022</t>
  </si>
  <si>
    <t>Para el segundo cuatrimestre, no se materializó el riesgo. Los controles propuestos se aplicaron en su totalidad, debido a que se cuentan con los consentimientos informados formatos de la política del manual del tratamiento de datos en y los consentimientos informados para la participación de actividades académicas o divulgación</t>
  </si>
  <si>
    <r>
      <rPr>
        <sz val="11"/>
        <color rgb="FF0000FF"/>
        <rFont val="Calibri"/>
        <family val="2"/>
      </rPr>
      <t xml:space="preserve">https://drive.google.com/drive/folders/1PCNbwKQBJB_N4AOdfDLQmhsoaqAL8TXy
</t>
    </r>
    <r>
      <rPr>
        <u/>
        <sz val="11"/>
        <color rgb="FF1155CC"/>
        <rFont val="Calibri"/>
        <family val="2"/>
      </rPr>
      <t xml:space="preserve">https://drive.google.com/drive/folders/18EXe7VqV5VOV7iUDPSC2lBqlZ_eT8h5R
</t>
    </r>
    <r>
      <rPr>
        <sz val="11"/>
        <color rgb="FF0000FF"/>
        <rFont val="Calibri"/>
        <family val="2"/>
      </rPr>
      <t xml:space="preserve">https://drive.google.com/file/d/1Xz3GN-1AJXTfbhhUBP6j7l4hvcAaciTm/view
https://drive.google.com/file/d/1vyrCinNbNyUaqoltzPIVm9lPbajTvfdI/view
</t>
    </r>
    <r>
      <rPr>
        <u/>
        <sz val="11"/>
        <color rgb="FF1155CC"/>
        <rFont val="Calibri"/>
        <family val="2"/>
      </rPr>
      <t>https://drive.google.com/file/d/1oBPlXOkathv34UBpBqvVEP4GVZP2sdLQ/view
https://drive.google.com/drive/folders/1vxnwtoTrqCBugJ56490KU_5YgzYF3Buv
https://drive.google.com/drive/folders/1UzVXKY3Ic8-sDQ8oN4RdQOK9OIPhz89W</t>
    </r>
  </si>
  <si>
    <t>Para el tercer cuatrimestre, no se materializó el riesgo. Los controles propuestos se aplicaron en su totalidad, debido a que se cuentan con los consentimientos informados formatos de la política del manual del tratamiento de datos en y los consentimientos informados para la participación de actividades académicas o divulgación</t>
  </si>
  <si>
    <r>
      <rPr>
        <u/>
        <sz val="11"/>
        <color rgb="FF0000FF"/>
        <rFont val="Calibri"/>
        <family val="2"/>
      </rPr>
      <t xml:space="preserve">https://drive.google.com/drive/folders/1PCNbwKQBJB_N4AOdfDLQmhsoaqAL8TXy
</t>
    </r>
    <r>
      <rPr>
        <u/>
        <sz val="11"/>
        <color rgb="FF1155CC"/>
        <rFont val="Calibri"/>
        <family val="2"/>
      </rPr>
      <t xml:space="preserve">https://drive.google.com/drive/folders/18EXe7VqV5VOV7iUDPSC2lBqlZ_eT8h5R
</t>
    </r>
    <r>
      <rPr>
        <u/>
        <sz val="11"/>
        <color rgb="FF0000FF"/>
        <rFont val="Calibri"/>
        <family val="2"/>
      </rPr>
      <t xml:space="preserve">https://drive.google.com/file/d/1Xz3GN-1AJXTfbhhUBP6j7l4hvcAaciTm/view
https://drive.google.com/file/d/1vyrCinNbNyUaqoltzPIVm9lPbajTvfdI/view
</t>
    </r>
    <r>
      <rPr>
        <u/>
        <sz val="11"/>
        <color rgb="FF1155CC"/>
        <rFont val="Calibri"/>
        <family val="2"/>
      </rPr>
      <t xml:space="preserve">https://drive.google.com/file/d/1oBPlXOkathv34UBpBqvVEP4GVZP2sdLQ/view
https://drive.google.com/drive/folders/1vxnwtoTrqCBugJ56490KU_5YgzYF3Buv
https://drive.google.com/drive/folders/1UzVXKY3Ic8-sDQ8oN4RdQOK9OIPhz89W
https://drive.google.com/drive/folders/1wTAT8Nkfs4rpDV8CnWAbIyVKMQDitSEL
https://drive.google.com/drive/folders/1UzVXKY3Ic8-sDQ8oN4RdQOK9OIPhz89W
</t>
    </r>
  </si>
  <si>
    <t>Atención al ciudadano</t>
  </si>
  <si>
    <t>Colusión por parte de los Directivos, Funcionarios y/o contratistas que intervienen en los diferentes procesos que incluyen acciones de dar respuesta a los ciudadanos</t>
  </si>
  <si>
    <t>Omitir, ocultar o manipular información que solicita el ciudadano a la entidad para el beneficio de un interés particular</t>
  </si>
  <si>
    <t>Posibilidad de daño reputacional por Omitir, ocultar o manipular información que solicita el ciudadano a la entidad para el beneficio de un interés particular, debido a Colusión por parte de los Directivos, Funcionarios y/o contratistas que intervienen en los diferentes procesos que incluyen acciones de dar respuesta a los ciudadanos</t>
  </si>
  <si>
    <t xml:space="preserve"> 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informadosque reposarán en las carpetas de los proyectos de investigación o desarrollo pedagógico, así como en las  carpetas de publicaciones de la Subdirección Académica. </t>
  </si>
  <si>
    <t>Las observaciones identificadas  se resuelven de manera oportuna, antes de dar la respuesta al usuario sobre la información  para el cual el autoriza el  tratamiento de datos personales.</t>
  </si>
  <si>
    <t xml:space="preserve"> proefesionales universitarios y especializados encargados de la atención</t>
  </si>
  <si>
    <r>
      <rPr>
        <sz val="11"/>
        <color theme="1"/>
        <rFont val="Arial Narrow"/>
        <family val="2"/>
      </rPr>
      <t xml:space="preserve">Para el primer cuatrimestre, no se materializó el riesgo. Los controles propuestos se aplicaron en su totalidad, se aplicaron el Manual interno de políticas y procedimientos de protección de datos personales y el Instructivo para usos de los consentimientos y asentimientos de la política de tratamiento de datos que reposan en: https://drive.google.com/drive/folders/1vxnwtoTrqCBugJ56490KU_5YgzYF3Buv https://drive.google.com/drive/folders/1UzVXKY3Ic8-sDQ8oN4RdQOK9OIPhz89W, https://drive.google.com/drive/folders/1yyS2f_3UWcJqOWfC-0y_K64Wjh06gONx </t>
    </r>
    <r>
      <rPr>
        <u/>
        <sz val="11"/>
        <color theme="10"/>
        <rFont val="Calibri"/>
        <family val="2"/>
      </rPr>
      <t>https://drive.google.com/drive/folders/18EXe7VqV5VOV7iUDPSC2lBqlZ_eT8h5R?usp=sharing</t>
    </r>
  </si>
  <si>
    <r>
      <rPr>
        <sz val="11"/>
        <color theme="10"/>
        <rFont val="Calibri"/>
        <family val="2"/>
      </rPr>
      <t>https://drive.google.com/drive/folders/1vxnwtoTrqCBugJ56490KU_5YgzYF3Buv https://drive.google.com/drive/folders/1UzVXKY3Ic8-sDQ8oN4RdQOK9OIPhz89W, https://drive.google.com/drive/folders/1yyS2f_3UWcJqOWfC-0y_K64Wjh06gONx</t>
    </r>
    <r>
      <rPr>
        <u/>
        <sz val="11"/>
        <color theme="10"/>
        <rFont val="Calibri"/>
        <family val="2"/>
      </rPr>
      <t>https://drive.google.com/drive/folders/18EXe7VqV5VOV7iUDPSC2lBqlZ_eT8h5R?usp=sharingg</t>
    </r>
  </si>
  <si>
    <t>Para el segundo cuatrimestre, no se materializó el riesgo. Los controles propuestos se aplicaron en su totalidad, se aplicaron el Manual interno de políticas y procedimientos de protección de datos personales y el Instructivo para usos de los consentimientos y asentimientos de la política de tratamiento de datos.</t>
  </si>
  <si>
    <r>
      <rPr>
        <sz val="11"/>
        <color rgb="FF0000FF"/>
        <rFont val="Calibri"/>
        <family val="2"/>
      </rPr>
      <t xml:space="preserve">https://drive.google.com/drive/folders/1PCNbwKQBJB_N4AOdfDLQmhsoaqAL8TXy
</t>
    </r>
    <r>
      <rPr>
        <u/>
        <sz val="11"/>
        <color rgb="FF1155CC"/>
        <rFont val="Calibri"/>
        <family val="2"/>
      </rPr>
      <t xml:space="preserve">https://drive.google.com/drive/folders/18EXe7VqV5VOV7iUDPSC2lBqlZ_eT8h5R
</t>
    </r>
    <r>
      <rPr>
        <sz val="11"/>
        <color rgb="FF0000FF"/>
        <rFont val="Calibri"/>
        <family val="2"/>
      </rPr>
      <t xml:space="preserve">https://drive.google.com/file/d/1Xz3GN-1AJXTfbhhUBP6j7l4hvcAaciTm/view
https://drive.google.com/file/d/1vyrCinNbNyUaqoltzPIVm9lPbajTvfdI/view
</t>
    </r>
    <r>
      <rPr>
        <u/>
        <sz val="11"/>
        <color rgb="FF1155CC"/>
        <rFont val="Calibri"/>
        <family val="2"/>
      </rPr>
      <t>https://drive.google.com/file/d/1oBPlXOkathv34UBpBqvVEP4GVZP2sdLQ/view
https://drive.google.com/drive/folders/1vxnwtoTrqCBugJ56490KU_5YgzYF3Buv
https://drive.google.com/drive/folders/1UzVXKY3Ic8-sDQ8oN4RdQOK9OIPhz89W</t>
    </r>
  </si>
  <si>
    <t>Para el tercer cuatrimestre, no se materializó el riesgo. Los controles propuestos se aplicaron en su totalidad, se aplicaron el Manual interno de políticas y procedimientos de protección de datos personales y el Instructivo para usos de los consentimientos y asentimientos de la política de tratamiento de datos.</t>
  </si>
  <si>
    <t xml:space="preserve">Cada vez que sea requerido, los profesionales especializados y universitarios de la subdirección académica encargados de la atención, realizarán actualización del sitio  de transparencia y acceso a la información pública IDEP, consignado en la página web oficial de la entidad.
</t>
  </si>
  <si>
    <t>Bimensual</t>
  </si>
  <si>
    <t>Si, cuando se presentan desviaciones en la ejecución del control como información desactualizada, se procede a reportar a los responsables con el fin de actualizar la información en la página web.</t>
  </si>
  <si>
    <t xml:space="preserve"> profesionales especializados y universitarios de la subdirección académica </t>
  </si>
  <si>
    <t>Para el primer cuatrimestre, no se materializó el riesgo. Los controles propuestos se aplicaron en su totalidad ya que se ha mantenido actualizado el sitio de transparencia y acceso a la información pública IDEP, consignado en la página web oficial de la entidad.</t>
  </si>
  <si>
    <r>
      <rPr>
        <sz val="11"/>
        <color theme="10"/>
        <rFont val="Calibri"/>
        <family val="2"/>
      </rPr>
      <t xml:space="preserve">https://docs.google.com/spreadsheets/d/1e9V8F-x_KBu93QlHeEGukt6Eq8l1vFA7/edit?usp=sharing&amp;ouid=111011268865304940598&amp;rtpof=true&amp;sd=true
</t>
    </r>
    <r>
      <rPr>
        <u/>
        <sz val="11"/>
        <color theme="10"/>
        <rFont val="Calibri"/>
        <family val="2"/>
      </rPr>
      <t>http://www.idep.edu.co/?q=menu-transparencia[-</t>
    </r>
  </si>
  <si>
    <t>No se reporta materialización del riesgo por parte del responsable del proceso. Se verificó la actualización del link de transparencia en la página web de la Entidad conforme a la normatividad aplicable. Se recomienda registrar en el seguimiento el funcionario responsable de realizar el reporte. 
Seguimiento efectuado por: Hilda Yamile Morales Laverde - Jefe OCI. 
Fecha: 10/05/2022</t>
  </si>
  <si>
    <t>Para el segundo cuatrimestre, no se materializó el riesgo. Los controles propuestos se aplicaron en su totalidad ya que se ha mantenido actualizado el sitio de transparencia y acceso a la información pública IDEP, consignado en la página web oficial de la entidad.</t>
  </si>
  <si>
    <r>
      <rPr>
        <sz val="11"/>
        <color theme="10"/>
        <rFont val="Calibri"/>
        <family val="2"/>
      </rPr>
      <t xml:space="preserve">https://docs.google.com/spreadsheets/d/1e9V8F-x_KBu93QlHeEGukt6Eq8l1vFA7/edit?usp=sharing&amp;ouid=111011268865304940598&amp;rtpof=true&amp;sd=true
</t>
    </r>
    <r>
      <rPr>
        <u/>
        <sz val="11"/>
        <color theme="10"/>
        <rFont val="Calibri"/>
        <family val="2"/>
      </rPr>
      <t>http://www.idep.edu.co/?q=menu-transparencia[-</t>
    </r>
  </si>
  <si>
    <t>Para el tercer cuatrimestre, no se materializó el riesgo. Los controles propuestos se aplicaron en su totalidad ya que se ha mantenido actualizado el sitio de transparencia y acceso a la información pública IDEP, consignado en la página web oficial de la entidad.</t>
  </si>
  <si>
    <r>
      <rPr>
        <sz val="11"/>
        <color theme="10"/>
        <rFont val="Calibri"/>
        <family val="2"/>
      </rPr>
      <t xml:space="preserve">https://docs.google.com/spreadsheets/d/1e9V8F-x_KBu93QlHeEGukt6Eq8l1vFA7/edit?usp=sharing&amp;ouid=111011268865304940598&amp;rtpof=true&amp;sd=true
</t>
    </r>
    <r>
      <rPr>
        <u/>
        <sz val="11"/>
        <color theme="10"/>
        <rFont val="Calibri"/>
        <family val="2"/>
      </rPr>
      <t>http://www.idep.edu.co/?q=menu-transparencia[-</t>
    </r>
  </si>
  <si>
    <t xml:space="preserve">
Realizar investigaciones en beneficio propio o de terceros 
</t>
  </si>
  <si>
    <t xml:space="preserve">Favorecer intereses particulares en la definición y ejecución de proyetos de investigación y desarrollo pedagogico que no esten alineados con los objetivos al proyecto de inversión. </t>
  </si>
  <si>
    <t xml:space="preserve">Posibilidad de daño económico y reputacional por realizar investigaciones en beneficio propio o de terceros debido al favorecimiento de intereses particulares en la definición y ejecución de proyetos de investigación y desarrollo pedagogico que no esten alineados con los objetivos del proyecto de inversión.  </t>
  </si>
  <si>
    <t xml:space="preserve">informar a Control Interno Disciplinario y/o entidad competente con el fin de abrir un proceso de investigación Interna </t>
  </si>
  <si>
    <t xml:space="preserve">Informar a Control Interno Disciplinario y/o entidad competente con el fin de abrir un proceso de investigación Interna. </t>
  </si>
  <si>
    <t xml:space="preserve">Cualquier funcionario y/o contratista del comité academico </t>
  </si>
  <si>
    <r>
      <rPr>
        <sz val="11"/>
        <color theme="10"/>
        <rFont val="Calibri"/>
        <family val="2"/>
      </rPr>
      <t xml:space="preserve">Para el primer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específicamente se ha realizado la revisión de la estrategia 3 como se evidencian en las actas que reposan en </t>
    </r>
    <r>
      <rPr>
        <u/>
        <sz val="11"/>
        <color theme="10"/>
        <rFont val="Calibri"/>
        <family val="2"/>
      </rPr>
      <t>https://drive.google.com/drive/folders/1jbq9_leEH9AnIUXlFLQdgdydUQp0RK1J</t>
    </r>
  </si>
  <si>
    <t>No se reporta materialización del riesgo por parte del responsable del proceso. Se verificó la aplicación de controles a través de las actas suscritas en el Comité Académico. Se recomienda registrar en el seguimiento el funcionario responsable de realizar el reporte. 
Seguimiento efectuado por: Hilda Yamile Morales Laverde - Jefe OCI. 
Fecha: 10/05/2022</t>
  </si>
  <si>
    <t>Para el segundo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específicamente se ha realizado la revisión de la estrategia 2 como se evidencian en las actas que reposan en https://drive.google.com/drive/folders/1jbq9_leEH9AnIUXlFLQdgdydUQp0RK1J</t>
  </si>
  <si>
    <t>Para el tercer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como se evidencian en las actas que reposan en https://drive.google.com/drive/folders/1jbq9_leEH9AnIUXlFLQdgdydUQp0RK1J</t>
  </si>
  <si>
    <t xml:space="preserve">Cada vez que se lleve a cabo un contrato, el supervisor del contrato deberá conceptuar el avance del contratista, mediante el formato FT-GC-08-44 Concepto del supervisor sobre el informe de avance del contrato y levantará actas de reunión con el contratista, correos entre el supervisor y el contratista e informes de actividades, con el fin de soportar un control eficiente al contratista.
</t>
  </si>
  <si>
    <t>Hasta que los productos entregados por el contratista no cumplan con las especificaciones técnicas solicitadas, no se aprueba por el supervisor el pago de ese producto entregado por el contratista . Las desviaciones se corrigen por el contratista previo a la autorización.</t>
  </si>
  <si>
    <t>Supervisor del Contrato</t>
  </si>
  <si>
    <t>Para el primer cuatrimestre, no se materializó el riesgo. Los controles propuestos se aplicaron en su totalidad dado que previo a cada pago se deben aprobar por el supervisor del contrato el formato FT-GC-08-24 Informe de avance y/o actividades - Contratista diligenciado por el contratista con las actividades desarrolladas y se diligencia el formato FT-GC-08-44 Concepto del supervisor sobre el informe de avance del contrato que corresponde a que lo pactado cumple con los estándares y necesidades de la entidad. Estos reposan en las carpetas contractuales de cada uno de los contratistas.</t>
  </si>
  <si>
    <t>SECOP II</t>
  </si>
  <si>
    <t xml:space="preserve">Se reporta por parte del responsable del proceso que no se presento materializaciòn del riesgo. De acuerdo al seguimiento efectuado por parte de esta Oficina para el segundo cuatrimestre, se validó la aplicación de los controles descritos. Se verifico de manera selectiva en SECOP II las pólizas de cumplimiento evidenciando la aplicación del control descrito. 
Fecha de seguimiento:12/05/2022
Seguimiento efectuado por: Hilda Yamile Morales Laverde - Jefe OCI. 
</t>
  </si>
  <si>
    <t>Para el segundo cuatrimestre, no se materializó el riesgo. Los controles propuestos se aplicaron en su totalidad dado que previo a cada pago se deben aprobar por el supervisor del contrato el formato FT-GC-08-24 Informe de avance y/o actividades - Contratista diligenciado por el contratista con las actividades desarrolladas y se diligencia el formato FT-GC-08-44 Concepto del supervisor sobre el informe de avance del contrato que corresponde a que lo pactado cumple con los estándares y necesidades de la entidad. Estos reposan en las carpetas contractuales de cada uno de los contratistas.</t>
  </si>
  <si>
    <t>Para el tercer cuatrimestre, no se materializó el riesgo. Los controles propuestos se aplicaron en su totalidad dado que previo a cada pago se deben aprobar por el supervisor del contrato el formato FT-GC-08-24 Informe de avance y/o actividades - Contratista diligenciado por el contratista con las actividades desarrolladas y se diligencia el formato FT-GC-08-44 Concepto del supervisor sobre el informe de avance del contrato que corresponde a que lo pactado cumple con los estándares y necesidades de la entidad. Estos reposan en las carpetas contractuales de cada uno de los contratistas.</t>
  </si>
  <si>
    <t>Cada vez que el supervisor del contrato identifique falencias por parte del contratista deberá hacer efectivas pólizas de cumplimiento de acuerdo a los procedimientos establecidos y deberá adjuntar los correos electrónicos, los soportes del seguimiento  y evidencias del posible incumplimiento.</t>
  </si>
  <si>
    <t>Cuando el contratista no cumple con las especificaciones técnicas solicitadas, después del seguimiento se inicia un proceso de sanciones y multas, con la asesoría de la Oficina Asesora Jurídica en el marco de los tiempos  de ejecución del contrato.</t>
  </si>
  <si>
    <t>Para el primer cuatrimestre, no se materializó el riesgo. Los controles propuestos se aplicaron en su totalidad dado todos los contratos cuentan con pólizas de cumplimiento de acuerdo a los procedimientos establecidos, el cual es un respaldo de la entidad ante posibles incumplimientos contractuales, a la fecha no se ha requerido hacer uso de las mismas.</t>
  </si>
  <si>
    <t xml:space="preserve">Se reporta por parte del responsable del proceso que no se presento materializaciòn del riesgo. De acuerdo al seguimiento efectuado por parte de esta Oficina para el segundo cuatrimestre, se validó la aplicación de los controles descritos. Se verifico de manera selectiva en SECOP II las pólizas de cumplimiento evidenciando la aplicación del control descrito. 
Se recomienda registrar en el seguimiento el funcionario responsable de realizar el reporte. 
Fecha de seguimiento:12/05/2022
Seguimiento efectuado por: Hilda Yamile Morales Laverde - Jefe OCI. 
</t>
  </si>
  <si>
    <t>Para el segundo cuatrimestre, no se materializó el riesgo. Los controles propuestos se aplicaron en su totalidad dado todos los contratos cuentan con pólizas de cumplimiento de acuerdo a los procedimientos establecidos, el cual es un respaldo de la entidad ante posibles incumplimientos contractuales, a la fecha no se ha requerido hacer uso de las mismas.</t>
  </si>
  <si>
    <t>Para el tercer cuatrimestre, no se materializó el riesgo. Los controles propuestos se aplicaron en su totalidad dado todos los contratos cuentan con pólizas de cumplimiento de acuerdo a los procedimientos establecidos, el cual es un respaldo de la entidad ante posibles incumplimientos contractuales, a la fecha no se ha requerido hacer uso de las mismas.</t>
  </si>
  <si>
    <t>Uso indebido de los documentos producidos por el  Instituto  para beneficio propio o de terceros.</t>
  </si>
  <si>
    <t xml:space="preserve">Consulta y prestamo de documentos con información clasificada o reservada a personas no autorizadas </t>
  </si>
  <si>
    <t xml:space="preserve">Posibilidad de daño reputacional por Uso indebido de los documentos producidos por el  Instituto  para beneficio propio o de terceros, debido a la Consulta y prestamo de documentos con información clasificada o reservada a personas no autorizadas 
</t>
  </si>
  <si>
    <t>Mensualmente, el profesional especializado codigo 222-03 de la subdirección academica y el contratista de la subdirección administrativa, diligenciaran el Formato FT-GD-07-03 "Prestamos de Expedientes".</t>
  </si>
  <si>
    <t>Realizar capacitaciones a las dependencias sobre el procedimiento del prestamo de documentos</t>
  </si>
  <si>
    <t>Profesional especializado codigo 222-03 de la subdirección academica</t>
  </si>
  <si>
    <t>El riesgo no se materializó para este cuatrimestre, durante el periodo se realizó el préstamo de 16 carpetas.</t>
  </si>
  <si>
    <t>Formatos FT-GD-07-03 Préstamo de expedientes</t>
  </si>
  <si>
    <t xml:space="preserve">No se reporta materialización del riesgo por parte del responsable del proceso. 
Se recomienda la aplicación de controles a otros procesos como gestión contractual de tal manera que el control implementado sea transversal a la Entidad. 
Se recomienda registrar en el seguimiento el funcionario responsable de realizar el reporte. 
Fecha de seguimiento:12/05/2022
Seguimiento efectuado por: Hilda Yamile Morales Laverde - Jefe OCI. 
</t>
  </si>
  <si>
    <t xml:space="preserve">Se realizó capacitación el 26 de agosto de 2022 a todo el personal del IDEP sobre el proceso de consulta y prestamo de expedientes.
</t>
  </si>
  <si>
    <t>https://drive.google.com/drive/u/1/folders/1SF6LdaIucVhLapjPhfe7_dnBDFWQZnrA</t>
  </si>
  <si>
    <t>Para el último semestre se diligencio y actualizo el Formato FT-GD-0703 "Consulta y Prestamo de Expedientes" y se realizo seguimiento a la devolucion de los expetiendtes que fueron objeto de prestamo. No se materializó el riesgo.</t>
  </si>
  <si>
    <r>
      <rPr>
        <sz val="11"/>
        <color theme="1"/>
        <rFont val="Calibri"/>
        <family val="2"/>
      </rPr>
      <t xml:space="preserve">FT-GD-0703 "Consulta y Prestamo de Expedientes" 
</t>
    </r>
    <r>
      <rPr>
        <u/>
        <sz val="11"/>
        <color rgb="FF1155CC"/>
        <rFont val="Calibri"/>
        <family val="2"/>
      </rPr>
      <t>https://drive.google.com/drive/folders/143uMlV5b6GhnPZIznJtfqwmykIulv5cp</t>
    </r>
  </si>
  <si>
    <t>Cada vez que se requiera el prestamo de una carpeta, el profesional especializado de la subdirección académica,recepcinará el formato: FT-GD-07-03 Préstamo de expedientes
y realizará las observaciones correspondientes mediante correo electronico.</t>
  </si>
  <si>
    <t>En el evento de detectar el no diligenciamiento de la planilla, se realiza sensibilización al funcionario.</t>
  </si>
  <si>
    <t>El riesgo no se materializó para este cuatrimestre,durante el periodo se registró el préstamo de las carpetas del Archivo Central en el formato FT-GD-07-03 Préstamo de expedientes</t>
  </si>
  <si>
    <t>Formato 
FT-GD-07-03 Préstamo de expedientes consolidado</t>
  </si>
  <si>
    <t xml:space="preserve">Se lleva un registro de las consultas y préstamo de expedientes que se realizan al archivo central de acuerdo a como se vayan presentando.  </t>
  </si>
  <si>
    <t>https://docs.google.com/spreadsheets/d/19Dpd_gtYwppDSEHX47uejr4-DPrnzPHD/edit#gid=2082682188</t>
  </si>
  <si>
    <t>Para el último semestre se diligenció y actualizó el Formato FT-GD-0703 "Consulta y Préstamo de Expedientes" y se realizó seguimiento a la devolución de los expedientes que fueron objeto de préstamo. No se materializó el riesgo.</t>
  </si>
  <si>
    <r>
      <rPr>
        <sz val="11"/>
        <color theme="1"/>
        <rFont val="Calibri"/>
        <family val="2"/>
      </rPr>
      <t xml:space="preserve">FT-GD-0703 "Consulta y Prestamo de Expedientes" 
</t>
    </r>
    <r>
      <rPr>
        <u/>
        <sz val="11"/>
        <color rgb="FF1155CC"/>
        <rFont val="Calibri"/>
        <family val="2"/>
      </rPr>
      <t>https://drive.google.com/drive/folders/143uMlV5b6GhnPZIznJtfqwmykIulv5cp</t>
    </r>
  </si>
  <si>
    <t>Incumplimiento a la normatividad y procesos vigentes, obteniendo beneficios propios o favorecimientos a terceros</t>
  </si>
  <si>
    <t xml:space="preserve">Realizar pagos o movimientos financieros obteniendo beneficios propios o favorecimientos a terceros </t>
  </si>
  <si>
    <t>Posibilidad de daño económico y reputacional por realizar pagos o movimientos financieros obteniendo beneficios propios o favorecimientos a terceros por incumplimiento a la normatividad y procesos vigentes.</t>
  </si>
  <si>
    <t>En el primer cuatrimestre no se materializo el riesgo. Debido a que no se encuentran a la fecha partidas conciliatorias en los bancos y a causación de ordenes de pago se realiza de acuerdo al procedimiento establecido y a las normas legales vigentes. Para el primer cuatrimeste se realizó la actualización e inclusión de nuevas tarifas de ICA aplicables para Bogotá de acuerdo con la Resolución de SHD 000265 de 2021. Y se ha realizado la entrega oportuna de los documentos soportes de las operaciones realizadas por intermedio del portal bancario, junto con los extractos, libros auxiliares de bancos de GOOBI, Lotes de BOGDATA y Planillas de Pago Diferentes a la CUD a Contabilidad de acuerdo con el Plan de Sostenibilidad Contable.</t>
  </si>
  <si>
    <t>\\Apolo\300_SAFyCD\04_TRD_IDEP_2022\300-19 INFORMES
\\Apolo\300_SAFyCD\04_TRD_IDEP_2022\300-11 CONCILIACIONES (contables)\300-11-1 Conciliaciones Bancarias Contables  2022</t>
  </si>
  <si>
    <t xml:space="preserve">No se reporta materialización del riesgo por parte del responsable del proceso. Se valido por parte de esta Oficina en la carpeta de la SAF los documentos soportes de los controles descritos al mes de abril de marzo de 2022. En el marco del Comité de Sostenibilidad Contable realizado el día 08 de abril de 2022 se informo que no hay partidas conciliatorias superiores a 30 días. 
Se viene dando aplicación al procedimiento de PRO-GF-14-14 "Causación de Órdenes de Pago"
Se recomienda revisar si el el Instructivo IN- GF -14- 05 Protocolo de Seguridad y Manejo de Cuentas de Tesorería requiere ajustes con ocasión del traslado de Sede.
Se recomienda registrar en el seguimiento el funcionario responsable de realizar el reporte. 
Fecha de seguimiento:12/05/2022
Seguimiento efectuado por: Hilda Yamile Morales Laverde - Jefe OCI. 
</t>
  </si>
  <si>
    <t>En el segundo cuatrimestre no se materializo el riesgo. Se realizaron las conciliaciones bancarias mensuales de enero a julio de 2022, en las cuales no se encontraron partidas conciliatorias superiores a 30 días, que ameritaran la convocatoria extraordinaria al Comité Técnico de Sostenibilidad Contable. La causación de ordenes de pago se realiza de acuerdo al procedimiento establecido y a las normas legales vigentes. Se ha realizado la entrega oportuna de los documentos soporte de las operaciones realizadas por intermedio del portal bancario, junto con los extractos, libros auxiliares de bancos de GOOBI, Lotes de BOGDATA y Planillas de Pago Diferentes a la CUD a Contabilidad de acuerdo con el Plan de Sostenibilidad Contable.</t>
  </si>
  <si>
    <t>Cada vez que sea requerido, el Profesional Especializado de Contabilidad, Profesional Especializado de Tesorería y el Subdirector Administrativo y Financiero y de Control Interno y Disciplinario, aplicarán los controles establecidos en el procedimiento PRO-GF-14-14 "Causación de Órdenes de Pago", llevando a cabo la anulación del documento en el Sistema de Información Administrativo y Financiero del Instituto.</t>
  </si>
  <si>
    <t>Se lleva a cabo la anulación del documento en el Sistema de Información Administrativo y Financiero del Instituto</t>
  </si>
  <si>
    <t>Profesional Especializado de Contabilidad, Profesional Especializado de Tesorería y el Subdirector Administrativo y Financiero y de Control Interno y Disciplinario</t>
  </si>
  <si>
    <t>según lo establecido en el Instructivo  IN- GF -14- 05 Protocolo de Seguridad y Manejo de Cuentas de Tesorería, el Profesional Especializado de Contabilidad, Profesional Especializado de Tesorería y el Subdirector Administrativo y Financiero y de Control Interno y Disciplinario, aplicarán los controles establecidos en el Protocolo de Seguridad y Manejo de Cuentas de Tesorería IN- GF -13- 01, informando mediante correo electrónico la novedad a la Oficina Asesora Jurídica.</t>
  </si>
  <si>
    <t>Se informa a la Oficina Asesora Jurídica del Instituto</t>
  </si>
  <si>
    <t>Actuaciones disciplinarias adelantadas desconociendo los aspectos sustanciales y de tramite vigentes</t>
  </si>
  <si>
    <t>Falta de seguimiento de las actuaciones en términos de  calidad y oportunidad</t>
  </si>
  <si>
    <t>Posibilidad de daño reputacional por Actuaciones disciplinarias adelantadas desconociendo los aspectos sustanciales y de tramite vigentes debido a la falta de seguimiento de las actuaciones en términos de  calidad y oportunidad</t>
  </si>
  <si>
    <t xml:space="preserve">Mensualmente, el subdirector administrativo, financiero y CID, realizará seguimiento al avance de las actuaciones disciplinarias en curso, en conformidad con el informe mensual del contratista. </t>
  </si>
  <si>
    <t>Frente a una posible incongruencia, se estructura un plan de mejoramiento y se soluciona de manera inmediata</t>
  </si>
  <si>
    <t>Subdirector (a) Administrativo, Financiero y de Control Interno Disciplinario</t>
  </si>
  <si>
    <t>No se ha materializado el riesgo. Se realizó la contratación de un profesional en derecho para continuar con el trámite de los dos procesos discipliarios en curso. Se realizó análisis del estado de los dos procesos disciplinarios y el trámite que le corresponde a cada uno teniendo en cuenta la entrada en vigencia de la ley 1952 de 2019 en marzo de la presente anualidad, cuyo artículo 93 dispone que, para esa fecha, todas las entidades estatales deben contar con una oficina del más alto nivel que se encargue de conocer los procesos disciplinarios que se adelanten en contra de sus servidores. En este orden de ideas, y teniendo en cuenta que el IDEP aún no cuenta con dicha oficina, no se han adelantado actuaciones de tipo disciplinario, ya que de hacerlo, se podría incurrir en nulidades procesales que eventualmente podrían llevar a declarar la nulidad de los procesos.</t>
  </si>
  <si>
    <t>- Expediente del Contrato 07-2022 
-Link SECOPII: https://community.secop.gov.co/Public/Tendering/ContractNoticePhases/View?PPI=CO1.PPI.17819813&amp;isFromPublicArea=True&amp;isModal=False
- Ley 1952 de 2019</t>
  </si>
  <si>
    <t xml:space="preserve">No se reporta materialización por parte del responsable del proceso. 
Fecha de seguimiento:12/05/2022 
Seguimiento efectuado por: Hilda Yamile Morales Laverde - Jefe OCI. 
</t>
  </si>
  <si>
    <t>Se efectuó seguimiento mensual y se generó informe con corte agosto de 2022</t>
  </si>
  <si>
    <t>https://drive.google.com/drive/folders/1L5S494YH8JcCm-MxujAISI8DHBnbTHb9?usp=sharing</t>
  </si>
  <si>
    <t>De conformidad con el  desarrollo de proceso en términos normativos, el subdirector administrativo y financiero y la Oficina de control interno, deberán mantener actualizado el Sistema de Información Disciplinaria (SID), generando reporte de la información de los procesos Disciplinarios de conformidad con la información registrada en el SID.</t>
  </si>
  <si>
    <t>Frente a información ingresada de manera incorrecta, el sistema permite realizar ajustes y/o correcciones de inmediato</t>
  </si>
  <si>
    <t>No se ha materializado el riesgo, ya que actualmente el SID se encuentra actualizado conforme a las últimas actuaciones realizada en los procesos, según consta en el mapa de riesgos anterior con corte a diciembre de 2021. Lo anterior, teniendo en cuenta que en este periodo reportado no se adelantaron actuaciones en los procesos.</t>
  </si>
  <si>
    <t>http://www.idep.edu.co/?q=es/content/mapa-de-riesgos-por-proceso</t>
  </si>
  <si>
    <t>Se reporta no materialización del riesgo</t>
  </si>
  <si>
    <t>Gestión contractual</t>
  </si>
  <si>
    <t>Incumplimiento del principio de selección objetiva
Indebida evaluación de los proponentes en el proceso de selección
Inadecuada aplicación de la normatividad vigente, manual de contratación y procedimientos asociados</t>
  </si>
  <si>
    <t>Selección de contratistas que no cuenten con la capacidad financiera y/o técnica y/o jurídica necesarias para la ejecución del contrato para el beneficio particular o de un tercero</t>
  </si>
  <si>
    <t>Posibilidad de daño económico y reputacional por Selección de contratistas que no cuenten con la capacidad financiera y/o técnica y/o jurídica necesarias para la ejecución del contrato para el beneficio particular o de un tercero, debido a:
-Incumplimiento del principio de selección objetiva
-Indebida evaluación de los proponentes en el proceso de selección
-Inadecuada aplicación de la normatividad vigente, manual de contratación y procedimientos asociados</t>
  </si>
  <si>
    <t xml:space="preserve">     Entre 10 y 50 SMLMV </t>
  </si>
  <si>
    <t>Entre 10 y 50 SMLMV</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</si>
  <si>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</si>
  <si>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Evaluación técnica, financiera, economica y juridica a las propuestas presesntadas </t>
  </si>
  <si>
    <t xml:space="preserve">Jefe Oficina Asesora Jurídica
Referente tecnico 
Abogado Responsable 
</t>
  </si>
  <si>
    <t>Durante el primer cuatrimestre de la vigencia 2022 no se materializó el riesgo, toda vez que el comité evaluador integrado por la parte jurídica, financiera y técnica revisaron objetivamente las propuestas los procesos de convocatoria pública, con el fin de determinar la capacidad financiera y/o técnica y/o jurídica necesarias para la ejecución del contrato, evaluación que es publicada en el plataforma secop II
Realizado: Erika Viviana Boyacá Olaya
Validado: Natalia Sánchez Martínez
Mayo 6 de 2022</t>
  </si>
  <si>
    <t xml:space="preserve">No se reporta materialización por parte del responsable del proceso, se verifico la aplicación de controles en la plataforma SECOP II 
Fecha de seguimiento:12/05/2022
Seguimiento efectuado por: Hilda Yamile Morales Laverde - Jefe OCI. 
</t>
  </si>
  <si>
    <r>
      <rPr>
        <sz val="11"/>
        <color rgb="FF000000"/>
        <rFont val="&quot;Arial Narrow&quot;"/>
      </rPr>
      <t xml:space="preserve">Durante el segundo cuatrimestre de la vigencia 2022 no se materializó el riesgo, toda vez que el comité evaluador integrado por la parte jurídica, financiera y técnica revisaron objetivamente las propuestas los procesos de convocatoria pública, con el fin de determinar la capacidad financiera y/o técnica y/o jurídica necesarias para la ejecución del contrato, evaluación que es publicada en el plataforma secop II
</t>
    </r>
    <r>
      <rPr>
        <b/>
        <sz val="11"/>
        <color rgb="FF000000"/>
        <rFont val="&quot;Arial Narrow&quot;"/>
      </rPr>
      <t xml:space="preserve"> Realizado: Ana Mercedes Zambrano Basto
 Validado: Natalia Sánchez Martínez
 Agosto 30 de 2022</t>
    </r>
  </si>
  <si>
    <r>
      <rPr>
        <sz val="11"/>
        <color rgb="FF000000"/>
        <rFont val="Arial"/>
        <family val="2"/>
      </rPr>
      <t xml:space="preserve">Durante el tercer cuatrimestre de la vigencia 2022 no se materializó el riesgo, toda vez que el comité evaluador integrado por la parte jurídica, financiera y técnica revisaron objetivamente las propuestas los procesos de convocatoria pública, con el fin de determinar la capacidad financiera y/o técnica y/o jurídica necesarias para la ejecución del contrato, evaluación que es publicada en el plataforma secop II
</t>
    </r>
    <r>
      <rPr>
        <b/>
        <sz val="11"/>
        <color rgb="FF000000"/>
        <rFont val="Arial"/>
        <family val="2"/>
      </rPr>
      <t>Realizado: Ana Mercedes Zambrano Basto
Validado: Mauricio Antonio Pava Linares
Diciembre 02 de 2022</t>
    </r>
  </si>
  <si>
    <t>Documentos falsos o irregulares presentados por los oferentes y que la entidad no logra evidenciar en el momento de la evaluación</t>
  </si>
  <si>
    <t>Adjudicación viciada para beneficio particular o de un tercero</t>
  </si>
  <si>
    <t>Posibilidad de daño económico y reputacional por Adjudicación viciada para beneficio particular o de un tercero, debido a documentos falsos o irregulares presentados por los oferentes y que la entidad no logra evidenciar en el momento de la evaluación</t>
  </si>
  <si>
    <t>Entre 50 y 100 SMLMV</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</si>
  <si>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</si>
  <si>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Jefe Oficina Asesora Jurídica
Referente tecnico 
Abogado Responsable </t>
  </si>
  <si>
    <r>
      <rPr>
        <sz val="11"/>
        <color rgb="FF000000"/>
        <rFont val="&quot;Arial Narrow&quot;"/>
      </rPr>
      <t xml:space="preserve">Durante el segundo cuatrimestre de la vigencia 2022 no se materializó el riesgo, toda vez que el comité evaluador integrado por la parte jurídica, financiera y técnica revisaron objetivamente las propuestas los procesos de convocatoria pública, con el fin de determinar la capacidad financiera y/o técnica y/o jurídica necesarias para la ejecución del contrato, evaluación que es publicada en el plataforma secop II
</t>
    </r>
    <r>
      <rPr>
        <b/>
        <sz val="11"/>
        <color rgb="FF000000"/>
        <rFont val="&quot;Arial Narrow&quot;"/>
      </rPr>
      <t xml:space="preserve"> Realizado: Ana Mercedes Zambrano Basto
 Validado: Natalia Sánchez Martínez
 Agosto 30 de 2022</t>
    </r>
  </si>
  <si>
    <r>
      <rPr>
        <sz val="11"/>
        <color rgb="FF000000"/>
        <rFont val="Arial"/>
        <family val="2"/>
      </rPr>
      <t xml:space="preserve">Durante el tercer cuatrimestre de la vigencia 2022 no se materializó el riesgo, toda vez que el comité evaluador integrado por la parte jurídica, financiera y técnica revisaron objetivamente las propuestas los procesos de convocatoria pública, con el fin de determinar la capacidad financiera y/o técnica y/o jurídica necesarias para la ejecución del contrato, evaluación que es publicada en el plataforma secop II
</t>
    </r>
    <r>
      <rPr>
        <b/>
        <sz val="11"/>
        <color rgb="FF000000"/>
        <rFont val="Arial"/>
        <family val="2"/>
      </rPr>
      <t>Realizado: Ana Mercedes Zambrano Basto
Validado: Mauricio Antonio Pava Linares
Diciembre 02 de 2022</t>
    </r>
  </si>
  <si>
    <t xml:space="preserve">
Incumplimiento de especificaciones técnicas
Deficiencia de controles y seguimiento al contrato o convenio por parte del supervisor o interventor
No adelantar proceso de multas e incumplimientos, cuando el supervisor ha dado aviso oportuno
</t>
  </si>
  <si>
    <t>Recibir obras, bienes y/o servicios que no cumplen con las especificaciones técnicas establecidas por la entidad para beneficio particular o de un tercero</t>
  </si>
  <si>
    <t xml:space="preserve">Posibilidad de daño económico y reputacional por recibir obras, bienes y/o servicios que no cumplen con las especificaciones técnicas establecidas por la entidad para beneficio particular o de un tercero, debido a:
-Incumplimiento de especificaciones técnicas
-Deficiencia de controles y seguimiento al contrato o convenio por parte del supervisor o interventor
-No adelantar proceso de multas e incumplimientos, cuando el supervisor ha dado aviso oportuno
</t>
  </si>
  <si>
    <t>Semestralmente, la oficina asesora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 y formato de monitoreo al contratista</t>
  </si>
  <si>
    <t>Durante el primer cuatrimestre de la vigencia 2022 no se materializó el riesgo, ahora bien, teniendo en cuenta la periodicidad del tratamiento, el mismo se realizará en el segundo cuatrimestre dentro de los meses de mayo y junio
Realizado: Erika Viviana Boyacá Olaya
Validado: Natalia Sánchez Martínez
Mayo 6 de 2022</t>
  </si>
  <si>
    <t xml:space="preserve">No se reporta materilización del riesgo por parte del responsable del proceso. Se validará la aplicación de los controles en el siguiente seguimiento.
Fecha de seguimiento:12/05/2022
Seguimiento efectuado por: Hilda Yamile Morales Laverde - Jefe OCI. 
</t>
  </si>
  <si>
    <r>
      <rPr>
        <sz val="11"/>
        <color rgb="FF000000"/>
        <rFont val="&quot;Arial Narrow&quot;"/>
      </rPr>
      <t xml:space="preserve">Durante el segundo cuatrimestre de la vigencia 2022 no se materializó el riesgo. De igual forma como se tenia previsto, el día 25 de mayo de 2022 se realizó una socialización de diligenciamiento de acta de liquidación de conformidad con la Circular No. 07 del 18 de mayo de 2022 Información Decreto 332 de 2022 y Publicaciòn de informes en SECOP II. 
</t>
    </r>
    <r>
      <rPr>
        <b/>
        <sz val="11"/>
        <color rgb="FF000000"/>
        <rFont val="&quot;Arial Narrow&quot;"/>
      </rPr>
      <t xml:space="preserve"> Realizado: Ana Mercedes Zambrano Basto 
 Validado: Natalia Sánchez Martínez
 Agosto 30 de 2022</t>
    </r>
  </si>
  <si>
    <t>Evidencia de Calendario Invitación Socialización.</t>
  </si>
  <si>
    <r>
      <rPr>
        <sz val="11"/>
        <color rgb="FF000000"/>
        <rFont val="Arial"/>
        <family val="2"/>
      </rPr>
      <t xml:space="preserve">Durante el tercer cuatrimestre de la vigencia 2022 no se materializó el riesgo. De igual forma como se tenia previsto, el día 09 de diciembre de 2022 se agendó una socialización a los supervisores de contratos y apoyos a la supervisión frente a la gestión contractual.
</t>
    </r>
    <r>
      <rPr>
        <b/>
        <sz val="11"/>
        <color rgb="FF000000"/>
        <rFont val="Arial"/>
        <family val="2"/>
      </rPr>
      <t>Realizado: Ana Mercedes Zambrano Basto
Validado: Mauricio Antonio Pava Linares
Diciembre 02 de 2022</t>
    </r>
  </si>
  <si>
    <t xml:space="preserve">Tráfico de influencias y/o clientelismo para la emisión de conceptos o actos administrativos, que puedan beneficiar a terceros. </t>
  </si>
  <si>
    <t xml:space="preserve">Intereses, economicos y/o particulares en la emisión de conceptos jurídicos, actos administrativos, respuesta a derechos de petición o proposiciones.
</t>
  </si>
  <si>
    <t xml:space="preserve">Posibilidad de daño económico y reputacional por Tráfico de influencias y/o clientelismo para la emisión de conceptos o actos administrativos, que puedan beneficiar a terceros, debido a Intereses, economicos y/o particulares en la emisión de conceptos jurídicos, actos administrativos, respuesta a derechos de petición o proposiciones.
</t>
  </si>
  <si>
    <t>El riesgo afecta la imagen de la entidad con algunos usuarios de relevancia frente al logro de los objetivos</t>
  </si>
  <si>
    <t>Cada vez que se requiera revisión de los documentos que sean allegados a la OAJ, la Odicina Asesora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</si>
  <si>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 xml:space="preserve">Iniciar un proceso por posible incumplieminto contra el abogado encargado de la defensa judicial 
Instaurar la acción de repetición contra el abogado encargado de la defensa judicial 
Realixar las denuncias peanles correspondientes </t>
  </si>
  <si>
    <t>Durante el primer cuatrimestre de la vigencia 2022 no se materializó el riesgo, toda vez que la revisión y emisión de conceptos o actos administrativos tiene un doble filtro, el cual se evidencia con los vistos buenos en los documentos
Realizado: Erika Viviana Boyacá Olaya
Validado: Natalia Sánchez Martínez
Mayo 6 de 2022</t>
  </si>
  <si>
    <t>Base de datos peticiones OAJ</t>
  </si>
  <si>
    <t xml:space="preserve">No se reporta materialización del riesgo. Los actos administrativos cuentan por validaciones por diferentes instancias.
Fecha de seguimiento:12/05/2022
Seguimiento efectuado por: Hilda Yamile Morales Laverde - Jefe OCI. 
</t>
  </si>
  <si>
    <r>
      <rPr>
        <sz val="11"/>
        <color rgb="FF000000"/>
        <rFont val="&quot;Arial Narrow&quot;"/>
      </rPr>
      <t xml:space="preserve">Durante el segundo cuatrimestre de la vigencia 2022 no se materializó el riesgo, toda vez que la revisión y emisión de conceptos, actos administrativos o respuesta a derechos de petición o proposiciones, tiene un doble filtro, el cual se evidencia con los vistos buenos en los documentos
</t>
    </r>
    <r>
      <rPr>
        <b/>
        <sz val="11"/>
        <color rgb="FF000000"/>
        <rFont val="&quot;Arial Narrow&quot;"/>
      </rPr>
      <t xml:space="preserve"> Realizado: Ana Mercedes Zambrano Basto
 Validado: Natalia Sánchez Martínez
 Agosto 30 de 2022</t>
    </r>
  </si>
  <si>
    <r>
      <rPr>
        <sz val="11"/>
        <color rgb="FF000000"/>
        <rFont val="Arial"/>
        <family val="2"/>
      </rPr>
      <t xml:space="preserve">Durante el tercer cuatrimestre de la vigencia 2022 no se materializó el riesgo, toda vez que la revisión y emisión de conceptos, actos administrativos o respuesta a derechos de petición o proposiciones, tiene un doble filtro, el cual se evidencia con los vistos buenos en los documentos
</t>
    </r>
    <r>
      <rPr>
        <b/>
        <sz val="11"/>
        <color rgb="FF000000"/>
        <rFont val="Arial"/>
        <family val="2"/>
      </rPr>
      <t xml:space="preserve"> Realizado: Ana Mercedes Zambrano Basto
Validado: Mauricio Antonio Pava Linares
Diciembre 02 de 2022</t>
    </r>
  </si>
  <si>
    <t xml:space="preserve">Que al auditor no cumpla con los lineamientos establecidos en el Código de Ética del Auditor.
Conflicto de intereses con responsables de otros procesos que no reflejen las posibles desviaciones y/o debilidades o actos de corrupción en el cumplimiento de los procedimientos y requisitos legales.  </t>
  </si>
  <si>
    <t>Omisión y/o modificación por parte de los miembros del equipo auditor, de información en el ejercicio evaluación independiente en busca de un beneficio a terceros.</t>
  </si>
  <si>
    <t xml:space="preserve">Posibilidad de daño reputacional por Omisión y/o modificación por parte de los miembros del equipo auditor, de información en el ejercicio evaluación independiente en busca de un beneficio a terceros, debido a que al auditor no cumpla con los lineamientos establecidos en el Código de Ética del Auditor ó a Conflicto de intereses con responsables de otros procesos que no reflejen las posibles desviaciones y/o debilidades o actos de corrupción en el cumplimiento de los procedimientos y requisitos legales.  </t>
  </si>
  <si>
    <t>El riesgo afecta la imagen de la entidad internamente, de conocimiento general, nivel interno, de junta dircetiva y accionistas y/o de provedores</t>
  </si>
  <si>
    <t>Cada vez que se realice una auditoria, el jefe de la oficina de control interno, socializará  todos los informes y resultados del programa de auditorías en la instancias y medios establecidos institucionalmente (Comités, alertas, Maloca Aula SIG).</t>
  </si>
  <si>
    <t>Se formula el plan de mejoramiento por parte del responsable del proceso, en caso de ser necesario se traslada a organismos de control.</t>
  </si>
  <si>
    <t>Jefe Oficina Control Interno</t>
  </si>
  <si>
    <t xml:space="preserve">No se presenta materialización del riesgo. Durante el primer cuatrimestre no se ha socializado resultados de auditorias toda vez que hasta el mes de abril se inicio el ciclo de auditorias 2022.
Fecha de seguimiento:12/05/2022 
Seguimiento efectuado por: Hilda Yamile Morales Laverde - Jefe OCI. 
</t>
  </si>
  <si>
    <r>
      <rPr>
        <sz val="11"/>
        <color theme="10"/>
        <rFont val="Calibri"/>
        <family val="2"/>
      </rPr>
      <t xml:space="preserve">Plan anual de auditoria 2022.
</t>
    </r>
    <r>
      <rPr>
        <u/>
        <sz val="11"/>
        <color theme="10"/>
        <rFont val="Calibri"/>
        <family val="2"/>
      </rPr>
      <t>http://www.idep.edu.co/?q=es/content/auditorias-internas</t>
    </r>
  </si>
  <si>
    <t xml:space="preserve">No se presenta materialización del riesgo. Durante el primer cuatrimestre no se ha socializado resultados de auditorias toda vez que hasta el mes de abril se inicio el ciclo de auditorias 2022.
Fecha de seguimiento:12/05/2022 
Seguimiento efectuado por: Hilda Yamile Morales Laverde - Jefe OCI. 
</t>
  </si>
  <si>
    <t>No se reporta avance ni evidencia de la presente actividad</t>
  </si>
  <si>
    <t>Cada vez que se realice una auditoria, el jefe de la oficina de control interno, aplicará lo establecido en los puntos de control del procedimiento PRO-EC-16-01 AUDITORÍAS INTERNAS, en las actividades 09 y 12, adjuntando como evidencia Informe definitivo de auditoria y la documentación de la misma.</t>
  </si>
  <si>
    <t xml:space="preserve">No se presenta materialización del riesgo. Durante el primer cuatrimestre no se ha socializado resultados de auditorias toda vez que hasta el mes de abril se inicio el ciclo de auditorias 2022, durante el periodo evaluado solamente se formulo el plan de mejoramiento institucional formulado con ocasión de la Auditoria de Regularidad realizada en el 2022 por parte de la Contraloria de Bogotá, el cual fue aprobado por la Jefe de la OAJ y la Subdirectora Administrativa y Financiera.
Fecha de seguimiento:12/05/2022 
Seguimiento efectuado por: Hilda Yamile Morales Laverde - Jefe OCI. 
</t>
  </si>
  <si>
    <r>
      <rPr>
        <sz val="11"/>
        <color theme="10"/>
        <rFont val="Calibri"/>
        <family val="2"/>
      </rPr>
      <t xml:space="preserve">Plan anual de auditoria 2022.
</t>
    </r>
    <r>
      <rPr>
        <u/>
        <sz val="11"/>
        <color theme="10"/>
        <rFont val="Calibri"/>
        <family val="2"/>
      </rPr>
      <t>http://www.idep.edu.co/?q=es/content/auditorias-internas
Plan de Mejoramiento Institucional reportado en SIVICOF</t>
    </r>
  </si>
  <si>
    <t xml:space="preserve">No se presenta materialización del riesgo. Durante el primer cuatrimestre no se ha socializado resultados de auditorias toda vez que hasta el mes de abril se inicio el ciclo de auditorias 2022, durante el periodo evaluado solamente se formulo el plan de mejoramiento institucional formulado con ocasión de la Auditoria de Regularidad realizada en el 2022 por parte de la Contraloria de Bogotá, el cual fue aprobado por la Jefe de la OAJ y la Subdirectora Administrativa y Financiera.
Fecha de seguimiento:12/05/2022
Seguimiento efectuado por: Hilda Yamile Morales Laverde - Jefe OCI. 
</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</si>
  <si>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</si>
  <si>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</si>
  <si>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</si>
  <si>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</si>
  <si>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</si>
  <si>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</si>
  <si>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</si>
  <si>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</si>
  <si>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</si>
  <si>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</si>
  <si>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</si>
  <si>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</si>
  <si>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</si>
  <si>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</si>
  <si>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</si>
  <si>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</si>
  <si>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</si>
  <si>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</si>
  <si>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</si>
  <si>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</si>
  <si>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</si>
  <si>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</si>
  <si>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consejo directivo y/o de provedores</t>
  </si>
  <si>
    <t>Moderado 60%</t>
  </si>
  <si>
    <t xml:space="preserve">Entre 50 y 100 SMLMV </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</si>
  <si>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</si>
  <si>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</si>
  <si>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</si>
  <si>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</si>
  <si>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</si>
  <si>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</si>
  <si>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</si>
  <si>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</si>
  <si>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</si>
  <si>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</si>
  <si>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</si>
  <si>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</si>
  <si>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</si>
  <si>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</si>
  <si>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</si>
  <si>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</si>
  <si>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</si>
  <si>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</si>
  <si>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Evitar</t>
  </si>
  <si>
    <t>Compartir</t>
  </si>
  <si>
    <t>Plan de accion (solo para la opción reducir)</t>
  </si>
  <si>
    <t>Finalizado</t>
  </si>
  <si>
    <t>En curso</t>
  </si>
  <si>
    <t>Relaciones Laborales</t>
  </si>
  <si>
    <t>Tabla Atributos de para el diseño del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</si>
  <si>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</si>
  <si>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</si>
  <si>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</si>
  <si>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</si>
  <si>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</si>
  <si>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</si>
  <si>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</si>
  <si>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</si>
  <si>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family val="2"/>
      </rPr>
      <t>*</t>
    </r>
    <r>
      <rPr>
        <b/>
        <sz val="12"/>
        <color rgb="FF000000"/>
        <rFont val="Arial"/>
        <family val="2"/>
      </rPr>
      <t>Atributos de</t>
    </r>
    <r>
      <rPr>
        <b/>
        <sz val="12"/>
        <color rgb="FFE36C09"/>
        <rFont val="Arial"/>
        <family val="2"/>
      </rPr>
      <t xml:space="preserve"> </t>
    </r>
    <r>
      <rPr>
        <b/>
        <sz val="12"/>
        <color rgb="FF000000"/>
        <rFont val="Arial"/>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</si>
  <si>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</si>
  <si>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</si>
  <si>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</si>
  <si>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</si>
  <si>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</si>
  <si>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</si>
  <si>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</si>
  <si>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family val="2"/>
      </rPr>
      <t>*Nota 1:</t>
    </r>
    <r>
      <rPr>
        <sz val="12"/>
        <color theme="1"/>
        <rFont val="Arial"/>
        <family val="2"/>
      </rPr>
      <t xml:space="preserve"> Los atributos de formalización se recogerán de manera informativa, con el fin de conocer el entorno del control y complementar el análisis con elementos cualitativos; éstos no tienen una incidencia directa en su efectividad. </t>
    </r>
  </si>
  <si>
    <t>Registro Sustancial</t>
  </si>
  <si>
    <t>Registro Material</t>
  </si>
  <si>
    <t>Sin registro</t>
  </si>
  <si>
    <t>Reducir</t>
  </si>
  <si>
    <t xml:space="preserve">Actas de comité institucional
https://drive.google.com/drive/folders/167b_CaFYM9AITlMGwaS2QO7-UbWJ0kkp
</t>
  </si>
  <si>
    <t>https://drive.google.com/drive/folders/167b_CaFYM9AITlMGwaS2QO7-UbWJ0kkp</t>
  </si>
  <si>
    <t>Se evidencia concordancia entre la evidencia adjuntada y el control planteado. Así mismo, se evidencia avance en las actividades de acuerdo a lo incialmente programado, lo anterior se ve traducido en la no materialización del riesgo.</t>
  </si>
  <si>
    <t xml:space="preserve">Se evidencia seguimiento a la matriz de cumplimiento de transparencia de la Resolución 1519 de 2020 e igualmente se evidencia el cargue de la evidencia, lo anterior identifica la no materialización y seguimiento al riesgo </t>
  </si>
  <si>
    <t>Se verifica cuadro de excel que corresponde al seguimiento de las publicaciones de la vigencia 2022 es coherente con el control asignado para el riesgo</t>
  </si>
  <si>
    <t xml:space="preserve">Se evidenca en el soporte el control de configración de las redes sociales del IDEP, de acuerdo a esto en riesgo no se materializa para el tercer cuatrimestre </t>
  </si>
  <si>
    <t xml:space="preserve">Esta actividad se encuentra realizada, por tal motivo no se materializa el riesgo </t>
  </si>
  <si>
    <t xml:space="preserve">Se evidencia el seguimiento a las acciones de monitoreo en la matriz establecida por la subdirección, por tal motivo no se evidencia materialización del riesgo </t>
  </si>
  <si>
    <t xml:space="preserve">Se evidencia el seguimiento y se establece el mismo en las actas que anexan como evidencia, por tal motivo no se materializo el riesgo </t>
  </si>
  <si>
    <t>El control se evidencia y se realiza seguimiento en las actas de reuniones, dado a lo anterior no se materializa el riesgo.</t>
  </si>
  <si>
    <t>https://drive.google.com/drive/folders/1JaGXkcJY_QzbBlA5rJ713vHG5AL_m6Bc
https://drive.google.com/drive/folders/167b_CaFYM9AITlMGwaS2QO7-UbWJ0kkp</t>
  </si>
  <si>
    <t>Se evidencia el seguimiento en las actas descritas en el seguimiento de acuerdo lo que se dispone en el control establecido para este riesgo.</t>
  </si>
  <si>
    <t>Se evidencia que el control prpuesto y la evidencia es coherente para la no materialización del riesgo.</t>
  </si>
  <si>
    <t>Se evidencia en los radicados el seguimiento a los proyectos de acuerdo al control predeterminado, no se materializa el riesgo.</t>
  </si>
  <si>
    <t xml:space="preserve">Se verifica los documentos que mediante la herramiente tecnologcia para dettección de plagio genero evidenciando concordancia con e control establecido, dado lo anterior no se materializa el riesgo </t>
  </si>
  <si>
    <t>Se evidencia coherencia del control con las evidencias entregadas de los consentimientos, de acuerdo a esto no se materializa el riesgo</t>
  </si>
  <si>
    <t>No se encuentra evidencia del control por parte de la dependencia.</t>
  </si>
  <si>
    <t>Se evidencia avance de la actividad pero no cuenta con evidencias.</t>
  </si>
  <si>
    <t xml:space="preserve">De acuerdo al seguimiento la dependencia no reporta siniestro por tal motivo no se materealizo el riesgo. </t>
  </si>
  <si>
    <t>Base de datos contratos 2022-Link secop II
https://drive.google.com/drive/folders/1PvNo25y543Qp2Gg7HwtcNHyenA309mEp</t>
  </si>
  <si>
    <t>Correo electronico 29 de agosto de 2022
https://drive.google.com/drive/folders/1PvNo25y543Qp2Gg7HwtcNHyenA309mEp</t>
  </si>
  <si>
    <t>Base de datos contratos 2022-link secop II
https://drive.google.com/drive/folders/1PvNo25y543Qp2Gg7HwtcNHyenA309mEp</t>
  </si>
  <si>
    <t>Actas comité de conciliación
https://drive.google.com/drive/folders/1PvNo25y543Qp2Gg7HwtcNHyenA309mEp</t>
  </si>
  <si>
    <t>Se evidencia que se materealizo el riesgo, como evidencia anexan el seguimiento y continuidad de la inidsponibilidad de los servicios.</t>
  </si>
  <si>
    <t xml:space="preserve">Trimestralmente se registran las actividades de actualización y monitoreo de los equipos, aplicaciones y políticas de seguridad de la entidad por parte de los ingeneiros conrtatistas y el técnico operativo del area gestión Tecnologica de la OAP por medio de un plan de mantenimiento y monitoreo, en las hojas de "Actaulizaciones Firewall y Antivirus" y "Actualizaciones de Servidores y PC". </t>
  </si>
  <si>
    <t xml:space="preserve">Se evidencia seguimiento a la materialización de riesgo mediante el plan de monitoreo del proceso de GT. </t>
  </si>
  <si>
    <t xml:space="preserve">Se evidencia los consentimientos emitos y el seguimiento al control. </t>
  </si>
  <si>
    <t>SI(O(AF28='\\Users\ldrojas\Downloads\[FT-MIC-03-07_Mapa%20de%20riesgos%20institucional%20(5).xlsx]Tabla Impacto'!$C$11;AF28='\\Users\ldrojas\Downloads\[FT-MIC-03-07_Mapa%20de%20riesgos%20institucional%20(5).xlsx]Tabla Impacto'!$D$11);"Leve";SI(O(AF28='\\Users\ldrojas\Downloads\[FT-MIC-03-07_Mapa%20de%20riesgos%20institucional%20(5).xlsx]Tabla Impacto'!$C$12;AF28='\\Users\ldrojas\Downloads\[FT-MIC-03-07_Mapa%20de%20riesgos%20institucional%20(5).xlsx]Tabla Impacto'!$D$12);"Menor";SI(O(AF28='\\Users\ldrojas\Downloads\[FT-MIC-03-07_Mapa%20de%20riesgos%20institucional%20(5).xlsx]Tabla Impacto'!$C$13;AF28='\\Users\ldrojas\Downloads\[FT-MIC-03-07_Mapa%20de%20riesgos%20institucional%20(5).xlsx]Tabla Impacto'!$D$13);"Moderado";SI(O(#¡REF!='\\Users\ldrojas\Downloads\[FT-MIC-03-07_Mapa%20de%20riesgos%20institucional%20(5).xlsx]Tabla Impacto'!$C$14;AF28='\\Users\ldrojas\Downloads\[FT-MIC-03-07_Mapa%20de%20riesgos%20institucional%20(5).xlsx]Tabla Impacto'!$D$14);"Mayor";SI(O(AF28='\\Users\ldrojas\Downloads\[FT-MIC-03-07_Mapa%20de%20riesgos%20institucional%20(5).xlsx]Tabla Impacto'!$C$15;#¡REF!='\\Users\ldrojas\Downloads\[FT-MIC-03-07_Mapa%20de%20riesgos%20institucional%20(5).xlsx]Tabla Impacto'!$D$15);"Catastrófico";"")))))</t>
  </si>
  <si>
    <t>SI(O(AF29='\\Users\ldrojas\Downloads\[FT-MIC-03-07_Mapa%20de%20riesgos%20institucional%20(5).xlsx]Tabla Impacto'!$C$11;AF29='\\Users\ldrojas\Downloads\[FT-MIC-03-07_Mapa%20de%20riesgos%20institucional%20(5).xlsx]Tabla Impacto'!$D$11);"Leve";SI(O(AF29='\\Users\ldrojas\Downloads\[FT-MIC-03-07_Mapa%20de%20riesgos%20institucional%20(5).xlsx]Tabla Impacto'!$C$12;AF29='\\Users\ldrojas\Downloads\[FT-MIC-03-07_Mapa%20de%20riesgos%20institucional%20(5).xlsx]Tabla Impacto'!$D$12);"Menor";SI(O(AF29='\\Users\ldrojas\Downloads\[FT-MIC-03-07_Mapa%20de%20riesgos%20institucional%20(5).xlsx]Tabla Impacto'!$C$13;AF29='\\Users\ldrojas\Downloads\[FT-MIC-03-07_Mapa%20de%20riesgos%20institucional%20(5).xlsx]Tabla Impacto'!$D$13);"Moderado";SI(O(#¡REF!='\\Users\ldrojas\Downloads\[FT-MIC-03-07_Mapa%20de%20riesgos%20institucional%20(5).xlsx]Tabla Impacto'!$C$14;AF29='\\Users\ldrojas\Downloads\[FT-MIC-03-07_Mapa%20de%20riesgos%20institucional%20(5).xlsx]Tabla Impacto'!$D$14);"Mayor";SI(O(AF26='\\Users\ldrojas\Downloads\[FT-MIC-03-07_Mapa%20de%20riesgos%20institucional%20(5).xlsx]Tabla Impacto'!$C$15;#¡REF!='\\Users\ldrojas\Downloads\[FT-MIC-03-07_Mapa%20de%20riesgos%20institucional%20(5).xlsx]Tabla Impacto'!$D$15);"Catastrófico";"")))))</t>
  </si>
  <si>
    <t>SI(O(AF30='\\Users\ldrojas\Downloads\[FT-MIC-03-07_Mapa%20de%20riesgos%20institucional%20(5).xlsx]Tabla Impacto'!$C$11;AF30='\\Users\ldrojas\Downloads\[FT-MIC-03-07_Mapa%20de%20riesgos%20institucional%20(5).xlsx]Tabla Impacto'!$D$11);"Leve";SI(O(AF30='\\Users\ldrojas\Downloads\[FT-MIC-03-07_Mapa%20de%20riesgos%20institucional%20(5).xlsx]Tabla Impacto'!$C$12;AF26='\\Users\ldrojas\Downloads\[FT-MIC-03-07_Mapa%20de%20riesgos%20institucional%20(5).xlsx]Tabla Impacto'!$D$12);"Menor";SI(O(AF30='\\Users\ldrojas\Downloads\[FT-MIC-03-07_Mapa%20de%20riesgos%20institucional%20(5).xlsx]Tabla Impacto'!$C$13;AF30='\\Users\ldrojas\Downloads\[FT-MIC-03-07_Mapa%20de%20riesgos%20institucional%20(5).xlsx]Tabla Impacto'!$D$13);"Moderado";SI(O(#¡REF!='\\Users\ldrojas\Downloads\[FT-MIC-03-07_Mapa%20de%20riesgos%20institucional%20(5).xlsx]Tabla Impacto'!$C$14;AF30='\\Users\ldrojas\Downloads\[FT-MIC-03-07_Mapa%20de%20riesgos%20institucional%20(5).xlsx]Tabla Impacto'!$D$14);"Mayor";SI(O(AF30='\\Users\ldrojas\Downloads\[FT-MIC-03-07_Mapa%20de%20riesgos%20institucional%20(5).xlsx]Tabla Impacto'!$C$15;#¡REF!='\\Users\ldrojas\Downloads\[FT-MIC-03-07_Mapa%20de%20riesgos%20institucional%20(5).xlsx]Tabla Impacto'!$D$15);"Catastrófico";"")))))</t>
  </si>
  <si>
    <t>SI(O(AF31='\\Users\ldrojas\Downloads\[FT-MIC-03-07_Mapa%20de%20riesgos%20institucional%20(5).xlsx]Tabla Impacto'!$C$11;AF31='\\Users\ldrojas\Downloads\[FT-MIC-03-07_Mapa%20de%20riesgos%20institucional%20(5).xlsx]Tabla Impacto'!$D$11);"Leve";SI(O(AF31='\\Users\ldrojas\Downloads\[FT-MIC-03-07_Mapa%20de%20riesgos%20institucional%20(5).xlsx]Tabla Impacto'!$C$12;AF31='\\Users\ldrojas\Downloads\[FT-MIC-03-07_Mapa%20de%20riesgos%20institucional%20(5).xlsx]Tabla Impacto'!$D$12);"Menor";SI(O(AF26='\\Users\ldrojas\Downloads\[FT-MIC-03-07_Mapa%20de%20riesgos%20institucional%20(5).xlsx]Tabla Impacto'!$C$13;AF31='\\Users\ldrojas\Downloads\[FT-MIC-03-07_Mapa%20de%20riesgos%20institucional%20(5).xlsx]Tabla Impacto'!$D$13);"Moderado";SI(O(#¡REF!='\\Users\ldrojas\Downloads\[FT-MIC-03-07_Mapa%20de%20riesgos%20institucional%20(5).xlsx]Tabla Impacto'!$C$14;AF31='\\Users\ldrojas\Downloads\[FT-MIC-03-07_Mapa%20de%20riesgos%20institucional%20(5).xlsx]Tabla Impacto'!$D$14);"Mayor";SI(O(AF31='\\Users\ldrojas\Downloads\[FT-MIC-03-07_Mapa%20de%20riesgos%20institucional%20(5).xlsx]Tabla Impacto'!$C$15;#¡REF!='\\Users\ldrojas\Downloads\[FT-MIC-03-07_Mapa%20de%20riesgos%20institucional%20(5).xlsx]Tabla Impacto'!$D$15);"Catastrófico";"")))))</t>
  </si>
  <si>
    <r>
      <t xml:space="preserve">Se suscribió el contrato No. 088 en el mes de agosto y la duración es del 23/08/2022 al 19/02/2023 con objeto: </t>
    </r>
    <r>
      <rPr>
        <i/>
        <sz val="11"/>
        <color theme="1"/>
        <rFont val="Calibri"/>
        <family val="2"/>
      </rPr>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r>
  </si>
  <si>
    <t>https://drive.google.com/drive/folders/1MRZWLeq2mGo6WGAVwxHHLF2Fnlnn5VRA</t>
  </si>
  <si>
    <t>Se evidencia seguimiento al control de contratar una persona encargada del proceso descrito en el mismo</t>
  </si>
  <si>
    <t xml:space="preserve">Se realiza seguimiento por parte de la dependencia en cuanto al decreto expeddio por la alcaldía de Bogotá </t>
  </si>
  <si>
    <r>
      <rPr>
        <u/>
        <sz val="11"/>
        <color theme="10"/>
        <rFont val="Calibri"/>
        <family val="2"/>
        <scheme val="minor"/>
      </rPr>
      <t xml:space="preserve">https://drive.google.com/drive/folders/17fwIjrJ5UwRZmpqqzKsTYnbDsGcwGVkp
</t>
    </r>
  </si>
  <si>
    <t>NO se materializó el riesgo en el III cuatrimestre.
Los bienes continuan amparados bajo los contratos Nos. 64 de 2022 AXA COLPATRIA SEGUROS Y CTO 64 DE 2022 SBS SEGUROS COLOMBIA y CTO 65 DE 2022 SBS SEGUROS COLOMBIA, suscritos el 16 deMarzo del 2022, el cual a la fecha se encuentra vigente.
Se expidio el SOAT del vehiculo OBG 425 por la aseguradora AXA.</t>
  </si>
  <si>
    <t>https://drive.google.com/drive/folders/1iLWm5XNRaITtxvb99ePcXOhalSdg2EDu</t>
  </si>
  <si>
    <t xml:space="preserve">Se verifica el seguimiento de acuerdo al control, no se evidencia materialización del riesgo </t>
  </si>
  <si>
    <t xml:space="preserve">Se evidencia avance de la actividad con las planillas de seguimiento al parque automotor </t>
  </si>
  <si>
    <t>Se evidencia coherencia del control con las evidencias en la carpeta de la VPN, de acuerdo a esto no se materializa el riesgo</t>
  </si>
  <si>
    <t>No se diligenció el avance para el Ill cuatrimestre ni se relacionaron las evidencias</t>
  </si>
  <si>
    <t>Se diligenció el avance para el Ill cuatrimestre ni se relacionaron las evidencias</t>
  </si>
  <si>
    <t>TERCER LINEA DE DEFENSA - OFICINA DE CONTROL INTERNO</t>
  </si>
  <si>
    <t xml:space="preserve">TERCERA  LINEA DE DEFENSA - OFICINA DE CONTROL INTERNO </t>
  </si>
  <si>
    <t>De acuerdo al informe de seguimiento realizado por parte de la Oficina de Control Interno al cumplimiento de las metas plan de desarrollo se evidencio, inconsistencias en la información de la Ejecución Presupuestal de la meta 108; por lo que se procedió a subsanar la información publicada. 
De otra parte se recomendó actualizar los indicadores en la página Web de la Entidad. 
Para el informe 50 de contratación que se presenta en la cuenta mensual de SIVICOF, se genera errores previo a su validación por lo que desde la Oficina de Control Interno se genera Acción de Tratamiento por parte de la OCI, con el fin de garantizar la correcta presentación de la información a reportar ante  la Contraloría de Bogotá.   Se recomienda por parte de esta Oficina fortalecer los controles de primera línea con el fin de garantizar la confiabilidad de la información.</t>
  </si>
  <si>
    <t xml:space="preserve">Se verifico la publicación del reporte del Plan de Acción institucional publicado en el link: http://www.idep.edu.co/?q=content/plan-de-accion-institucional de la página web de la Entidad con corte a 30 de junio de 2022.   No se reportan actividades vencidas.    </t>
  </si>
  <si>
    <t xml:space="preserve">Se verificó el seguimiento a la matriz de control de cumplimiento de la Resolución 1519 de 2020 por medio del documento de Excel  https://docs.google.com/spreadsheets/d/1e9V8F-x_KBu93QlHeEGukt6Eq8l1vFA7/edit?usp=sharing&amp;ouid=111011268865304940598&amp;rtpof=true&amp;sd=true, con corte a 30 de junio de 2022.
</t>
  </si>
  <si>
    <t xml:space="preserve">Se verificó el contenido de las actas en la siguiente ruta  (https://drive.google.com/drive/folders/1vMQX0h2f5Z-0CyHRbvhAf9klb5QniBJu?usp=sharing),  con seguimiento a la estrategia de comunicación.
</t>
  </si>
  <si>
    <t xml:space="preserve">No se pudo verificar el avance por parte de esta Oficina para el cuatrimestre evaluado el link reportado se encuentra diligenciado a 30 de abril de 2022.
Se recomienda validar las evidencias reportadas tanto por el responsable del diligenciamiento y segunda línea. </t>
  </si>
  <si>
    <t xml:space="preserve">No se reporta materialización del riesgo por parte del responsable del proceso, se reporto cambio de clave en el mes de agosto de 2022.
</t>
  </si>
  <si>
    <t xml:space="preserve">No se reporto materialización del riesgo, se verificó por parte de esta Oficina  el archivo de control de PQRS, la anterior información se validó en el informe de seguimiento a las PQRS de la Entidad. 
</t>
  </si>
  <si>
    <t xml:space="preserve">Se recomienda la revisión del control establecido, ya que este no permite mitigar el riesgo identificado.
</t>
  </si>
  <si>
    <t xml:space="preserve">No se reporta materialización del riesgo.  Se verificó por parte de esta Oficina la actualización de la información en la página web de la Entidad y la plantilla de control de la información registrada.
</t>
  </si>
  <si>
    <t xml:space="preserve">Se recomienda detallar la aplicación de los controles propuestos y el avance presentado durante el cuatrimestre reportado. 
</t>
  </si>
  <si>
    <t xml:space="preserve">No se reporta materialización del riesgo, se verificó acción de tratamiento que se soporta con acta del del 23 de mayo de 2022 Comité académico extraordinario, solicitud de suspensión y reformulación investigación influencia de las técnicas somáticas en las prácticas pedagógicas y bienestar emocional en contextos escolares; se observa que esta acta adolece de las firmas de la Subidrectora Académica (e) y el asesor de la dirección. </t>
  </si>
  <si>
    <t xml:space="preserve">No se reporta por parte del responsable del proceso materialización del riesgo, el avance de cumplimiento de los proyectos de inversión se presenta en comité institucional de gestión y desempeño por parte de la OAP. 
</t>
  </si>
  <si>
    <t xml:space="preserve">No se reporta materialización por parte del responsable del proceso, se verificó la aplicación de controles de acuerdo con las evidencias reportadas. </t>
  </si>
  <si>
    <t>De acuerdo al link remitido, no se evidencia la suscripción de consentimientos autorizados para el periodo evaluado, los soportes corresponden al primer cuatrimestre; sin embargo durante el primer cuatrimestre no se reporto avance.  Se recomienda detallar la aplicación de controles para el cuatrimestre evaluado; asi como la verificación realizada por parte de la segunda línea a las evidencias reportadas por los responsables del proceso.</t>
  </si>
  <si>
    <t xml:space="preserve">De acuerdo a las evidencias reportadas se observa seguimiento a cada una de las depencias, actas de visita, registros fotograficos, informes con recomendaciones, seguimiento a las transferencias.   No se reporto materialización del riesgo. </t>
  </si>
  <si>
    <t xml:space="preserve">Se reporta como evidencia el link del proceso de gestión documental, sin embargo en el seguimiento no se especifica cuales documentos fueron ajustados y actualizados de acuerdo con las recomendaciones del AGN, por lo que se recomienda fortalecer los seguimientos realizados por parte del responsable del proceso así como los de la segunda línea. 
</t>
  </si>
  <si>
    <r>
      <t xml:space="preserve">No se reporta por parte del responsable del proceso, materialización  del riesgo, las evidencias corresponden a la gestión realizada al tema de transferencia documental, sin embargo no se indica si a la fecha ya estan actualizados los FUID para cada uno de los procesos, de acuerdo al control establecido.   De otra parte en la acción de tratamiento se indica </t>
    </r>
    <r>
      <rPr>
        <i/>
        <sz val="11"/>
        <color theme="1"/>
        <rFont val="Calibri"/>
        <family val="2"/>
        <scheme val="minor"/>
      </rPr>
      <t xml:space="preserve"> "Monitorear trimestralmente el cumplimiento ddel protocolo de limpieza (IN-GD-07-02) que se debe realizar a los depósitos o estaterías que contienen los archivos del IDEP"; </t>
    </r>
    <r>
      <rPr>
        <sz val="11"/>
        <color theme="1"/>
        <rFont val="Calibri"/>
        <family val="2"/>
        <scheme val="minor"/>
      </rPr>
      <t xml:space="preserve">acción que no guarda relación con el control establecido.  Por lo anterior se solicita por parte de esta Oficina que los reportes de seguimiento indiquen las gestiones relacionadas frente al control identificado y se revise la acción de tratamiento documenta.  De otra parte se solicita generar alertas por parte de la segunda línea de defensa en el seguimiento realizado toda vez que las evidencias reportadas no dan cuenta de la aplicación del control establecido; así como de la articulación del control y la accción de tratamiento.  Se recomienda socializar a las personas encargadas del aseo en el archivo central el protocolo de limpieza establecido. 
</t>
    </r>
  </si>
  <si>
    <t xml:space="preserve">Se verificó por parte de esta Oficina la validación y aprobación de la nómina por parte de los responsables de la SAFYCID, de acuerdo al control establecido. </t>
  </si>
  <si>
    <t xml:space="preserve">Se reporta por parte de la primera y segunda línea que no se presentó contratación de personal para nómina para los dos cuatrimestres; sin embargo se verifico por parte de esta Oficina en el aplicativo GOOBI la suscripción la adición del contrato 19 del 2021 por $33,000,000 el 14 de febrero de 2022 y la suscripción del contrato 88 de agosto 19 de 2022 por $33.000,000  cuyo objeto es la prestación de servicios profesionales para apoyar el proceso de gestión del Talento Humano en lo relacionado con la nómina del sistema integrado de gestión y en el cumplimiento de los lineamientos de MIPG en el componente de gestión.   Se solicita verificar los avances reportado por parte del responsable del proceso; lo que permite valorar la aplicación y efectividad de los controles establecidos para los riesgos identificados. </t>
  </si>
  <si>
    <t xml:space="preserve">No se reporta por parte del responsable del proceso aplicación de controles para el riesgo identificado; sin embargo para el mes de agosto se expidió el Decreto 1498 de agosto de 2022 "Por el cual se dictan normas en materia salarial para los empleados públicos de la Alcaldía Mayor de Bogotá D.C., sus entidades descentralizadas, la Personería, Contraloría, Veeduría y del Concejo Distrital y se dictan disposiciones para su reconocimiento", por lo que se recomienda documentar por parte del responsable del proceso las gestiones realizadas frente al cambio normativo, con el fin de validar la correcta aplicación de controles y la efectividad de los mismos, así como la actualización del normograma del proceso. </t>
  </si>
  <si>
    <t xml:space="preserve">No se reporta materialización del riesgo.    Se verificó por parte de esta oficina que se viene adelantando la actualización del inventario en el aplicativo GOOBI para el cuatrimestre evaluado.   </t>
  </si>
  <si>
    <t xml:space="preserve">Se verificó por parte de esta Oficina la aplicación de los controles establecidos para el riesgo identificado, a través de la expideción de pólizas que amparan los bienes del Instituto, así como la expedición del SOAT. 
</t>
  </si>
  <si>
    <t xml:space="preserve">No se reporta materialización del riesgo por parte del responsable del proceso.
Se recomienda revisar los controles establecidos para la custodia del parque automotor de la Entidad atendiendo el traslado de Sede del IDEP. 
</t>
  </si>
  <si>
    <t xml:space="preserve">De acuerdo a los soportes remitidos por parte del responsable del proceso, no se presentan multas o infracciones al parque automotor de la Entidad durante el periodo evaluado.   No se reporta materialización del riesgo. 
</t>
  </si>
  <si>
    <t xml:space="preserve">No se reporta materialización del riesgo, se verificó la aplicación del control identificado para el riesgo. 
</t>
  </si>
  <si>
    <t xml:space="preserve">Se verificó por parte de esta Oficima los soportes que dan cuenta de la aplicación  de los controles establecidos. 
</t>
  </si>
  <si>
    <t xml:space="preserve">Se verifico por parte de Esta Oficina las conciliaciones bancarias con corte a Julio de 2022, se han venido aplicando los controles establecidos. 
</t>
  </si>
  <si>
    <t xml:space="preserve">No se reporta materialización del riesgo por parte del responsable del proceso.    Se verificó los soportes de la carpeta compartida donde se evidencia a corte de junio de 2022:  Soportes de transacciones bancarias, planilla de pagos diferente a la  CUD, lotes de pagos BOGDATA, Libros de bancos y tesoreria, extractos bancarios.   Se vienen aplicando los controles establecidos para el riesgo identificado. </t>
  </si>
  <si>
    <t xml:space="preserve">No se reporta por parte del responsable del proceso materialización del riesgo.  Se sugiere revisar la observación presentada por parte de la segunda línea de defensa. </t>
  </si>
  <si>
    <t xml:space="preserve">Se verificó por parte de esta Oficina los soportes correspondientes a la presentación de impuestos por parte de la Entidad, en los documentos revisados no se evidencia extemportaneidad en los mismos. 
</t>
  </si>
  <si>
    <t xml:space="preserve">Se actualizo en el normograma del proceso la Resolución DDI-006006 Por la cual se establecen las personas naturales, jurídicas, consorcios, uniones temporales y/o sociedades de hecho, el contenido y las características de la información que deben suministrar a la Dirección Distrital de Impuestos de Bogotá.
</t>
  </si>
  <si>
    <t xml:space="preserve">No se reporta materialización del riesgo por parte del responsable del proceso, se verificó el reporte tributario a las entidades correspondientes.   
</t>
  </si>
  <si>
    <t xml:space="preserve">No se reporta materialización del riesgo por parte del responsable del proceso.
La efectividad de estos controles se realizará en la auditoria al proceso de gestión contractual. </t>
  </si>
  <si>
    <t>Se encuentra pendiente la validación y aplicación de controles establecidos, teniendo en cuenta que se reporta en el avance la implementación del mismo en el mes de agosto de 2022.</t>
  </si>
  <si>
    <t xml:space="preserve">El seguimiento no corresponde al control identificado, se recomienda ajustar y reportar los avances de la aplicación del control en el próximo seguimiento.
</t>
  </si>
  <si>
    <t xml:space="preserve">Se verificaron 17 actas donde sesionó el comité de conciliación, donde se evidencia el reporte por parte del abogado contratista del informe de defensa judicial y extrajudicial  a los miembros del comité de acuerdo al control establecido. </t>
  </si>
  <si>
    <t xml:space="preserve">De acuerdo al reporte realizado por parte del responsable del proceso se presenta materialización del riesgo, se indica las acciones realizadas para mitigar el riesgo identificado y la acción de tratamiento realizada.  
</t>
  </si>
  <si>
    <t xml:space="preserve">No se reporta materialización por parte del responsable del proceso, se verificó por parte de esta Oficina el seguimiento al plan de mantenimiento;  la efectividad de los controles se verificará a través de la auditoría de gestión tecnológica. 
</t>
  </si>
  <si>
    <t xml:space="preserve">No se reporta materialización del riesgo por parte del responsable del proceso, la efectividad de los controles establecidos se realizará a través de la auditoria al proceso de gestión tecnológica. 
</t>
  </si>
  <si>
    <t xml:space="preserve">De acuerdo a las evidencias reportadas se enviaron tips de seguridad el 17 y 25 de agosto.
La efectividad de los controles se verificarán a través de la auditoria de gestión tecnológica. </t>
  </si>
  <si>
    <t xml:space="preserve">No se reporta materialización del riesgo, la efectividad de los controles establecidos se verificarán a través de la auditoría al proceso de gestión tecnológica. 
</t>
  </si>
  <si>
    <t xml:space="preserve">Se verificó por parte de esta Oficina el seguimiento del plan de acción - plan MIPG en el siguiente link:  http://www.idep.edu.co/?q=es/modelo-integrado-de-planeacion-y-gestion-mipg, con corte al segundo trimestre de 2022.
</t>
  </si>
  <si>
    <t xml:space="preserve">No se reporta materialización del riesgo por parte de la OCI para el segundo trimestre, las auditorias de gestión se han venido realizando de acuerdo al plan anual de auditoría aprobado por parte del CICCI, los resultados de las mismas han sido socializadas por parte de segun consta en actas 014 y 016 de2022.
</t>
  </si>
  <si>
    <t>No se reporta materialización del riesgo por parte del responsable del proceso, se recomienda por parte de esta Oficina implementar las acciones necesarias para subsanar las observaciones presentadas por parte de JAHVPGN-Resultados ITA 0877 del 28 de noviembre de 2022 con radicado interno 01946 y de las observaciones realizadas por parte de la OCI en el informe interno 1606 del 18/10/2022.</t>
  </si>
  <si>
    <t>No se reporta materialización del riesgo por parte del responsable del proceso.  Se verificó por parte de esta Oficina las actas correspondientes al mes de octubre, noviembre y diciembre.  Se recomienda que las actas esten debidamente firmadas por todos los asistentes participantes del Comité; teniendo en cuenta que en la validación de las mismas se evidencia que no estan firmadas en su totalidad.</t>
  </si>
  <si>
    <r>
      <t xml:space="preserve">Se reitera por parte de esta Oficina la observación del cuatrimestre anterior </t>
    </r>
    <r>
      <rPr>
        <b/>
        <sz val="11"/>
        <color theme="1"/>
        <rFont val="Calibri"/>
        <family val="2"/>
        <scheme val="minor"/>
      </rPr>
      <t>"No se pudo verificar el avance por parte de esta Oficina para el cuatrimestre evaluado el link reportado se encuentra diligenciado a 30 de abril de 2022.
Se recomienda validar las evidencias reportadas tanto por el responsable del diligenciamiento y segunda línea."</t>
    </r>
  </si>
  <si>
    <t xml:space="preserve">No se reporta materialización del riesgo por parte del responsable del proceso, se reporto cambio de clave en el mes de diciembre de 2022.
</t>
  </si>
  <si>
    <t xml:space="preserve">Se verifica evidencia la cual es coherente con el control del riesgo, donde se evidencia el seguimiento de las PQRS que allegan al Instituto. </t>
  </si>
  <si>
    <t xml:space="preserve">No se reporta materialización del riesgo por parte del responsable del proceso.  </t>
  </si>
  <si>
    <t xml:space="preserve">No se reporta materialización del riesgo por parte del responsable del proceso.  Se verificó parte de esta Oficina la matriz de seguimiento y control de PQRS, en el primer semestre de 2023 se verificará la oportunidad de las respuestas. 
</t>
  </si>
  <si>
    <t xml:space="preserve">No se reporta materialización del riesgo por parte del responsable del proceso.  Se recomienda revisar el control identificado toda vez que este se encuentra diseñado solamente para la formulación y adecuación del plan del MIPG, lo cual no es garante para mitigar la materialización del riesgo identificado.
</t>
  </si>
  <si>
    <t xml:space="preserve">No se reporta materialización del riesgo por parte del responsable del proceso.  
</t>
  </si>
  <si>
    <t xml:space="preserve">No se reporta materialización del riesgo por parte del responsable del proceso.  Se reitera por parte de esta Oficina detallar la aplicación de los controles propuestos y el avance presentado durante el cuatrimestre reportado; toda vez que solo se indica que las actas reposan en el drive, pero no dan cuenta de la gestión realizada para los controles propuestos. </t>
  </si>
  <si>
    <r>
      <t xml:space="preserve">Para el tercer cuatrimestre, no se materializó el riesgo. Los controles propuestos se aplicaron en su totalidad, mediante el analisis, tabulación y consolidación de las encuestas de satisfacción realizadas a los usuarios del IDEP. Los resultados del primer semestre fueron socializados en el comité institucional de gestión y desempeño del día 18 de julio de 2022 y el segundo semestre se socializó el 19 de diciembre de 2022 como se evidencia en las actas </t>
    </r>
    <r>
      <rPr>
        <u/>
        <sz val="11"/>
        <color rgb="FF1155CC"/>
        <rFont val="Calibri"/>
        <family val="2"/>
      </rPr>
      <t>https://drive.google.com/drive/folders/1JaGXkcJY_QzbBlA5rJ713vHG5AL_m6Bc</t>
    </r>
  </si>
  <si>
    <t>No se reporta materialización del riesgo por parte del responsable del proceso.  
De acuerdo a la revisión efectuada por parte de esta Oficina en el mapa de aseguramiento se observó "en Comité Institucional de Gestión y Desempeño del 19 de diciembre se reportó incumplimiento a la meta 4 con la siguiente justificación: En el Programa Incentiva se realizó la convocatoria, se seleccionaron los docentes y se realizó la compra de las Incentivas escogidas por los maestros. Sin embargo, debido a la finalización del año escolar y las vacaciones de los maestros no fue posible realizar la entrega de la totalidad de Incentivas, por lo anterior se materializa el riesgo, tal como se muestra en el reporte del PMR a diciembre. Se recomienda por parte de esta Oficina tomar las medidas correctivas pertinentes reportarlas y realizar seguimiento en el CIGD."</t>
  </si>
  <si>
    <t xml:space="preserve">No se reporta materialización del riesgo por parte del responsable del proceso.  No se reportó los soportes de aplicación de controles. 
</t>
  </si>
  <si>
    <t xml:space="preserve">No se reporta materialización del riesgo por parte del responsable del proceso.  Se ajustó el seguimiento correspondiente al segundo cuatrimestre.  
</t>
  </si>
  <si>
    <t xml:space="preserve">No se reporta materialización del riesgo por parte del responsable del proceso.  Se verificó los soportes remitidos en la carpeta de evidencias.  Se recomienda actualizar el link registrado en la columna AY toda vez que este corresponde a los registros del mes de abril.
</t>
  </si>
  <si>
    <t>No se reporta materialización del riesgo por parte del responsable del proceso.  
No se indica en los reportes registrados que documentos fueron objeto de actualización, solamente se hace referencia a la Política de Gestión Documental, verificada la página web en el link:  http://www.idep.edu.co/sites/default/files/PO-GD-07-01-%20Poli%CC%81tica%20de%20Gestio%CC%81n%20Documental%20V2.pdf se encuentra: "Última actualización aprobada por el Comité de Gestión y Desempeño mediante
el acta No.11 del 8 de junio de 2021."</t>
  </si>
  <si>
    <r>
      <t xml:space="preserve">No se reporta materialización del riesgo por parte del responsable del proceso.  
</t>
    </r>
    <r>
      <rPr>
        <b/>
        <sz val="11"/>
        <color theme="1"/>
        <rFont val="Calibri"/>
        <family val="2"/>
        <scheme val="minor"/>
      </rPr>
      <t>Se reitera por parte de esta Oficina:  "las evidencias corresponden a la gestión realizada al tema de transferencia documental, sin embargo no se indica si a la fecha ya estan actualizados los FUID para cada uno de los procesos, de acuerdo al control establecido.   De otra parte en la acción de tratamiento se indica  "Monitorear trimestralmente el cumplimiento ddel protocolo de limpieza (IN-GD-07-02) que se debe realizar a los depósitos o estaterías que contienen los archivos del IDEP"; acción que no guarda relación con el control establecido.  Por lo anterior se solicita por parte de esta Oficina que los reportes de seguimiento indiquen las gestiones relacionadas frente al control identificado y se revise la acción de tratamiento documenta.  De otra parte se solicita generar alertas por parte de la segunda línea de defensa en el seguimiento realizado toda vez que las evidencias reportadas no dan cuenta de la aplicación del control establecido; así como de la articulación del control y la accción de tratamiento.  Se recomienda socializar a las personas encargadas del aseo en el archivo central el protocolo de limpieza establecido"</t>
    </r>
  </si>
  <si>
    <t xml:space="preserve">No se reporta materialización del riesgo por parte del responsable del proceso.   No se anexa evidencias de aplicación de los controles descritos. 
</t>
  </si>
  <si>
    <t xml:space="preserve">No se reporta materialización del riesgo por parte del responsable del proceso.    Se encuentra en ejecución el contrato 088 de 2022.
</t>
  </si>
  <si>
    <t xml:space="preserve">No se reporta materialización del riesgo por parte del responsable del proceso.    Se evidencia la suscripción de pólizas con el fin de amparar los bienes de la Entiad. 
</t>
  </si>
  <si>
    <t xml:space="preserve">No se reporta materialización del riesgo por parte del responsable del proceso.    Se verificó el diligenciamiento del formato FT-GRF-11-08  de fecha 03 de agosto y 16 de agosto de 2022.
</t>
  </si>
  <si>
    <t xml:space="preserve">No se reporta materialización del riesgo por parte del responsable del proceso.    Se verificó la aplicación de los controles establecidos. 
</t>
  </si>
  <si>
    <t xml:space="preserve">Se verifico por parte de Esta Oficina las conciliaciones bancarias con corte a noviembre de 2022, se han venido aplicando los controles establecidos. 
</t>
  </si>
  <si>
    <t xml:space="preserve">No se reporta materialización del riesgo por parte del responsable del proceso.    Se vienen aplicando los controles establecidos para el riesgo identificado. 
</t>
  </si>
  <si>
    <t xml:space="preserve">No se reporto avance. </t>
  </si>
  <si>
    <t xml:space="preserve">No se reporto evidencias de la aplicación de controles. </t>
  </si>
  <si>
    <t xml:space="preserve">No se reporta materialización del riesgo por parte del responsable del proceso.  Se verificó la actualización del normograma en http://www.idep.edu.co/?q=es/content/2-normativa
</t>
  </si>
  <si>
    <t xml:space="preserve">No se reporta avance para el cuatrimestre evaluado. </t>
  </si>
  <si>
    <t xml:space="preserve">No se reporta materialización del riesgo por parte del responsable del proceso.   Se verificó por parte de esta Oficina la aplicación de los controles establecidos. 
</t>
  </si>
  <si>
    <t>No se reporta materialización del riesgo por parte del responsable del proceso.  DECLARACIONES ADICIONALES
Se verificó en el formato Código: FT-GC-08-67 la inclusión de los siguientes items:  ¿Ha sido sancionado o investigado por delitos de lavado de activos o de financiación del terrorismo?: Si ___ No ____
¿La Entidad o alguno de sus accionistas han sido incluidos en listas inhibitorias como la lista Clinton? : Si ___ No ____
¿Si es persona natural ha sido incluido en listas inhibitorias como la lista Clinton? : Si ___ No ____</t>
  </si>
  <si>
    <t>La jefe de la Oficina de Control Interno en conjunto con la Oficina Asesora de Planeación y la Oficina Asesora Jurídica definirá los lineamientos para la implementación del SARLAFT en la entidad que incluya:
-  Definición del Oficial de SARLAFT
- Especificación de procedimiento para el reporte de operaciones sospechosas ehn caso de que el contratista se encuentre en listas restrictivas
- Diligencia de formato para servidores y colaoradores que establezca el origen de ingresos</t>
  </si>
  <si>
    <t xml:space="preserve">No se reporta materialización del riesgo por parte del responsable del proceso.   Se encuentra pendiente la definición del oficial de cumplimiento y la definción del procedimiento para el reporte de operaciones sospechosas.  Se realizó la actualización en el formato Código: FT-GC-08-67 la inclusión de los siguientes items:  ¿Ha sido sancionado o investigado por delitos de lavado de activos o de financiación del terrorismo?: Si ___ No ____
¿La Entidad o alguno de sus accionistas han sido incluidos en listas inhibitorias como la lista Clinton? : Si ___ No ____
¿Si es persona natural ha sido incluido en listas inhibitorias como la lista Clinton? : Si ___ No ____.
</t>
  </si>
  <si>
    <r>
      <t xml:space="preserve">No se reporta materialización del riesgo por parte del responsable del proceso.  </t>
    </r>
    <r>
      <rPr>
        <b/>
        <sz val="11"/>
        <color theme="1"/>
        <rFont val="Calibri"/>
        <family val="2"/>
        <scheme val="minor"/>
      </rPr>
      <t xml:space="preserve">Se reitera por parte de esta oficina "El seguimiento no corresponde al control identificado, se recomienda ajustar y reportar los avances de la aplicación del control en el próximo seguimiento" </t>
    </r>
  </si>
  <si>
    <t xml:space="preserve">Se recomienda revisar el informe de auditoria realizado al proceso de gestión contractual, con el fin de determinar si se presenta materalización del riesgo.
</t>
  </si>
  <si>
    <t xml:space="preserve">No se reporta materización del riesgo, se presentada en el comité de conciliación el reporte por parte del abogado contratista del informe de defensa judicial y extrajudicial  a los miembros del comité de acuerdo al control establecido. </t>
  </si>
  <si>
    <t xml:space="preserve">Se reporta materialización del riesgo.  Se indica las acciones realizadas para mitigar el riesgo identificado y la acción de tratamiento realizada, se recomienda revisar los planes de contigencia establecidos y evaluar nuevos riesgos y controles con ocasión al cambio de Sede de la Entidad.   
</t>
  </si>
  <si>
    <t xml:space="preserve">Se reporta materialización del riesgo por parte del responsable del proceso, se recomienda la revisión del control establecido y del plan de contingencia, de ser necesario realizar su actualización. 
</t>
  </si>
  <si>
    <t xml:space="preserve">No se reporta materialización del riesgo por parte del responsable del proceso. 
</t>
  </si>
  <si>
    <t xml:space="preserve">No se reporta materialización del riesgo por parte del responsable del proceso, se verificó la aplicación de controles en las evidencias reportadas.
</t>
  </si>
  <si>
    <t xml:space="preserve">No se reporta materialización del riesgo por parte del responsable del proceso.  No se reportaron evidencias de la aplicación de los controles propuestos. 
</t>
  </si>
  <si>
    <t>No se reporta materialización del riesgo por parte del responsable del proceso.   No se anexa evidencias de aplicación de los controles descritos para el IV trimestre, en la pagina web de la entidad se encuentran los seguimientos con corte al tercer trimestre.  Por lo anterior no se puede validar la efectividad del control.</t>
  </si>
  <si>
    <t xml:space="preserve">No se reporta materialización del riesgo por parte del responsable del proceso.  Se viene dando aplicación a los controles establecidos.
</t>
  </si>
  <si>
    <t>SEGUIMIENTO REALIZADO POR: HILDA YAMILE MORALES LAVERDE</t>
  </si>
  <si>
    <t>Jefe Oficina de Control Interno 
27 de diciembre de 2022.</t>
  </si>
  <si>
    <t xml:space="preserve">No se reporta materialización del riesgo por parte del responsable del proceso.  Se verificó por parte de esta oficina el diligenciamiento de la plantilla de control de lineamientos del Manual de imagen corporativa de la Alcaldía. 
</t>
  </si>
  <si>
    <t xml:space="preserve">No se reporta materialización del riesgo por parte del responsable del proceso, se verificó los soportes reportados en la evidencia; se recomienda documentar en el seguimiento realizado la gestión realizada en el cuatrimestre evaluado; toda vez que en el drive consolida documentos del año 2021 y lo corrido del año 2022, de tal manera que se pueda evaluar la gestión adelantada. </t>
  </si>
  <si>
    <t xml:space="preserve">No se reporta materialización del riesgo por parte del responsable del proceso, se verifico por parte de esta Oficina el registro de la actualización de la información en el link de tranparencia en la matriz https://docs.google.com/spreadsheets/d/1e9V8F-x_KBu93QlHeEGukt6Eq8l1vFA7/edit?usp=sharing&amp;ouid=111011268865304940598&amp;rtpof=true&amp;sd=true y sus respectivas fechas de actualización.  Los controles se ejecutan de manera oportuna. 
</t>
  </si>
  <si>
    <t xml:space="preserve">No se reporta materialización del riesgo por parte del responsable del proceso, se verifico por parte de esta Oficina los soportes de validación del cumplimiento de la aplicación del Control evidenciando que en acta sin numero del 23 de mayo de 2022, se realizó Comité Académico Comité académico extraordinario, con asunto "solicitud de suspensión y reformulación investigación influencia de las técnicas somáticas en las prácticas pedagógicas y bienestar emocional en contextos escolares"  como conclusión de la reunión se puntualiza "Conclusiones 
Partiendo de los resultados que arroja la evaluación por parte de los pares el Comité Académico, decide conceptuar a favor de suspender el proyecto,y de  hacer la reorientación y reformulación de la investigación. Así como presentar en un nuevo comité los avances de esta. 
Dar tratamiento al proceso desde el equipo de comunicaciones para ser transparentes con la ciudadanía (los maestros seleccionados) de los cambios presentados en la ejecución de la investigación".  
Se observa que esta acta carece de firmas de la Profesional Especializada Subdirección Académica IDEP (E) y el Asesor Dirección General IDEP.   Se solicita por parte de esta Oficina detallar en el seguimiento realizado por parte de la primera línea las gestiones adelantadas durante el cuatrimestre y garantizar que los soportes cuenten con el aval de todos los funcionarios que intervienen.   De otra parte se recomienda fortalecer el seguimiento realizado de la segunda línea con el fin de garantizar la labor de acompañamiento en gestión del riesgo y garantizar la efectividad de los controles establecidos de tal manera que se puedan evidenciar por parte de esta Oficina y evitar reprocesos en la validación de la información.
</t>
  </si>
  <si>
    <t xml:space="preserve">No se reporta materialización del riesgo por parte del responsable del proceso.  La efectividad de los controles se validará en la auditoria que se realizará al proceso de gestión contractual.
</t>
  </si>
  <si>
    <t xml:space="preserve">No se reporta materialización del riesgo por parte del responsable del proceso.
</t>
  </si>
  <si>
    <t xml:space="preserve">No se reporta materialización del riesgo por parte del responsable del proceso.  La efectividad de los controles se validará en la auditoria que se realizará al proceso de gestión documental. </t>
  </si>
  <si>
    <t xml:space="preserve">No se reporta materialización del riesgo por parte del responsable del proceso; de acuerdo a la validación realizada por parte de esta Oficina en la auditoria al proceso de gestión documental se evidenció que no se realizaron prestamos de información clasificada y reservada; se recomienda revisar por parte de esta Oficina los controles identificados toda vez que estan orientados al prestamo de expedientes contractuales y no de información clasificada tal como se identifico en el riesgo. 
</t>
  </si>
  <si>
    <t xml:space="preserve">No se reporta materialización por parte del responsable del proceso, se verifico en las evidencias reportadas que al mes de junio no hay partidas conciliatorias superiores a 30 días.  Así mismo se revisó las conciliaciones bancarias de las cuentas del IDEP. 
Se vienen aplicando oportunamente los controles establecidos.    </t>
  </si>
  <si>
    <t xml:space="preserve">No se repoto avance del control identificado. </t>
  </si>
  <si>
    <t xml:space="preserve">No se reporta materialización del riesgo por parte del responsable del proceso, se verificó las actuaciones adelantadas en el trimestre por parte de la SAYFCID.
</t>
  </si>
  <si>
    <t xml:space="preserve">No se reporta materialización del riesgo por parte del responsable del proceso, se recomienda revisar el reporte realizado por parte del responsable del proceso, toda vez que al mes de agosto de 2022 se indica que las ultimas actuaciones se encuentra a diciembre de 2021 en el SID.
</t>
  </si>
  <si>
    <t>No se reporta materialización del riesgo por parte del responsable del proceso.
La efectividad de los controles se validarán a través de la auditoria al proceso de gestión documental.</t>
  </si>
  <si>
    <t xml:space="preserve">No se reporta materialización del riesgo por parte del responsable del proceso.  Se verificó por parte de esta Oficina la capacitación realizada por parte de la OAP. 
</t>
  </si>
  <si>
    <t xml:space="preserve">No se reporta materialización del riesgo. Los actos administrativos cuentan por validaciones por diferentes instancias.
</t>
  </si>
  <si>
    <t>No se reporta materialización del riesgo por parte del responsable del proceso</t>
  </si>
  <si>
    <r>
      <t xml:space="preserve">Seguimiento realizado por:  </t>
    </r>
    <r>
      <rPr>
        <b/>
        <sz val="11"/>
        <rFont val="Arial Narrow"/>
        <family val="2"/>
      </rPr>
      <t xml:space="preserve">HILDA YAMILE MORALES LAVERDE
</t>
    </r>
    <r>
      <rPr>
        <sz val="11"/>
        <rFont val="Arial Narrow"/>
        <family val="2"/>
      </rPr>
      <t>Jefe Oficina de Control Interno</t>
    </r>
  </si>
  <si>
    <t xml:space="preserve">No se reporta materialización del riesgo por parte del responsable del proceso.  Se verificó por parte de esta oficina el diligenciamiento de la plantilla de control de lineamientos del Manual de imagen corporativa de la Alcaldía, con fecha de corte al 11/12/2022. 
</t>
  </si>
  <si>
    <t>No se reporta materialización del riesgo por parte del responsable del proceso, el link de evidencias corresponde al primer cuatrimestre por lo tanto no se puede evaluar la gestión realizada para el periodo evaluado por lo que se solicita en los próximos seguimientos detallar y anexar los soportes de  aplicación de controles del periodo reportado.</t>
  </si>
  <si>
    <t xml:space="preserve">No se reporta materialización del riesgo por parte del responsable del proceso.  Se verificó los soportes remitidos en la carpeta de evidencias.  Se recomienda actualizar el link registrado en la columna BT  toda vez que este corresponde a los registros del mes de abril.
</t>
  </si>
  <si>
    <t xml:space="preserve">No se reporta materialización del riesgo por parte del responsable del proceso, se recomienda por parte de esta Oficina implementar las acciones necesarias para subsanar las observaciones presentadas por parte de JAHVPGN-Resultados ITA 0877 del 28 de noviembre de 2022 con radicado interno 01946 y de las observaciones realizadas por parte de la OCI en el informe interno 1606 del 18/10/2022.
</t>
  </si>
  <si>
    <r>
      <t xml:space="preserve">No se reporta materialización del riesgo por parte del responsable del proceso, se verifico por parte de esta Oficina de acuerdoi a los soportes remitidos presentación del mes de noviembre 04 sin acta soporte de la reunión.    </t>
    </r>
    <r>
      <rPr>
        <b/>
        <sz val="11"/>
        <rFont val="Arial Narrow"/>
        <family val="2"/>
      </rPr>
      <t xml:space="preserve">"Se reitera por parte de esta Oficina De otra parte se recomienda fortalecer el seguimiento realizado de la segunda línea con el fin de garantizar la labor de acompañamiento en gestión del riesgo y garantizar la efectividad de los controles establecidos de tal manera que se puedan evidenciar por parte de esta Oficina y evitar reprocesos en la validación de la información"
</t>
    </r>
    <r>
      <rPr>
        <sz val="11"/>
        <rFont val="Arial Narrow"/>
        <family val="2"/>
      </rPr>
      <t xml:space="preserve">
</t>
    </r>
  </si>
  <si>
    <t>No se reporta materialización del riesgo por parte del responsable del proceso, se indica que los soportes de validación se encuentran en el expediente contractual.  De acuerdo a la muestra de auditoría seleccionada para el informe de gestión contractual no se generaron observaciones con respecto a este tema.</t>
  </si>
  <si>
    <t xml:space="preserve">No se reporta materialización del riesgo por parte del responsable del proceso, las evidencias reportadas corresponden a correos electrónicos de novedades; por lo anterior no es posible validar la aplicación de controles establecidos. </t>
  </si>
  <si>
    <t>No se reporta materialización del riesgo por parte del responsable del proceso.  Se recomienda detallar en el seguimiento las actividades realizadas durante el cuatrimenstre evaluado, de tal manera que se pueda validar la efectividad del control.  Se anexan todas las actas del CIGD del 2022.</t>
  </si>
  <si>
    <t xml:space="preserve">No se reporta materialización del riesgo por parte del responsable del proceso.  No se encuentra publicado el último seguimiento al plan de acción intitucional en la página web.   Se anexo como soporte todas actas del 2022 del CIGD, se recomienda detallar la gestión realizada durante el cuatrimestre. </t>
  </si>
  <si>
    <t>No se reporta materialización del riesgo por parte del responsable del proceso.
  No se anexa evidencia del control establecido.</t>
  </si>
  <si>
    <t xml:space="preserve">No se reporta materialización del riesgo por parte del responsable del proceso.
 Se evidencia aplicación del formato FT-GF-0703 para el último cuatrimestre de la vigencia. </t>
  </si>
  <si>
    <t xml:space="preserve">No se registra avance por parte del responsable del proceso. </t>
  </si>
  <si>
    <t>Se evidencia concordancia entre la evidencia adjuntada y la actividad planteada. Así mismo, se evidencia avance en las actividades de acuerdo a lo inicialmente programado, lo anterior se ve traducido en la no materialización del riesgo.</t>
  </si>
  <si>
    <t xml:space="preserve">No se reporta materialización del riesgo por parte del responsable del proceso.
 </t>
  </si>
  <si>
    <t xml:space="preserve">No se presenta materialización del riesgo. Durante el primer cuatrimestre se socializo el resultado de la auditoria al proceso de gestión tecnológica, gestión contractual y resultado a la auditoria de la NTC 6047 de 2013.  Los informes finales se publican en la página web de la Entidad. 
Seguimiento efectuado por: Hilda Yamile Morales Laverde - Jefe OCI. 
</t>
  </si>
  <si>
    <t>http://www.idep.edu.co/?q=es/content/auditorias-internas</t>
  </si>
  <si>
    <t xml:space="preserve">No se presenta materialización del riesgo. Durante el primer cuatrimestre se socializo el resultado de la auditoria al proceso de gestión tecnológica, gestión contractual y resultado a la auditoria de la NTC 6047 de 2013.
  Los informes finales se publican en la página web de la Entidad. 
Seguimiento efectuado por: Hilda Yamile Morales Laverde - Jefe OCI. 
</t>
  </si>
  <si>
    <t>Seguimiento Oficina de Control Interno
HILDA YAMILE MORALES LAVERDE
Jefe Oficina de Control Interno 
27/12/2022.</t>
  </si>
  <si>
    <t xml:space="preserve">No se reporta materialización del riesgo por parte del responsable del proceso.   Se verificó por parte de esta Oficina la aplicación de los controles propuestos y la socialización de resultado en el CIGD.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</si>
</sst>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quot; de &quot;mmmm&quot; de &quot;yyyy"/>
    <numFmt numFmtId="165" formatCode="0.0%"/>
    <numFmt numFmtId="166" formatCode="d/m/yyyy"/>
  </numFmts>
  <fonts count="106">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rgb="FF000000"/>
      <name val="Arial"/>
      <family val="2"/>
    </font>
    <font>
      <sz val="11"/>
      <name val="Calibri"/>
      <family val="2"/>
    </font>
    <font>
      <sz val="11"/>
      <color theme="1"/>
      <name val="Calibri"/>
      <family val="2"/>
    </font>
    <font>
      <b/>
      <sz val="12"/>
      <color rgb="FF000000"/>
      <name val="Arial"/>
      <family val="2"/>
    </font>
    <font>
      <sz val="11"/>
      <color rgb="FF000000"/>
      <name val="Arial"/>
      <family val="2"/>
    </font>
    <font>
      <b/>
      <sz val="14"/>
      <color rgb="FF000000"/>
      <name val="Arial"/>
      <family val="2"/>
    </font>
    <font>
      <b/>
      <sz val="11"/>
      <color rgb="FFFFFFFF"/>
      <name val="Arial"/>
      <family val="2"/>
    </font>
    <font>
      <b/>
      <sz val="11"/>
      <color rgb="FF000000"/>
      <name val="Arial"/>
      <family val="2"/>
    </font>
    <font>
      <sz val="8"/>
      <color theme="1"/>
      <name val="Calibri"/>
      <family val="2"/>
    </font>
    <font>
      <sz val="10"/>
      <color theme="1"/>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11"/>
      <color theme="1"/>
      <name val="Arial Narrow"/>
      <family val="2"/>
    </font>
    <font>
      <b/>
      <sz val="14"/>
      <color rgb="FFFFFFFF"/>
      <name val="Calibri"/>
      <family val="2"/>
    </font>
    <font>
      <b/>
      <sz val="14"/>
      <color rgb="FFFFFFFF"/>
      <name val="Arial Narrow"/>
      <family val="2"/>
    </font>
    <font>
      <b/>
      <sz val="14"/>
      <color theme="0"/>
      <name val="Arial Narrow"/>
      <family val="2"/>
    </font>
    <font>
      <sz val="14"/>
      <color theme="0"/>
      <name val="Arial Narrow"/>
      <family val="2"/>
    </font>
    <font>
      <b/>
      <sz val="12"/>
      <color rgb="FFFFFFFF"/>
      <name val="Calibri"/>
      <family val="2"/>
    </font>
    <font>
      <b/>
      <sz val="11"/>
      <color theme="1"/>
      <name val="Arial Narrow"/>
      <family val="2"/>
    </font>
    <font>
      <sz val="11"/>
      <color rgb="FF000000"/>
      <name val="Docs-Calibri"/>
    </font>
    <font>
      <u/>
      <sz val="11"/>
      <color theme="1"/>
      <name val="Calibri"/>
      <family val="2"/>
    </font>
    <font>
      <u/>
      <sz val="11"/>
      <color rgb="FF0000FF"/>
      <name val="Calibri"/>
      <family val="2"/>
    </font>
    <font>
      <u/>
      <sz val="11"/>
      <color theme="1"/>
      <name val="Calibri"/>
      <family val="2"/>
    </font>
    <font>
      <u/>
      <sz val="11"/>
      <color rgb="FF000000"/>
      <name val="Calibri"/>
      <family val="2"/>
    </font>
    <font>
      <u/>
      <sz val="11"/>
      <color rgb="FF000000"/>
      <name val="Calibri"/>
      <family val="2"/>
    </font>
    <font>
      <u/>
      <sz val="11"/>
      <color rgb="FF0000FF"/>
      <name val="Calibri"/>
      <family val="2"/>
    </font>
    <font>
      <u/>
      <sz val="11"/>
      <color theme="1"/>
      <name val="Calibri"/>
      <family val="2"/>
    </font>
    <font>
      <u/>
      <sz val="11"/>
      <color rgb="FF0000FF"/>
      <name val="Calibri"/>
      <family val="2"/>
    </font>
    <font>
      <u/>
      <sz val="11"/>
      <color theme="1"/>
      <name val="Calibri"/>
      <family val="2"/>
    </font>
    <font>
      <u/>
      <sz val="11"/>
      <color theme="1"/>
      <name val="Calibri"/>
      <family val="2"/>
    </font>
    <font>
      <u/>
      <sz val="11"/>
      <color rgb="FF1155CC"/>
      <name val="Calibri"/>
      <family val="2"/>
    </font>
    <font>
      <u/>
      <sz val="11"/>
      <color theme="10"/>
      <name val="Calibri"/>
      <family val="2"/>
    </font>
    <font>
      <u/>
      <sz val="11"/>
      <color theme="10"/>
      <name val="Calibri"/>
      <family val="2"/>
    </font>
    <font>
      <u/>
      <sz val="11"/>
      <color rgb="FF0000FF"/>
      <name val="Calibri"/>
      <family val="2"/>
    </font>
    <font>
      <sz val="11"/>
      <color rgb="FF000000"/>
      <name val="Calibri"/>
      <family val="2"/>
    </font>
    <font>
      <sz val="11"/>
      <color rgb="FF000000"/>
      <name val="Roboto"/>
    </font>
    <font>
      <u/>
      <sz val="11"/>
      <color rgb="FF000000"/>
      <name val="Calibri"/>
      <family val="2"/>
    </font>
    <font>
      <b/>
      <sz val="11"/>
      <color rgb="FF000000"/>
      <name val="Calibri"/>
      <family val="2"/>
    </font>
    <font>
      <sz val="11"/>
      <color rgb="FF000000"/>
      <name val="Arial Narrow"/>
      <family val="2"/>
    </font>
    <font>
      <sz val="10"/>
      <color theme="1"/>
      <name val="Arial Narrow"/>
      <family val="2"/>
    </font>
    <font>
      <u/>
      <sz val="10"/>
      <color theme="1"/>
      <name val="Arial"/>
      <family val="2"/>
    </font>
    <font>
      <b/>
      <sz val="14"/>
      <color theme="1"/>
      <name val="Arial"/>
      <family val="2"/>
    </font>
    <font>
      <b/>
      <sz val="12"/>
      <color theme="0"/>
      <name val="Arial"/>
      <family val="2"/>
    </font>
    <font>
      <b/>
      <sz val="10"/>
      <color theme="0"/>
      <name val="Arial"/>
      <family val="2"/>
    </font>
    <font>
      <u/>
      <sz val="11"/>
      <color rgb="FF0000FF"/>
      <name val="Calibri"/>
      <family val="2"/>
    </font>
    <font>
      <u/>
      <sz val="11"/>
      <color theme="10"/>
      <name val="Calibri"/>
      <family val="2"/>
    </font>
    <font>
      <u/>
      <sz val="11"/>
      <color theme="10"/>
      <name val="Calibri"/>
      <family val="2"/>
    </font>
    <font>
      <u/>
      <sz val="11"/>
      <color theme="1"/>
      <name val="Arial Narrow"/>
      <family val="2"/>
    </font>
    <font>
      <u/>
      <sz val="11"/>
      <color theme="1"/>
      <name val="Calibri"/>
      <family val="2"/>
    </font>
    <font>
      <u/>
      <sz val="11"/>
      <color rgb="FF000000"/>
      <name val="Calibri"/>
      <family val="2"/>
    </font>
    <font>
      <u/>
      <sz val="11"/>
      <color rgb="FF0000FF"/>
      <name val="Calibri"/>
      <family val="2"/>
    </font>
    <font>
      <u/>
      <sz val="11"/>
      <color theme="10"/>
      <name val="Calibri"/>
      <family val="2"/>
    </font>
    <font>
      <b/>
      <sz val="18"/>
      <color theme="1"/>
      <name val="Arial Narrow"/>
      <family val="2"/>
    </font>
    <font>
      <sz val="18"/>
      <color theme="1"/>
      <name val="Arial"/>
      <family val="2"/>
    </font>
    <font>
      <b/>
      <sz val="20"/>
      <color rgb="FF000000"/>
      <name val="Arial Narrow"/>
      <family val="2"/>
    </font>
    <font>
      <sz val="20"/>
      <color rgb="FF000000"/>
      <name val="Arial Narrow"/>
      <family val="2"/>
    </font>
    <font>
      <sz val="20"/>
      <color rgb="FFFFFFFF"/>
      <name val="Arial Narrow"/>
      <family val="2"/>
    </font>
    <font>
      <b/>
      <sz val="26"/>
      <color theme="1"/>
      <name val="Arial Narrow"/>
      <family val="2"/>
    </font>
    <font>
      <sz val="24"/>
      <color theme="1"/>
      <name val="Arial"/>
      <family val="2"/>
    </font>
    <font>
      <b/>
      <sz val="24"/>
      <color rgb="FF000000"/>
      <name val="Arial Narrow"/>
      <family val="2"/>
    </font>
    <font>
      <sz val="11"/>
      <color theme="0"/>
      <name val="Calibri"/>
      <family val="2"/>
    </font>
    <font>
      <sz val="26"/>
      <color rgb="FF000000"/>
      <name val="Arial Narrow"/>
      <family val="2"/>
    </font>
    <font>
      <sz val="26"/>
      <color rgb="FFFFFFFF"/>
      <name val="Arial Narrow"/>
      <family val="2"/>
    </font>
    <font>
      <sz val="16"/>
      <color theme="1"/>
      <name val="Arial Narrow"/>
      <family val="2"/>
    </font>
    <font>
      <sz val="16"/>
      <color rgb="FF000000"/>
      <name val="Arial Narrow"/>
      <family val="2"/>
    </font>
    <font>
      <sz val="16"/>
      <color theme="1"/>
      <name val="Calibri"/>
      <family val="2"/>
    </font>
    <font>
      <sz val="11"/>
      <color theme="1"/>
      <name val="Arial"/>
      <family val="2"/>
    </font>
    <font>
      <sz val="12"/>
      <color theme="1"/>
      <name val="Arial"/>
      <family val="2"/>
    </font>
    <font>
      <sz val="12"/>
      <color rgb="FF000000"/>
      <name val="Arial"/>
      <family val="2"/>
    </font>
    <font>
      <b/>
      <sz val="9"/>
      <color theme="1"/>
      <name val="Arial Narrow"/>
      <family val="2"/>
    </font>
    <font>
      <sz val="10"/>
      <color rgb="FF000000"/>
      <name val="Arial Narrow"/>
      <family val="2"/>
    </font>
    <font>
      <sz val="11"/>
      <color rgb="FFFF0000"/>
      <name val="Arial Narrow"/>
      <family val="2"/>
    </font>
    <font>
      <sz val="11"/>
      <color theme="10"/>
      <name val="Calibri"/>
      <family val="2"/>
    </font>
    <font>
      <i/>
      <sz val="11"/>
      <color rgb="FF000000"/>
      <name val="Calibri"/>
      <family val="2"/>
    </font>
    <font>
      <sz val="11"/>
      <color rgb="FF000000"/>
      <name val="&quot;Arial Narrow&quot;"/>
    </font>
    <font>
      <b/>
      <sz val="11"/>
      <color rgb="FF000000"/>
      <name val="&quot;Arial Narrow&quot;"/>
    </font>
    <font>
      <b/>
      <sz val="11"/>
      <color rgb="FF000000"/>
      <name val="Arial Narrow"/>
      <family val="2"/>
    </font>
    <font>
      <u/>
      <sz val="10"/>
      <color rgb="FF1155CC"/>
      <name val="Arial"/>
      <family val="2"/>
    </font>
    <font>
      <sz val="10"/>
      <color theme="0"/>
      <name val="Arial"/>
      <family val="2"/>
    </font>
    <font>
      <sz val="11"/>
      <color rgb="FF0000FF"/>
      <name val="Calibri"/>
      <family val="2"/>
    </font>
    <font>
      <b/>
      <sz val="12"/>
      <color rgb="FFE36C09"/>
      <name val="Arial"/>
      <family val="2"/>
    </font>
    <font>
      <u/>
      <sz val="11"/>
      <color theme="10"/>
      <name val="Calibri"/>
      <family val="2"/>
      <scheme val="minor"/>
    </font>
    <font>
      <sz val="11"/>
      <color theme="1"/>
      <name val="Calibri"/>
      <family val="2"/>
    </font>
    <font>
      <u/>
      <sz val="11"/>
      <color theme="1"/>
      <name val="Calibri"/>
      <family val="2"/>
    </font>
    <font>
      <u/>
      <sz val="11"/>
      <color theme="10"/>
      <name val="Calibri"/>
      <family val="2"/>
      <scheme val="minor"/>
    </font>
    <font>
      <u/>
      <sz val="11"/>
      <color rgb="FF1155CC"/>
      <name val="Calibri"/>
      <family val="2"/>
    </font>
    <font>
      <sz val="10"/>
      <color theme="1"/>
      <name val="Arial"/>
      <family val="2"/>
    </font>
    <font>
      <i/>
      <sz val="11"/>
      <color theme="1"/>
      <name val="Calibri"/>
      <family val="2"/>
    </font>
    <font>
      <sz val="11"/>
      <color rgb="FF000000"/>
      <name val="Calibri"/>
      <family val="2"/>
    </font>
    <font>
      <sz val="11"/>
      <color theme="1"/>
      <name val="Arial Narrow"/>
      <family val="2"/>
    </font>
    <font>
      <sz val="11"/>
      <color theme="1"/>
      <name val="Calibri"/>
      <family val="2"/>
      <scheme val="minor"/>
    </font>
    <font>
      <b/>
      <sz val="11"/>
      <color theme="1"/>
      <name val="Calibri"/>
      <family val="2"/>
      <scheme val="minor"/>
    </font>
    <font>
      <sz val="10"/>
      <color theme="1"/>
      <name val="Arial"/>
      <family val="2"/>
    </font>
    <font>
      <b/>
      <sz val="12"/>
      <color rgb="FFFFFFFF"/>
      <name val="Calibri"/>
      <family val="2"/>
    </font>
    <font>
      <sz val="11"/>
      <color theme="1"/>
      <name val="Calibri"/>
      <family val="2"/>
    </font>
    <font>
      <i/>
      <sz val="11"/>
      <color theme="1"/>
      <name val="Calibri"/>
      <family val="2"/>
      <scheme val="minor"/>
    </font>
    <font>
      <sz val="11"/>
      <name val="Arial Narrow"/>
      <family val="2"/>
    </font>
    <font>
      <b/>
      <sz val="11"/>
      <name val="Arial Narrow"/>
      <family val="2"/>
    </font>
  </fonts>
  <fills count="45">
    <fill>
      <patternFill patternType="none"/>
    </fill>
    <fill>
      <patternFill patternType="gray125"/>
    </fill>
    <fill>
      <patternFill patternType="solid">
        <fgColor rgb="FF99CCFF"/>
        <bgColor rgb="FF99CCFF"/>
      </patternFill>
    </fill>
    <fill>
      <patternFill patternType="solid">
        <fgColor rgb="FFFFCC99"/>
        <bgColor rgb="FFFFCC99"/>
      </patternFill>
    </fill>
    <fill>
      <patternFill patternType="solid">
        <fgColor rgb="FF969696"/>
        <bgColor rgb="FF969696"/>
      </patternFill>
    </fill>
    <fill>
      <patternFill patternType="solid">
        <fgColor rgb="FF993300"/>
        <bgColor rgb="FF993300"/>
      </patternFill>
    </fill>
    <fill>
      <patternFill patternType="solid">
        <fgColor rgb="FF00CCFF"/>
        <bgColor rgb="FF00CCFF"/>
      </patternFill>
    </fill>
    <fill>
      <patternFill patternType="solid">
        <fgColor rgb="FF99CC00"/>
        <bgColor rgb="FF99CC00"/>
      </patternFill>
    </fill>
    <fill>
      <patternFill patternType="solid">
        <fgColor rgb="FFC0C0C0"/>
        <bgColor rgb="FFC0C0C0"/>
      </patternFill>
    </fill>
    <fill>
      <patternFill patternType="solid">
        <fgColor rgb="FFFF9900"/>
        <bgColor rgb="FFFF9900"/>
      </patternFill>
    </fill>
    <fill>
      <patternFill patternType="solid">
        <fgColor rgb="FF808080"/>
        <bgColor rgb="FF808080"/>
      </patternFill>
    </fill>
    <fill>
      <patternFill patternType="solid">
        <fgColor rgb="FFFFFFFF"/>
        <bgColor rgb="FFFFFFFF"/>
      </patternFill>
    </fill>
    <fill>
      <patternFill patternType="solid">
        <fgColor rgb="FFFFFF00"/>
        <bgColor rgb="FFFFFF00"/>
      </patternFill>
    </fill>
    <fill>
      <patternFill patternType="solid">
        <fgColor rgb="FFD0CECE"/>
        <bgColor rgb="FFD0CECE"/>
      </patternFill>
    </fill>
    <fill>
      <patternFill patternType="solid">
        <fgColor theme="0"/>
        <bgColor theme="0"/>
      </patternFill>
    </fill>
    <fill>
      <patternFill patternType="solid">
        <fgColor theme="7"/>
        <bgColor theme="7"/>
      </patternFill>
    </fill>
    <fill>
      <patternFill patternType="solid">
        <fgColor rgb="FF953734"/>
        <bgColor rgb="FF953734"/>
      </patternFill>
    </fill>
    <fill>
      <patternFill patternType="solid">
        <fgColor theme="4"/>
        <bgColor theme="4"/>
      </patternFill>
    </fill>
    <fill>
      <patternFill patternType="solid">
        <fgColor rgb="FF7030A0"/>
        <bgColor rgb="FF7030A0"/>
      </patternFill>
    </fill>
    <fill>
      <patternFill patternType="solid">
        <fgColor rgb="FF31859B"/>
        <bgColor rgb="FF31859B"/>
      </patternFill>
    </fill>
    <fill>
      <patternFill patternType="solid">
        <fgColor rgb="FF76923C"/>
        <bgColor rgb="FF76923C"/>
      </patternFill>
    </fill>
    <fill>
      <patternFill patternType="solid">
        <fgColor rgb="FFB2A1C7"/>
        <bgColor rgb="FFB2A1C7"/>
      </patternFill>
    </fill>
    <fill>
      <patternFill patternType="solid">
        <fgColor rgb="FFD99594"/>
        <bgColor rgb="FFD99594"/>
      </patternFill>
    </fill>
    <fill>
      <patternFill patternType="solid">
        <fgColor rgb="FF00B0F0"/>
        <bgColor rgb="FF00B0F0"/>
      </patternFill>
    </fill>
    <fill>
      <patternFill patternType="solid">
        <fgColor rgb="FF92CDDC"/>
        <bgColor rgb="FF92CDDC"/>
      </patternFill>
    </fill>
    <fill>
      <patternFill patternType="solid">
        <fgColor rgb="FFF2DBDB"/>
        <bgColor rgb="FFF2DBDB"/>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theme="5" tint="-0.499984740745262"/>
        <bgColor rgb="FFD99594"/>
      </patternFill>
    </fill>
    <fill>
      <patternFill patternType="solid">
        <fgColor theme="0"/>
        <bgColor indexed="64"/>
      </patternFill>
    </fill>
    <fill>
      <patternFill patternType="solid">
        <fgColor theme="7" tint="-0.499984740745262"/>
        <bgColor rgb="FFB2A1C7"/>
      </patternFill>
    </fill>
    <fill>
      <patternFill patternType="solid">
        <fgColor theme="4" tint="0.59999389629810485"/>
        <bgColor indexed="64"/>
      </patternFill>
    </fill>
    <fill>
      <patternFill patternType="solid">
        <fgColor theme="0"/>
        <bgColor rgb="FFFFFFFF"/>
      </patternFill>
    </fill>
    <fill>
      <patternFill patternType="solid">
        <fgColor rgb="FFFFFF00"/>
        <bgColor rgb="FF00CCFF"/>
      </patternFill>
    </fill>
    <fill>
      <patternFill patternType="solid">
        <fgColor theme="0"/>
        <bgColor rgb="FF993300"/>
      </patternFill>
    </fill>
    <fill>
      <patternFill patternType="solid">
        <fgColor theme="0"/>
        <bgColor rgb="FF00CCFF"/>
      </patternFill>
    </fill>
    <fill>
      <patternFill patternType="solid">
        <fgColor theme="0"/>
        <bgColor rgb="FF99CC00"/>
      </patternFill>
    </fill>
    <fill>
      <patternFill patternType="solid">
        <fgColor theme="0"/>
        <bgColor rgb="FFC0C0C0"/>
      </patternFill>
    </fill>
    <fill>
      <patternFill patternType="solid">
        <fgColor theme="0"/>
        <bgColor rgb="FFFF9900"/>
      </patternFill>
    </fill>
    <fill>
      <patternFill patternType="solid">
        <fgColor theme="6" tint="0.59999389629810485"/>
        <bgColor indexed="64"/>
      </patternFill>
    </fill>
    <fill>
      <patternFill patternType="solid">
        <fgColor theme="6" tint="0.59999389629810485"/>
        <bgColor theme="0"/>
      </patternFill>
    </fill>
  </fills>
  <borders count="87">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right style="thin">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thin">
        <color rgb="FF000000"/>
      </left>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hair">
        <color rgb="FF000000"/>
      </left>
      <right style="hair">
        <color rgb="FF000000"/>
      </right>
      <top style="hair">
        <color rgb="FF000000"/>
      </top>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89" fillId="0" borderId="0" applyNumberFormat="0" applyFill="0" applyBorder="0" applyAlignment="0" applyProtection="0"/>
    <xf numFmtId="9" fontId="98" fillId="0" borderId="0" applyFont="0" applyFill="0" applyBorder="0" applyAlignment="0" applyProtection="0"/>
  </cellStyleXfs>
  <cellXfs count="539">
    <xf numFmtId="0" fontId="0" fillId="0" borderId="0" xfId="0"/>
    <xf numFmtId="0" fontId="8" fillId="0" borderId="0" xfId="0" applyFont="1"/>
    <xf numFmtId="164" fontId="9" fillId="3" borderId="18" xfId="0" applyNumberFormat="1" applyFont="1" applyFill="1" applyBorder="1" applyAlignment="1">
      <alignment horizontal="center" vertical="center" wrapText="1"/>
    </xf>
    <xf numFmtId="0" fontId="10" fillId="0" borderId="0" xfId="0" applyFont="1"/>
    <xf numFmtId="0" fontId="12" fillId="5" borderId="21" xfId="0" applyFont="1" applyFill="1" applyBorder="1" applyAlignment="1">
      <alignment horizontal="center"/>
    </xf>
    <xf numFmtId="0" fontId="12" fillId="5" borderId="21" xfId="0" applyFont="1" applyFill="1" applyBorder="1" applyAlignment="1">
      <alignment horizontal="center" wrapText="1"/>
    </xf>
    <xf numFmtId="0" fontId="10" fillId="6" borderId="22" xfId="0" applyFont="1" applyFill="1" applyBorder="1"/>
    <xf numFmtId="0" fontId="10" fillId="6" borderId="21" xfId="0" applyFont="1" applyFill="1" applyBorder="1" applyAlignment="1">
      <alignment horizontal="center"/>
    </xf>
    <xf numFmtId="0" fontId="10" fillId="6" borderId="23" xfId="0" applyFont="1" applyFill="1" applyBorder="1" applyAlignment="1">
      <alignment horizontal="center"/>
    </xf>
    <xf numFmtId="0" fontId="13" fillId="6" borderId="22" xfId="0" applyFont="1" applyFill="1" applyBorder="1" applyAlignment="1">
      <alignment horizontal="center"/>
    </xf>
    <xf numFmtId="0" fontId="10" fillId="6" borderId="22" xfId="0" applyFont="1" applyFill="1" applyBorder="1" applyAlignment="1">
      <alignment horizontal="center"/>
    </xf>
    <xf numFmtId="0" fontId="10" fillId="6" borderId="24" xfId="0" applyFont="1" applyFill="1" applyBorder="1" applyAlignment="1">
      <alignment horizontal="center"/>
    </xf>
    <xf numFmtId="0" fontId="10" fillId="7" borderId="22" xfId="0" applyFont="1" applyFill="1" applyBorder="1"/>
    <xf numFmtId="0" fontId="10" fillId="7" borderId="21" xfId="0" applyFont="1" applyFill="1" applyBorder="1" applyAlignment="1">
      <alignment horizontal="center"/>
    </xf>
    <xf numFmtId="0" fontId="10" fillId="7" borderId="23" xfId="0" applyFont="1" applyFill="1" applyBorder="1" applyAlignment="1">
      <alignment horizontal="center"/>
    </xf>
    <xf numFmtId="0" fontId="13" fillId="7" borderId="22" xfId="0" applyFont="1" applyFill="1" applyBorder="1" applyAlignment="1">
      <alignment horizontal="center"/>
    </xf>
    <xf numFmtId="0" fontId="10" fillId="8" borderId="22" xfId="0" applyFont="1" applyFill="1" applyBorder="1"/>
    <xf numFmtId="0" fontId="10" fillId="8" borderId="21" xfId="0" applyFont="1" applyFill="1" applyBorder="1" applyAlignment="1">
      <alignment horizontal="center"/>
    </xf>
    <xf numFmtId="0" fontId="10" fillId="8" borderId="23" xfId="0" applyFont="1" applyFill="1" applyBorder="1" applyAlignment="1">
      <alignment horizontal="center"/>
    </xf>
    <xf numFmtId="0" fontId="13" fillId="8" borderId="22" xfId="0" applyFont="1" applyFill="1" applyBorder="1" applyAlignment="1">
      <alignment horizontal="center"/>
    </xf>
    <xf numFmtId="0" fontId="10" fillId="9" borderId="22" xfId="0" applyFont="1" applyFill="1" applyBorder="1"/>
    <xf numFmtId="0" fontId="10" fillId="9" borderId="21" xfId="0" applyFont="1" applyFill="1" applyBorder="1" applyAlignment="1">
      <alignment horizontal="center"/>
    </xf>
    <xf numFmtId="0" fontId="10" fillId="9" borderId="23" xfId="0" applyFont="1" applyFill="1" applyBorder="1" applyAlignment="1">
      <alignment horizontal="center"/>
    </xf>
    <xf numFmtId="0" fontId="13" fillId="9" borderId="22" xfId="0" applyFont="1" applyFill="1" applyBorder="1" applyAlignment="1">
      <alignment horizontal="center"/>
    </xf>
    <xf numFmtId="0" fontId="9" fillId="10" borderId="22" xfId="0" applyFont="1" applyFill="1" applyBorder="1" applyAlignment="1">
      <alignment horizontal="right"/>
    </xf>
    <xf numFmtId="0" fontId="9" fillId="10" borderId="22" xfId="0" applyFont="1" applyFill="1" applyBorder="1" applyAlignment="1">
      <alignment horizontal="center"/>
    </xf>
    <xf numFmtId="0" fontId="14" fillId="0" borderId="0" xfId="0" applyFont="1"/>
    <xf numFmtId="0" fontId="14" fillId="0" borderId="0" xfId="0" applyFont="1" applyAlignment="1">
      <alignment horizontal="center"/>
    </xf>
    <xf numFmtId="0" fontId="15" fillId="0" borderId="0" xfId="0" applyFont="1" applyAlignment="1">
      <alignment horizontal="center"/>
    </xf>
    <xf numFmtId="0" fontId="16" fillId="0" borderId="25" xfId="0" applyFont="1" applyBorder="1" applyAlignment="1">
      <alignment wrapText="1"/>
    </xf>
    <xf numFmtId="0" fontId="8" fillId="0" borderId="25" xfId="0" applyFont="1" applyBorder="1" applyAlignment="1">
      <alignment wrapText="1"/>
    </xf>
    <xf numFmtId="0" fontId="17" fillId="14" borderId="40" xfId="0" applyFont="1" applyFill="1" applyBorder="1" applyAlignment="1">
      <alignment vertical="center" wrapText="1"/>
    </xf>
    <xf numFmtId="0" fontId="20" fillId="0" borderId="0" xfId="0" applyFont="1"/>
    <xf numFmtId="0" fontId="22" fillId="17" borderId="41" xfId="0" applyFont="1" applyFill="1" applyBorder="1" applyAlignment="1">
      <alignment horizontal="center" vertical="center" textRotation="90"/>
    </xf>
    <xf numFmtId="0" fontId="23" fillId="17" borderId="41" xfId="0" applyFont="1" applyFill="1" applyBorder="1" applyAlignment="1">
      <alignment horizontal="center" vertical="center" wrapText="1"/>
    </xf>
    <xf numFmtId="0" fontId="23" fillId="17" borderId="41" xfId="0" applyFont="1" applyFill="1" applyBorder="1" applyAlignment="1">
      <alignment horizontal="center" vertical="center"/>
    </xf>
    <xf numFmtId="0" fontId="23" fillId="18" borderId="41" xfId="0" applyFont="1" applyFill="1" applyBorder="1" applyAlignment="1">
      <alignment horizontal="center" vertical="center" wrapText="1"/>
    </xf>
    <xf numFmtId="0" fontId="23" fillId="9" borderId="41" xfId="0" applyFont="1" applyFill="1" applyBorder="1" applyAlignment="1">
      <alignment horizontal="center" vertical="center"/>
    </xf>
    <xf numFmtId="0" fontId="23" fillId="9" borderId="41" xfId="0" applyFont="1" applyFill="1" applyBorder="1" applyAlignment="1">
      <alignment horizontal="center" vertical="center" wrapText="1"/>
    </xf>
    <xf numFmtId="0" fontId="23" fillId="17" borderId="41" xfId="0" applyFont="1" applyFill="1" applyBorder="1" applyAlignment="1">
      <alignment horizontal="center" vertical="center" textRotation="90" wrapText="1"/>
    </xf>
    <xf numFmtId="0" fontId="25" fillId="20" borderId="42" xfId="0" applyFont="1" applyFill="1" applyBorder="1" applyAlignment="1">
      <alignment horizontal="center" vertical="center" wrapText="1"/>
    </xf>
    <xf numFmtId="0" fontId="25" fillId="21" borderId="42" xfId="0" applyFont="1" applyFill="1" applyBorder="1" applyAlignment="1">
      <alignment horizontal="center" vertical="center" wrapText="1"/>
    </xf>
    <xf numFmtId="0" fontId="25" fillId="22" borderId="42" xfId="0" applyFont="1" applyFill="1" applyBorder="1" applyAlignment="1">
      <alignment horizontal="center" vertical="center" wrapText="1"/>
    </xf>
    <xf numFmtId="0" fontId="8" fillId="0" borderId="43" xfId="0" applyFont="1" applyBorder="1"/>
    <xf numFmtId="0" fontId="8" fillId="0" borderId="44" xfId="0" applyFont="1" applyBorder="1"/>
    <xf numFmtId="0" fontId="8" fillId="18" borderId="45" xfId="0" applyFont="1" applyFill="1" applyBorder="1"/>
    <xf numFmtId="0" fontId="23" fillId="9" borderId="41" xfId="0" applyFont="1" applyFill="1" applyBorder="1" applyAlignment="1">
      <alignment horizontal="center" vertical="center" textRotation="90"/>
    </xf>
    <xf numFmtId="49" fontId="23" fillId="9" borderId="41" xfId="0" applyNumberFormat="1" applyFont="1" applyFill="1" applyBorder="1" applyAlignment="1">
      <alignment vertical="center" textRotation="90" wrapText="1"/>
    </xf>
    <xf numFmtId="49" fontId="23" fillId="9" borderId="41" xfId="0" applyNumberFormat="1" applyFont="1" applyFill="1" applyBorder="1" applyAlignment="1">
      <alignment horizontal="center" vertical="center" wrapText="1"/>
    </xf>
    <xf numFmtId="49" fontId="23" fillId="2" borderId="41" xfId="0" applyNumberFormat="1" applyFont="1" applyFill="1" applyBorder="1" applyAlignment="1">
      <alignment vertical="center" textRotation="90" wrapText="1"/>
    </xf>
    <xf numFmtId="49" fontId="23" fillId="2" borderId="41" xfId="0" applyNumberFormat="1" applyFont="1" applyFill="1" applyBorder="1" applyAlignment="1">
      <alignment horizontal="center" vertical="center" wrapText="1"/>
    </xf>
    <xf numFmtId="0" fontId="25" fillId="7" borderId="46" xfId="0" applyFont="1" applyFill="1" applyBorder="1" applyAlignment="1">
      <alignment horizontal="center" vertical="center" wrapText="1"/>
    </xf>
    <xf numFmtId="0" fontId="25" fillId="7" borderId="47" xfId="0" applyFont="1" applyFill="1" applyBorder="1" applyAlignment="1">
      <alignment horizontal="center" vertical="center" wrapText="1"/>
    </xf>
    <xf numFmtId="0" fontId="25" fillId="20" borderId="47" xfId="0" applyFont="1" applyFill="1" applyBorder="1" applyAlignment="1">
      <alignment horizontal="center" vertical="center" wrapText="1"/>
    </xf>
    <xf numFmtId="0" fontId="25" fillId="15" borderId="46" xfId="0" applyFont="1" applyFill="1" applyBorder="1" applyAlignment="1">
      <alignment horizontal="center" vertical="center" wrapText="1"/>
    </xf>
    <xf numFmtId="0" fontId="25" fillId="15" borderId="47" xfId="0" applyFont="1" applyFill="1" applyBorder="1" applyAlignment="1">
      <alignment horizontal="center" vertical="center" wrapText="1"/>
    </xf>
    <xf numFmtId="0" fontId="25" fillId="21" borderId="47" xfId="0" applyFont="1" applyFill="1" applyBorder="1" applyAlignment="1">
      <alignment horizontal="center" vertical="center" wrapText="1"/>
    </xf>
    <xf numFmtId="0" fontId="25" fillId="16" borderId="46" xfId="0" applyFont="1" applyFill="1" applyBorder="1" applyAlignment="1">
      <alignment horizontal="center" vertical="center" wrapText="1"/>
    </xf>
    <xf numFmtId="0" fontId="25" fillId="16" borderId="47" xfId="0" applyFont="1" applyFill="1" applyBorder="1" applyAlignment="1">
      <alignment horizontal="center" vertical="center" wrapText="1"/>
    </xf>
    <xf numFmtId="0" fontId="25" fillId="22" borderId="47" xfId="0" applyFont="1" applyFill="1" applyBorder="1" applyAlignment="1">
      <alignment horizontal="center" vertical="center" wrapText="1"/>
    </xf>
    <xf numFmtId="0" fontId="20" fillId="0" borderId="48" xfId="0" applyFont="1" applyBorder="1" applyAlignment="1">
      <alignment horizontal="center" vertical="center"/>
    </xf>
    <xf numFmtId="0" fontId="20" fillId="0" borderId="26"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2" xfId="0" applyFont="1" applyBorder="1" applyAlignment="1">
      <alignment horizontal="center" vertical="center"/>
    </xf>
    <xf numFmtId="0" fontId="26" fillId="0" borderId="22" xfId="0" applyFont="1" applyBorder="1" applyAlignment="1">
      <alignment horizontal="center" vertical="center" wrapText="1"/>
    </xf>
    <xf numFmtId="9" fontId="20" fillId="0" borderId="22" xfId="0" applyNumberFormat="1" applyFont="1" applyBorder="1" applyAlignment="1">
      <alignment horizontal="center" vertical="center" wrapText="1"/>
    </xf>
    <xf numFmtId="0" fontId="26" fillId="0" borderId="22" xfId="0" applyFont="1" applyBorder="1" applyAlignment="1">
      <alignment horizontal="center" vertical="center"/>
    </xf>
    <xf numFmtId="0" fontId="17" fillId="0" borderId="22" xfId="0" applyFont="1" applyBorder="1" applyAlignment="1">
      <alignment horizontal="left" vertical="center" wrapText="1"/>
    </xf>
    <xf numFmtId="0" fontId="20" fillId="0" borderId="22" xfId="0" applyFont="1" applyBorder="1" applyAlignment="1">
      <alignment horizontal="center" vertical="center" textRotation="90"/>
    </xf>
    <xf numFmtId="9" fontId="20" fillId="0" borderId="22" xfId="0" applyNumberFormat="1" applyFont="1" applyBorder="1" applyAlignment="1">
      <alignment horizontal="center" vertical="center"/>
    </xf>
    <xf numFmtId="165" fontId="20" fillId="0" borderId="22" xfId="0" applyNumberFormat="1" applyFont="1" applyBorder="1" applyAlignment="1">
      <alignment horizontal="center" vertical="center"/>
    </xf>
    <xf numFmtId="0" fontId="26" fillId="0" borderId="22" xfId="0" applyFont="1" applyBorder="1" applyAlignment="1">
      <alignment horizontal="center" vertical="center" textRotation="90" wrapText="1"/>
    </xf>
    <xf numFmtId="0" fontId="26" fillId="0" borderId="22" xfId="0" applyFont="1" applyBorder="1" applyAlignment="1">
      <alignment horizontal="center" vertical="center" textRotation="90"/>
    </xf>
    <xf numFmtId="0" fontId="20" fillId="14" borderId="22" xfId="0" applyFont="1" applyFill="1" applyBorder="1" applyAlignment="1">
      <alignment horizontal="left" vertical="center" wrapText="1"/>
    </xf>
    <xf numFmtId="166" fontId="20" fillId="0" borderId="22" xfId="0" applyNumberFormat="1" applyFont="1" applyBorder="1" applyAlignment="1">
      <alignment horizontal="center" vertical="center"/>
    </xf>
    <xf numFmtId="0" fontId="17" fillId="0" borderId="22" xfId="0" applyFont="1" applyBorder="1" applyAlignment="1">
      <alignment horizontal="center" vertical="center" wrapText="1"/>
    </xf>
    <xf numFmtId="0" fontId="8" fillId="0" borderId="22" xfId="0" applyFont="1" applyBorder="1" applyAlignment="1">
      <alignment horizontal="left" vertical="center" wrapText="1"/>
    </xf>
    <xf numFmtId="0" fontId="8" fillId="0" borderId="22" xfId="0" applyFont="1" applyBorder="1" applyAlignment="1">
      <alignment horizontal="left" vertical="center"/>
    </xf>
    <xf numFmtId="0" fontId="20" fillId="14" borderId="49" xfId="0" applyFont="1" applyFill="1" applyBorder="1" applyAlignment="1">
      <alignment horizontal="left" vertical="center"/>
    </xf>
    <xf numFmtId="0" fontId="8" fillId="0" borderId="22" xfId="0" applyFont="1" applyBorder="1" applyAlignment="1">
      <alignment wrapText="1"/>
    </xf>
    <xf numFmtId="0" fontId="8" fillId="0" borderId="22" xfId="0" applyFont="1" applyBorder="1" applyAlignment="1">
      <alignment vertical="center" wrapText="1"/>
    </xf>
    <xf numFmtId="0" fontId="8" fillId="0" borderId="36" xfId="0" applyFont="1" applyBorder="1" applyAlignment="1">
      <alignment vertical="center" wrapText="1"/>
    </xf>
    <xf numFmtId="0" fontId="8" fillId="0" borderId="22" xfId="0" applyFont="1" applyBorder="1"/>
    <xf numFmtId="0" fontId="20" fillId="0" borderId="22" xfId="0" applyFont="1" applyBorder="1" applyAlignment="1">
      <alignment horizontal="left" vertical="center" wrapText="1"/>
    </xf>
    <xf numFmtId="0" fontId="20" fillId="0" borderId="48" xfId="0" applyFont="1" applyBorder="1" applyAlignment="1">
      <alignment horizontal="center" vertical="center" wrapText="1"/>
    </xf>
    <xf numFmtId="0" fontId="26" fillId="0" borderId="48" xfId="0" applyFont="1" applyBorder="1" applyAlignment="1">
      <alignment horizontal="center" vertical="center" wrapText="1"/>
    </xf>
    <xf numFmtId="9" fontId="20" fillId="0" borderId="48" xfId="0" applyNumberFormat="1" applyFont="1" applyBorder="1" applyAlignment="1">
      <alignment horizontal="center" vertical="center" wrapText="1"/>
    </xf>
    <xf numFmtId="0" fontId="26" fillId="0" borderId="48" xfId="0" applyFont="1" applyBorder="1" applyAlignment="1">
      <alignment horizontal="center" vertical="center"/>
    </xf>
    <xf numFmtId="0" fontId="28" fillId="0" borderId="22" xfId="0" applyFont="1" applyBorder="1" applyAlignment="1">
      <alignment wrapText="1"/>
    </xf>
    <xf numFmtId="0" fontId="29" fillId="0" borderId="22" xfId="0" applyFont="1" applyBorder="1" applyAlignment="1">
      <alignment vertical="center" wrapText="1"/>
    </xf>
    <xf numFmtId="0" fontId="30" fillId="0" borderId="22" xfId="0" applyFont="1" applyBorder="1" applyAlignment="1">
      <alignment vertical="center" wrapText="1"/>
    </xf>
    <xf numFmtId="0" fontId="31" fillId="11" borderId="40" xfId="0" applyFont="1" applyFill="1" applyBorder="1" applyAlignment="1">
      <alignment horizontal="left" vertical="center" wrapText="1"/>
    </xf>
    <xf numFmtId="0" fontId="32" fillId="0" borderId="22" xfId="0" applyFont="1" applyBorder="1" applyAlignment="1">
      <alignment vertical="center" wrapText="1"/>
    </xf>
    <xf numFmtId="0" fontId="33" fillId="0" borderId="22" xfId="0" applyFont="1" applyBorder="1" applyAlignment="1">
      <alignment vertical="center" wrapText="1"/>
    </xf>
    <xf numFmtId="0" fontId="34" fillId="0" borderId="22" xfId="0" applyFont="1" applyBorder="1" applyAlignment="1">
      <alignment wrapText="1"/>
    </xf>
    <xf numFmtId="0" fontId="35" fillId="0" borderId="22" xfId="0" applyFont="1" applyBorder="1" applyAlignment="1">
      <alignment wrapText="1"/>
    </xf>
    <xf numFmtId="0" fontId="20" fillId="0" borderId="36" xfId="0" applyFont="1" applyBorder="1" applyAlignment="1">
      <alignment horizontal="center" vertical="center" wrapText="1"/>
    </xf>
    <xf numFmtId="0" fontId="20" fillId="0" borderId="22" xfId="0" applyFont="1" applyBorder="1" applyAlignment="1">
      <alignment horizontal="left" wrapText="1"/>
    </xf>
    <xf numFmtId="0" fontId="20" fillId="0" borderId="22" xfId="0" applyFont="1" applyBorder="1"/>
    <xf numFmtId="0" fontId="8" fillId="0" borderId="22" xfId="0" applyFont="1" applyBorder="1" applyAlignment="1">
      <alignment vertical="top" wrapText="1"/>
    </xf>
    <xf numFmtId="0" fontId="36" fillId="0" borderId="22" xfId="0" applyFont="1" applyBorder="1" applyAlignment="1">
      <alignment vertical="top" wrapText="1"/>
    </xf>
    <xf numFmtId="0" fontId="17" fillId="0" borderId="22" xfId="0" applyFont="1" applyBorder="1" applyAlignment="1">
      <alignment vertical="center" wrapText="1"/>
    </xf>
    <xf numFmtId="0" fontId="37" fillId="0" borderId="22" xfId="0" applyFont="1" applyBorder="1" applyAlignment="1">
      <alignment vertical="center" wrapText="1"/>
    </xf>
    <xf numFmtId="0" fontId="38" fillId="0" borderId="22" xfId="0" applyFont="1" applyBorder="1" applyAlignment="1">
      <alignment vertical="center" wrapText="1"/>
    </xf>
    <xf numFmtId="0" fontId="20" fillId="0" borderId="22" xfId="0" applyFont="1" applyBorder="1" applyAlignment="1">
      <alignment vertical="center"/>
    </xf>
    <xf numFmtId="0" fontId="39" fillId="0" borderId="22" xfId="0" applyFont="1" applyBorder="1" applyAlignment="1">
      <alignment wrapText="1"/>
    </xf>
    <xf numFmtId="0" fontId="40" fillId="0" borderId="22" xfId="0" applyFont="1" applyBorder="1" applyAlignment="1">
      <alignment vertical="center" wrapText="1"/>
    </xf>
    <xf numFmtId="0" fontId="8" fillId="0" borderId="22" xfId="0" applyFont="1" applyBorder="1" applyAlignment="1">
      <alignment vertical="center"/>
    </xf>
    <xf numFmtId="0" fontId="17" fillId="14" borderId="22" xfId="0" applyFont="1" applyFill="1" applyBorder="1" applyAlignment="1">
      <alignment horizontal="left" vertical="center" wrapText="1"/>
    </xf>
    <xf numFmtId="0" fontId="20" fillId="0" borderId="43" xfId="0" applyFont="1" applyBorder="1" applyAlignment="1">
      <alignment horizontal="center" vertical="center"/>
    </xf>
    <xf numFmtId="0" fontId="41" fillId="0" borderId="22" xfId="0" applyFont="1" applyBorder="1" applyAlignment="1">
      <alignment wrapText="1"/>
    </xf>
    <xf numFmtId="0" fontId="42" fillId="0" borderId="22" xfId="0" applyFont="1" applyBorder="1" applyAlignment="1">
      <alignment vertical="center" wrapText="1"/>
    </xf>
    <xf numFmtId="0" fontId="27" fillId="11" borderId="0" xfId="0" applyFont="1" applyFill="1" applyAlignment="1">
      <alignment horizontal="left" vertical="center" wrapText="1"/>
    </xf>
    <xf numFmtId="0" fontId="8" fillId="0" borderId="22" xfId="0" applyFont="1" applyBorder="1" applyAlignment="1">
      <alignment horizontal="center" vertical="center" wrapText="1"/>
    </xf>
    <xf numFmtId="0" fontId="43" fillId="11" borderId="40" xfId="0" applyFont="1" applyFill="1" applyBorder="1" applyAlignment="1">
      <alignment horizontal="left" wrapText="1"/>
    </xf>
    <xf numFmtId="0" fontId="8" fillId="0" borderId="36" xfId="0" applyFont="1" applyBorder="1" applyAlignment="1">
      <alignment vertical="center"/>
    </xf>
    <xf numFmtId="0" fontId="17" fillId="11" borderId="22" xfId="0" applyFont="1" applyFill="1" applyBorder="1" applyAlignment="1">
      <alignment horizontal="left" vertical="center" wrapText="1"/>
    </xf>
    <xf numFmtId="0" fontId="42" fillId="11" borderId="0" xfId="0" applyFont="1" applyFill="1" applyAlignment="1">
      <alignment wrapText="1"/>
    </xf>
    <xf numFmtId="0" fontId="8" fillId="0" borderId="22" xfId="0" applyFont="1" applyBorder="1" applyAlignment="1">
      <alignment horizontal="left" vertical="top" wrapText="1"/>
    </xf>
    <xf numFmtId="0" fontId="20" fillId="14" borderId="41" xfId="0" applyFont="1" applyFill="1" applyBorder="1" applyAlignment="1">
      <alignment horizontal="center" vertical="center"/>
    </xf>
    <xf numFmtId="0" fontId="20" fillId="14" borderId="50" xfId="0" applyFont="1" applyFill="1" applyBorder="1" applyAlignment="1">
      <alignment horizontal="center" vertical="center" wrapText="1"/>
    </xf>
    <xf numFmtId="0" fontId="20" fillId="14" borderId="41" xfId="0" applyFont="1" applyFill="1" applyBorder="1" applyAlignment="1">
      <alignment horizontal="center" vertical="center" wrapText="1"/>
    </xf>
    <xf numFmtId="0" fontId="20" fillId="14" borderId="22" xfId="0" applyFont="1" applyFill="1" applyBorder="1" applyAlignment="1">
      <alignment horizontal="center" vertical="center"/>
    </xf>
    <xf numFmtId="0" fontId="20" fillId="14" borderId="22" xfId="0" applyFont="1" applyFill="1" applyBorder="1" applyAlignment="1">
      <alignment horizontal="center" vertical="center" textRotation="90"/>
    </xf>
    <xf numFmtId="9" fontId="20" fillId="14" borderId="22" xfId="0" applyNumberFormat="1" applyFont="1" applyFill="1" applyBorder="1" applyAlignment="1">
      <alignment horizontal="center" vertical="center"/>
    </xf>
    <xf numFmtId="165" fontId="20" fillId="14" borderId="22" xfId="0" applyNumberFormat="1" applyFont="1" applyFill="1" applyBorder="1" applyAlignment="1">
      <alignment horizontal="center" vertical="center"/>
    </xf>
    <xf numFmtId="0" fontId="26" fillId="14" borderId="22" xfId="0" applyFont="1" applyFill="1" applyBorder="1" applyAlignment="1">
      <alignment horizontal="center" vertical="center" textRotation="90" wrapText="1"/>
    </xf>
    <xf numFmtId="0" fontId="26" fillId="14" borderId="22" xfId="0" applyFont="1" applyFill="1" applyBorder="1" applyAlignment="1">
      <alignment horizontal="center" vertical="center" textRotation="90"/>
    </xf>
    <xf numFmtId="0" fontId="20" fillId="14" borderId="22" xfId="0" applyFont="1" applyFill="1" applyBorder="1" applyAlignment="1">
      <alignment horizontal="center" vertical="center" wrapText="1"/>
    </xf>
    <xf numFmtId="166" fontId="20" fillId="14" borderId="22" xfId="0" applyNumberFormat="1" applyFont="1" applyFill="1" applyBorder="1" applyAlignment="1">
      <alignment horizontal="center" vertical="center"/>
    </xf>
    <xf numFmtId="0" fontId="17" fillId="14" borderId="22" xfId="0" applyFont="1" applyFill="1" applyBorder="1" applyAlignment="1">
      <alignment horizontal="center" vertical="center" wrapText="1"/>
    </xf>
    <xf numFmtId="0" fontId="8" fillId="14" borderId="22" xfId="0" applyFont="1" applyFill="1" applyBorder="1" applyAlignment="1">
      <alignment horizontal="left" vertical="center"/>
    </xf>
    <xf numFmtId="0" fontId="8" fillId="14" borderId="22" xfId="0" applyFont="1" applyFill="1" applyBorder="1" applyAlignment="1">
      <alignment vertical="top" wrapText="1"/>
    </xf>
    <xf numFmtId="0" fontId="8" fillId="14" borderId="22" xfId="0" applyFont="1" applyFill="1" applyBorder="1" applyAlignment="1">
      <alignment vertical="center" wrapText="1"/>
    </xf>
    <xf numFmtId="0" fontId="42" fillId="14" borderId="22" xfId="0" applyFont="1" applyFill="1" applyBorder="1" applyAlignment="1">
      <alignment vertical="top" wrapText="1"/>
    </xf>
    <xf numFmtId="0" fontId="44" fillId="0" borderId="22" xfId="0" applyFont="1" applyBorder="1" applyAlignment="1">
      <alignment vertical="center" wrapText="1"/>
    </xf>
    <xf numFmtId="0" fontId="8" fillId="14" borderId="40" xfId="0" applyFont="1" applyFill="1" applyBorder="1"/>
    <xf numFmtId="0" fontId="42" fillId="14" borderId="21" xfId="0" applyFont="1" applyFill="1" applyBorder="1" applyAlignment="1">
      <alignment vertical="top" wrapText="1"/>
    </xf>
    <xf numFmtId="0" fontId="8" fillId="14" borderId="22" xfId="0" applyFont="1" applyFill="1" applyBorder="1" applyAlignment="1">
      <alignment wrapText="1"/>
    </xf>
    <xf numFmtId="0" fontId="45" fillId="0" borderId="22" xfId="0" applyFont="1" applyBorder="1" applyAlignment="1">
      <alignment vertical="center" wrapText="1"/>
    </xf>
    <xf numFmtId="0" fontId="8" fillId="0" borderId="36" xfId="0" applyFont="1" applyBorder="1" applyAlignment="1">
      <alignment wrapText="1"/>
    </xf>
    <xf numFmtId="0" fontId="20" fillId="0" borderId="22" xfId="0" applyFont="1" applyBorder="1" applyAlignment="1">
      <alignment vertical="top" wrapText="1"/>
    </xf>
    <xf numFmtId="0" fontId="46" fillId="0" borderId="22" xfId="0" applyFont="1" applyBorder="1" applyAlignment="1">
      <alignment vertical="top" wrapText="1"/>
    </xf>
    <xf numFmtId="0" fontId="46" fillId="0" borderId="37" xfId="0" applyFont="1" applyBorder="1" applyAlignment="1">
      <alignment vertical="top" wrapText="1"/>
    </xf>
    <xf numFmtId="0" fontId="47" fillId="0" borderId="22" xfId="0" applyFont="1" applyBorder="1" applyAlignment="1">
      <alignment horizontal="left" vertical="center" wrapText="1"/>
    </xf>
    <xf numFmtId="0" fontId="46" fillId="0" borderId="37" xfId="0" applyFont="1" applyBorder="1" applyAlignment="1">
      <alignment vertical="top"/>
    </xf>
    <xf numFmtId="0" fontId="17" fillId="14" borderId="50" xfId="0" applyFont="1" applyFill="1" applyBorder="1" applyAlignment="1">
      <alignment horizontal="center" vertical="center" wrapText="1"/>
    </xf>
    <xf numFmtId="0" fontId="48" fillId="11" borderId="22" xfId="0" applyFont="1" applyFill="1" applyBorder="1" applyAlignment="1">
      <alignment horizontal="left" vertical="center" wrapText="1"/>
    </xf>
    <xf numFmtId="0" fontId="42" fillId="0" borderId="22" xfId="0" applyFont="1" applyBorder="1" applyAlignment="1">
      <alignment wrapText="1"/>
    </xf>
    <xf numFmtId="0" fontId="20" fillId="0" borderId="22" xfId="0" applyFont="1" applyBorder="1" applyAlignment="1">
      <alignment horizontal="center"/>
    </xf>
    <xf numFmtId="0" fontId="20" fillId="0" borderId="22" xfId="0" applyFont="1" applyBorder="1" applyAlignment="1">
      <alignment wrapText="1"/>
    </xf>
    <xf numFmtId="0" fontId="20" fillId="0" borderId="36" xfId="0" applyFont="1" applyBorder="1" applyAlignment="1">
      <alignment horizontal="left" vertical="center"/>
    </xf>
    <xf numFmtId="0" fontId="20" fillId="0" borderId="0" xfId="0" applyFont="1" applyAlignment="1">
      <alignment horizontal="center" vertical="center"/>
    </xf>
    <xf numFmtId="0" fontId="20" fillId="0" borderId="0" xfId="0" applyFont="1" applyAlignment="1">
      <alignment horizontal="center"/>
    </xf>
    <xf numFmtId="0" fontId="23" fillId="17" borderId="41" xfId="0" applyFont="1" applyFill="1" applyBorder="1" applyAlignment="1">
      <alignment horizontal="center" vertical="center" textRotation="90"/>
    </xf>
    <xf numFmtId="49" fontId="51" fillId="17" borderId="55" xfId="0" applyNumberFormat="1" applyFont="1" applyFill="1" applyBorder="1" applyAlignment="1">
      <alignment horizontal="center" vertical="center" wrapText="1"/>
    </xf>
    <xf numFmtId="0" fontId="23" fillId="12" borderId="41" xfId="0" applyFont="1" applyFill="1" applyBorder="1" applyAlignment="1">
      <alignment horizontal="center" vertical="center" wrapText="1"/>
    </xf>
    <xf numFmtId="49" fontId="23" fillId="23" borderId="50" xfId="0" applyNumberFormat="1" applyFont="1" applyFill="1" applyBorder="1" applyAlignment="1">
      <alignment horizontal="center" vertical="center" wrapText="1"/>
    </xf>
    <xf numFmtId="49" fontId="23" fillId="23" borderId="56" xfId="0" applyNumberFormat="1" applyFont="1" applyFill="1" applyBorder="1" applyAlignment="1">
      <alignment horizontal="center" vertical="center" wrapText="1"/>
    </xf>
    <xf numFmtId="0" fontId="24" fillId="24" borderId="50" xfId="0" applyFont="1" applyFill="1" applyBorder="1" applyAlignment="1">
      <alignment horizontal="center" vertical="center" wrapText="1"/>
    </xf>
    <xf numFmtId="0" fontId="24" fillId="24" borderId="56" xfId="0" applyFont="1" applyFill="1" applyBorder="1" applyAlignment="1">
      <alignment horizontal="center" vertical="center" wrapText="1"/>
    </xf>
    <xf numFmtId="49" fontId="23" fillId="19" borderId="50" xfId="0" applyNumberFormat="1" applyFont="1" applyFill="1" applyBorder="1" applyAlignment="1">
      <alignment horizontal="center" vertical="center" wrapText="1"/>
    </xf>
    <xf numFmtId="49" fontId="23" fillId="19" borderId="56" xfId="0" applyNumberFormat="1" applyFont="1" applyFill="1" applyBorder="1" applyAlignment="1">
      <alignment horizontal="center" vertical="center" wrapText="1"/>
    </xf>
    <xf numFmtId="0" fontId="25" fillId="7" borderId="57" xfId="0" applyFont="1" applyFill="1" applyBorder="1" applyAlignment="1">
      <alignment horizontal="center" vertical="center" wrapText="1"/>
    </xf>
    <xf numFmtId="0" fontId="22" fillId="20" borderId="57" xfId="0" applyFont="1" applyFill="1" applyBorder="1" applyAlignment="1">
      <alignment horizontal="center" vertical="center" wrapText="1"/>
    </xf>
    <xf numFmtId="0" fontId="25" fillId="15" borderId="57" xfId="0" applyFont="1" applyFill="1" applyBorder="1" applyAlignment="1">
      <alignment horizontal="center" vertical="center" wrapText="1"/>
    </xf>
    <xf numFmtId="0" fontId="22" fillId="21" borderId="57" xfId="0" applyFont="1" applyFill="1" applyBorder="1" applyAlignment="1">
      <alignment horizontal="center" vertical="center" wrapText="1"/>
    </xf>
    <xf numFmtId="49" fontId="51" fillId="17" borderId="59" xfId="0" applyNumberFormat="1" applyFont="1" applyFill="1" applyBorder="1" applyAlignment="1">
      <alignment horizontal="center" vertical="center" wrapText="1"/>
    </xf>
    <xf numFmtId="0" fontId="23" fillId="17" borderId="22" xfId="0" applyFont="1" applyFill="1" applyBorder="1" applyAlignment="1">
      <alignment horizontal="center" vertical="center" textRotation="90"/>
    </xf>
    <xf numFmtId="0" fontId="23" fillId="17" borderId="45" xfId="0" applyFont="1" applyFill="1" applyBorder="1" applyAlignment="1">
      <alignment horizontal="center" vertical="center" wrapText="1"/>
    </xf>
    <xf numFmtId="49" fontId="23" fillId="23" borderId="61" xfId="0" applyNumberFormat="1" applyFont="1" applyFill="1" applyBorder="1" applyAlignment="1">
      <alignment horizontal="center" vertical="center" wrapText="1"/>
    </xf>
    <xf numFmtId="49" fontId="23" fillId="23" borderId="23" xfId="0" applyNumberFormat="1" applyFont="1" applyFill="1" applyBorder="1" applyAlignment="1">
      <alignment horizontal="center" vertical="center" wrapText="1"/>
    </xf>
    <xf numFmtId="0" fontId="24" fillId="24" borderId="61" xfId="0" applyFont="1" applyFill="1" applyBorder="1" applyAlignment="1">
      <alignment horizontal="center" vertical="center" wrapText="1"/>
    </xf>
    <xf numFmtId="0" fontId="24" fillId="24" borderId="23" xfId="0" applyFont="1" applyFill="1" applyBorder="1" applyAlignment="1">
      <alignment horizontal="center" vertical="center" wrapText="1"/>
    </xf>
    <xf numFmtId="49" fontId="23" fillId="19" borderId="61" xfId="0" applyNumberFormat="1" applyFont="1" applyFill="1" applyBorder="1" applyAlignment="1">
      <alignment horizontal="center" vertical="center" wrapText="1"/>
    </xf>
    <xf numFmtId="49" fontId="23" fillId="19" borderId="23" xfId="0" applyNumberFormat="1" applyFont="1" applyFill="1" applyBorder="1" applyAlignment="1">
      <alignment horizontal="center" vertical="center" wrapText="1"/>
    </xf>
    <xf numFmtId="1" fontId="20" fillId="14" borderId="41" xfId="0" applyNumberFormat="1" applyFont="1" applyFill="1" applyBorder="1" applyAlignment="1">
      <alignment horizontal="center" vertical="center" wrapText="1"/>
    </xf>
    <xf numFmtId="166" fontId="20" fillId="0" borderId="22" xfId="0" applyNumberFormat="1" applyFont="1" applyBorder="1" applyAlignment="1">
      <alignment horizontal="center" vertical="center" wrapText="1"/>
    </xf>
    <xf numFmtId="166" fontId="8" fillId="0" borderId="43" xfId="0" applyNumberFormat="1" applyFont="1" applyBorder="1" applyAlignment="1">
      <alignment horizontal="center" vertical="center"/>
    </xf>
    <xf numFmtId="0" fontId="8" fillId="0" borderId="22" xfId="0" applyFont="1" applyBorder="1" applyAlignment="1">
      <alignment horizontal="center" vertical="center"/>
    </xf>
    <xf numFmtId="0" fontId="20" fillId="14" borderId="49" xfId="0" applyFont="1" applyFill="1" applyBorder="1" applyAlignment="1">
      <alignment horizontal="center" vertical="center"/>
    </xf>
    <xf numFmtId="0" fontId="52" fillId="11" borderId="22" xfId="0" applyFont="1" applyFill="1" applyBorder="1" applyAlignment="1">
      <alignment horizontal="center" vertical="center" wrapText="1"/>
    </xf>
    <xf numFmtId="0" fontId="53" fillId="11" borderId="22" xfId="0" applyFont="1" applyFill="1" applyBorder="1" applyAlignment="1">
      <alignment horizontal="center" vertical="center" wrapText="1"/>
    </xf>
    <xf numFmtId="0" fontId="20" fillId="11" borderId="22" xfId="0" applyFont="1" applyFill="1" applyBorder="1" applyAlignment="1">
      <alignment horizontal="center" vertical="center" wrapText="1"/>
    </xf>
    <xf numFmtId="0" fontId="54" fillId="11" borderId="22" xfId="0" applyFont="1" applyFill="1" applyBorder="1" applyAlignment="1">
      <alignment horizontal="center" vertical="center" wrapText="1"/>
    </xf>
    <xf numFmtId="0" fontId="55" fillId="11" borderId="22" xfId="0" applyFont="1" applyFill="1" applyBorder="1" applyAlignment="1">
      <alignment horizontal="center" vertical="center" wrapText="1"/>
    </xf>
    <xf numFmtId="0" fontId="46" fillId="11" borderId="22" xfId="0" applyFont="1" applyFill="1" applyBorder="1" applyAlignment="1">
      <alignment horizontal="center" vertical="center" wrapText="1"/>
    </xf>
    <xf numFmtId="0" fontId="20" fillId="0" borderId="48" xfId="0" applyFont="1" applyBorder="1" applyAlignment="1">
      <alignment horizontal="center" vertical="center" textRotation="90"/>
    </xf>
    <xf numFmtId="9" fontId="20" fillId="0" borderId="48" xfId="0" applyNumberFormat="1" applyFont="1" applyBorder="1" applyAlignment="1">
      <alignment horizontal="center" vertical="center"/>
    </xf>
    <xf numFmtId="0" fontId="26" fillId="0" borderId="48" xfId="0" applyFont="1" applyBorder="1" applyAlignment="1">
      <alignment horizontal="center" vertical="center" textRotation="90" wrapText="1"/>
    </xf>
    <xf numFmtId="0" fontId="26" fillId="0" borderId="48" xfId="0" applyFont="1" applyBorder="1" applyAlignment="1">
      <alignment horizontal="center" vertical="center" textRotation="90"/>
    </xf>
    <xf numFmtId="0" fontId="8" fillId="0" borderId="48" xfId="0" applyFont="1" applyBorder="1" applyAlignment="1">
      <alignment horizontal="center" vertical="center" wrapText="1"/>
    </xf>
    <xf numFmtId="0" fontId="8" fillId="0" borderId="48" xfId="0" applyFont="1" applyBorder="1" applyAlignment="1">
      <alignment horizontal="center" vertical="center"/>
    </xf>
    <xf numFmtId="0" fontId="17" fillId="0" borderId="64" xfId="0" applyFont="1" applyBorder="1" applyAlignment="1">
      <alignment horizontal="center" vertical="center" wrapText="1"/>
    </xf>
    <xf numFmtId="1" fontId="20" fillId="0" borderId="48" xfId="0" applyNumberFormat="1" applyFont="1" applyBorder="1" applyAlignment="1">
      <alignment horizontal="center" vertical="center" wrapText="1"/>
    </xf>
    <xf numFmtId="0" fontId="46" fillId="11" borderId="23" xfId="0" applyFont="1" applyFill="1" applyBorder="1" applyAlignment="1">
      <alignment horizontal="center" vertical="center" wrapText="1"/>
    </xf>
    <xf numFmtId="165" fontId="20" fillId="0" borderId="48" xfId="0" applyNumberFormat="1" applyFont="1" applyBorder="1" applyAlignment="1">
      <alignment horizontal="center" vertical="center"/>
    </xf>
    <xf numFmtId="166" fontId="8" fillId="0" borderId="44" xfId="0" applyNumberFormat="1" applyFont="1" applyBorder="1" applyAlignment="1">
      <alignment horizontal="center" vertical="center"/>
    </xf>
    <xf numFmtId="0" fontId="20" fillId="25" borderId="41" xfId="0" applyFont="1" applyFill="1" applyBorder="1" applyAlignment="1">
      <alignment horizontal="center" vertical="center"/>
    </xf>
    <xf numFmtId="0" fontId="20" fillId="25" borderId="41" xfId="0" applyFont="1" applyFill="1" applyBorder="1" applyAlignment="1">
      <alignment horizontal="center" vertical="center" wrapText="1"/>
    </xf>
    <xf numFmtId="0" fontId="17" fillId="25" borderId="41" xfId="0" applyFont="1" applyFill="1" applyBorder="1" applyAlignment="1">
      <alignment horizontal="center" vertical="center" wrapText="1"/>
    </xf>
    <xf numFmtId="0" fontId="26" fillId="25" borderId="41" xfId="0" applyFont="1" applyFill="1" applyBorder="1" applyAlignment="1">
      <alignment horizontal="center" vertical="center" wrapText="1"/>
    </xf>
    <xf numFmtId="9" fontId="20" fillId="25" borderId="41" xfId="0" applyNumberFormat="1" applyFont="1" applyFill="1" applyBorder="1" applyAlignment="1">
      <alignment horizontal="center" vertical="center" wrapText="1"/>
    </xf>
    <xf numFmtId="1" fontId="20" fillId="25" borderId="41" xfId="0" applyNumberFormat="1" applyFont="1" applyFill="1" applyBorder="1" applyAlignment="1">
      <alignment horizontal="center" vertical="center" wrapText="1"/>
    </xf>
    <xf numFmtId="0" fontId="26" fillId="25" borderId="41" xfId="0" applyFont="1" applyFill="1" applyBorder="1" applyAlignment="1">
      <alignment horizontal="center" vertical="center"/>
    </xf>
    <xf numFmtId="0" fontId="20" fillId="25" borderId="22" xfId="0" applyFont="1" applyFill="1" applyBorder="1" applyAlignment="1">
      <alignment horizontal="center" vertical="center"/>
    </xf>
    <xf numFmtId="0" fontId="20" fillId="25" borderId="22" xfId="0" applyFont="1" applyFill="1" applyBorder="1" applyAlignment="1">
      <alignment horizontal="center" vertical="center" textRotation="90"/>
    </xf>
    <xf numFmtId="9" fontId="20" fillId="25" borderId="22" xfId="0" applyNumberFormat="1" applyFont="1" applyFill="1" applyBorder="1" applyAlignment="1">
      <alignment horizontal="center" vertical="center"/>
    </xf>
    <xf numFmtId="165" fontId="20" fillId="25" borderId="22" xfId="0" applyNumberFormat="1" applyFont="1" applyFill="1" applyBorder="1" applyAlignment="1">
      <alignment horizontal="center" vertical="center"/>
    </xf>
    <xf numFmtId="0" fontId="26" fillId="25" borderId="22" xfId="0" applyFont="1" applyFill="1" applyBorder="1" applyAlignment="1">
      <alignment horizontal="center" vertical="center" textRotation="90" wrapText="1"/>
    </xf>
    <xf numFmtId="0" fontId="26" fillId="25" borderId="22" xfId="0" applyFont="1" applyFill="1" applyBorder="1" applyAlignment="1">
      <alignment horizontal="center" vertical="center" textRotation="90"/>
    </xf>
    <xf numFmtId="166" fontId="20" fillId="25" borderId="22" xfId="0" applyNumberFormat="1" applyFont="1" applyFill="1" applyBorder="1" applyAlignment="1">
      <alignment horizontal="center" vertical="center" wrapText="1"/>
    </xf>
    <xf numFmtId="166" fontId="8" fillId="25" borderId="22" xfId="0" applyNumberFormat="1" applyFont="1" applyFill="1" applyBorder="1" applyAlignment="1">
      <alignment horizontal="center" vertical="center"/>
    </xf>
    <xf numFmtId="0" fontId="8" fillId="25" borderId="22" xfId="0" applyFont="1" applyFill="1" applyBorder="1" applyAlignment="1">
      <alignment horizontal="center" vertical="center"/>
    </xf>
    <xf numFmtId="0" fontId="20" fillId="25" borderId="49" xfId="0" applyFont="1" applyFill="1" applyBorder="1" applyAlignment="1">
      <alignment horizontal="center" vertical="center"/>
    </xf>
    <xf numFmtId="0" fontId="20" fillId="25" borderId="22" xfId="0" applyFont="1" applyFill="1" applyBorder="1" applyAlignment="1">
      <alignment horizontal="center" vertical="center" wrapText="1"/>
    </xf>
    <xf numFmtId="0" fontId="59" fillId="25" borderId="22" xfId="0" applyFont="1" applyFill="1" applyBorder="1" applyAlignment="1">
      <alignment horizontal="center" vertical="center" wrapText="1"/>
    </xf>
    <xf numFmtId="0" fontId="61" fillId="0" borderId="0" xfId="0" applyFont="1" applyAlignment="1">
      <alignment horizontal="center" vertical="center" wrapText="1"/>
    </xf>
    <xf numFmtId="0" fontId="62" fillId="26" borderId="40" xfId="0" applyFont="1" applyFill="1" applyBorder="1" applyAlignment="1">
      <alignment horizontal="center" vertical="center" wrapText="1" readingOrder="1"/>
    </xf>
    <xf numFmtId="0" fontId="63" fillId="27" borderId="65" xfId="0" applyFont="1" applyFill="1" applyBorder="1" applyAlignment="1">
      <alignment horizontal="center" vertical="center" wrapText="1" readingOrder="1"/>
    </xf>
    <xf numFmtId="0" fontId="63" fillId="0" borderId="66" xfId="0" applyFont="1" applyBorder="1" applyAlignment="1">
      <alignment horizontal="left" vertical="center" wrapText="1" readingOrder="1"/>
    </xf>
    <xf numFmtId="9" fontId="63" fillId="0" borderId="66" xfId="0" applyNumberFormat="1" applyFont="1" applyBorder="1" applyAlignment="1">
      <alignment horizontal="center" vertical="center" wrapText="1" readingOrder="1"/>
    </xf>
    <xf numFmtId="0" fontId="63" fillId="28" borderId="67" xfId="0" applyFont="1" applyFill="1" applyBorder="1" applyAlignment="1">
      <alignment horizontal="center" vertical="center" wrapText="1" readingOrder="1"/>
    </xf>
    <xf numFmtId="0" fontId="63" fillId="0" borderId="67" xfId="0" applyFont="1" applyBorder="1" applyAlignment="1">
      <alignment horizontal="left" vertical="center" wrapText="1" readingOrder="1"/>
    </xf>
    <xf numFmtId="9" fontId="63" fillId="0" borderId="67" xfId="0" applyNumberFormat="1" applyFont="1" applyBorder="1" applyAlignment="1">
      <alignment horizontal="center" vertical="center" wrapText="1" readingOrder="1"/>
    </xf>
    <xf numFmtId="0" fontId="63" fillId="29" borderId="67" xfId="0" applyFont="1" applyFill="1" applyBorder="1" applyAlignment="1">
      <alignment horizontal="center" vertical="center" wrapText="1" readingOrder="1"/>
    </xf>
    <xf numFmtId="0" fontId="63" fillId="30" borderId="67" xfId="0" applyFont="1" applyFill="1" applyBorder="1" applyAlignment="1">
      <alignment horizontal="center" vertical="center" wrapText="1" readingOrder="1"/>
    </xf>
    <xf numFmtId="0" fontId="64" fillId="31" borderId="67" xfId="0" applyFont="1" applyFill="1" applyBorder="1" applyAlignment="1">
      <alignment horizontal="center" vertical="center" wrapText="1" readingOrder="1"/>
    </xf>
    <xf numFmtId="0" fontId="26" fillId="14" borderId="40" xfId="0" applyFont="1" applyFill="1" applyBorder="1" applyAlignment="1">
      <alignment horizontal="left" vertical="center"/>
    </xf>
    <xf numFmtId="0" fontId="66" fillId="14" borderId="40" xfId="0" applyFont="1" applyFill="1" applyBorder="1" applyAlignment="1">
      <alignment horizontal="center" vertical="center" wrapText="1"/>
    </xf>
    <xf numFmtId="0" fontId="67" fillId="26" borderId="40" xfId="0" applyFont="1" applyFill="1" applyBorder="1" applyAlignment="1">
      <alignment horizontal="center" vertical="center" wrapText="1" readingOrder="1"/>
    </xf>
    <xf numFmtId="0" fontId="68" fillId="14" borderId="40" xfId="0" applyFont="1" applyFill="1" applyBorder="1"/>
    <xf numFmtId="0" fontId="69" fillId="27" borderId="65" xfId="0" applyFont="1" applyFill="1" applyBorder="1" applyAlignment="1">
      <alignment horizontal="center" vertical="center" wrapText="1" readingOrder="1"/>
    </xf>
    <xf numFmtId="0" fontId="69" fillId="0" borderId="66" xfId="0" applyFont="1" applyBorder="1" applyAlignment="1">
      <alignment horizontal="center" vertical="center" wrapText="1" readingOrder="1"/>
    </xf>
    <xf numFmtId="0" fontId="69" fillId="0" borderId="66" xfId="0" applyFont="1" applyBorder="1" applyAlignment="1">
      <alignment horizontal="left" vertical="center" wrapText="1" readingOrder="1"/>
    </xf>
    <xf numFmtId="0" fontId="69" fillId="28" borderId="67" xfId="0" applyFont="1" applyFill="1" applyBorder="1" applyAlignment="1">
      <alignment horizontal="center" vertical="center" wrapText="1" readingOrder="1"/>
    </xf>
    <xf numFmtId="0" fontId="69" fillId="0" borderId="67" xfId="0" applyFont="1" applyBorder="1" applyAlignment="1">
      <alignment horizontal="center" vertical="center" wrapText="1" readingOrder="1"/>
    </xf>
    <xf numFmtId="0" fontId="69" fillId="0" borderId="67" xfId="0" applyFont="1" applyBorder="1" applyAlignment="1">
      <alignment horizontal="left" vertical="center" wrapText="1" readingOrder="1"/>
    </xf>
    <xf numFmtId="0" fontId="69" fillId="29" borderId="67" xfId="0" applyFont="1" applyFill="1" applyBorder="1" applyAlignment="1">
      <alignment horizontal="center" vertical="center" wrapText="1" readingOrder="1"/>
    </xf>
    <xf numFmtId="0" fontId="69" fillId="30" borderId="67" xfId="0" applyFont="1" applyFill="1" applyBorder="1" applyAlignment="1">
      <alignment horizontal="center" vertical="center" wrapText="1" readingOrder="1"/>
    </xf>
    <xf numFmtId="0" fontId="70" fillId="31" borderId="67" xfId="0" applyFont="1" applyFill="1" applyBorder="1" applyAlignment="1">
      <alignment horizontal="center" vertical="center" wrapText="1" readingOrder="1"/>
    </xf>
    <xf numFmtId="0" fontId="71" fillId="14" borderId="40" xfId="0" applyFont="1" applyFill="1" applyBorder="1" applyAlignment="1">
      <alignment horizontal="left" vertical="center" wrapText="1" readingOrder="1"/>
    </xf>
    <xf numFmtId="0" fontId="71" fillId="0" borderId="0" xfId="0" applyFont="1" applyAlignment="1">
      <alignment horizontal="left" vertical="center" wrapText="1" readingOrder="1"/>
    </xf>
    <xf numFmtId="0" fontId="68" fillId="0" borderId="0" xfId="0" applyFont="1"/>
    <xf numFmtId="0" fontId="72" fillId="0" borderId="0" xfId="0" applyFont="1" applyAlignment="1">
      <alignment horizontal="left" vertical="center" wrapText="1" readingOrder="1"/>
    </xf>
    <xf numFmtId="0" fontId="71" fillId="0" borderId="0" xfId="0" applyFont="1" applyAlignment="1">
      <alignment vertical="center"/>
    </xf>
    <xf numFmtId="0" fontId="73" fillId="0" borderId="0" xfId="0" applyFont="1"/>
    <xf numFmtId="0" fontId="74" fillId="0" borderId="0" xfId="0" applyFont="1"/>
    <xf numFmtId="0" fontId="17" fillId="14" borderId="40" xfId="0" applyFont="1" applyFill="1" applyBorder="1"/>
    <xf numFmtId="0" fontId="75" fillId="14" borderId="40" xfId="0" applyFont="1" applyFill="1" applyBorder="1"/>
    <xf numFmtId="0" fontId="9" fillId="14" borderId="69" xfId="0" applyFont="1" applyFill="1" applyBorder="1" applyAlignment="1">
      <alignment horizontal="center" vertical="center" wrapText="1" readingOrder="1"/>
    </xf>
    <xf numFmtId="0" fontId="9" fillId="14" borderId="70" xfId="0" applyFont="1" applyFill="1" applyBorder="1" applyAlignment="1">
      <alignment horizontal="center" vertical="center" wrapText="1" readingOrder="1"/>
    </xf>
    <xf numFmtId="0" fontId="9" fillId="14" borderId="21" xfId="0" applyFont="1" applyFill="1" applyBorder="1" applyAlignment="1">
      <alignment horizontal="center" vertical="center" wrapText="1" readingOrder="1"/>
    </xf>
    <xf numFmtId="0" fontId="76" fillId="14" borderId="21" xfId="0" applyFont="1" applyFill="1" applyBorder="1" applyAlignment="1">
      <alignment horizontal="left" vertical="center" wrapText="1" readingOrder="1"/>
    </xf>
    <xf numFmtId="9" fontId="9" fillId="14" borderId="73" xfId="0" applyNumberFormat="1" applyFont="1" applyFill="1" applyBorder="1" applyAlignment="1">
      <alignment horizontal="center" vertical="center" wrapText="1" readingOrder="1"/>
    </xf>
    <xf numFmtId="0" fontId="9" fillId="14" borderId="22" xfId="0" applyFont="1" applyFill="1" applyBorder="1" applyAlignment="1">
      <alignment horizontal="center" vertical="center" wrapText="1" readingOrder="1"/>
    </xf>
    <xf numFmtId="0" fontId="76" fillId="14" borderId="22" xfId="0" applyFont="1" applyFill="1" applyBorder="1" applyAlignment="1">
      <alignment horizontal="left" vertical="center" wrapText="1" readingOrder="1"/>
    </xf>
    <xf numFmtId="9" fontId="9" fillId="14" borderId="75" xfId="0" applyNumberFormat="1" applyFont="1" applyFill="1" applyBorder="1" applyAlignment="1">
      <alignment horizontal="center" vertical="center" wrapText="1" readingOrder="1"/>
    </xf>
    <xf numFmtId="0" fontId="76" fillId="14" borderId="75" xfId="0" applyFont="1" applyFill="1" applyBorder="1" applyAlignment="1">
      <alignment horizontal="center" vertical="center" wrapText="1" readingOrder="1"/>
    </xf>
    <xf numFmtId="0" fontId="9" fillId="14" borderId="80" xfId="0" applyFont="1" applyFill="1" applyBorder="1" applyAlignment="1">
      <alignment horizontal="center" vertical="center" wrapText="1" readingOrder="1"/>
    </xf>
    <xf numFmtId="0" fontId="76" fillId="14" borderId="80" xfId="0" applyFont="1" applyFill="1" applyBorder="1" applyAlignment="1">
      <alignment horizontal="left" vertical="center" wrapText="1" readingOrder="1"/>
    </xf>
    <xf numFmtId="0" fontId="76" fillId="14" borderId="81" xfId="0" applyFont="1" applyFill="1" applyBorder="1" applyAlignment="1">
      <alignment horizontal="center" vertical="center" wrapText="1" readingOrder="1"/>
    </xf>
    <xf numFmtId="0" fontId="15" fillId="14" borderId="40" xfId="0" applyFont="1" applyFill="1" applyBorder="1"/>
    <xf numFmtId="0" fontId="77" fillId="14" borderId="40" xfId="0" applyFont="1" applyFill="1" applyBorder="1"/>
    <xf numFmtId="0" fontId="15" fillId="0" borderId="0" xfId="0" applyFont="1"/>
    <xf numFmtId="0" fontId="78" fillId="0" borderId="67" xfId="0" applyFont="1" applyBorder="1" applyAlignment="1">
      <alignment horizontal="left" vertical="center" wrapText="1" readingOrder="1"/>
    </xf>
    <xf numFmtId="0" fontId="89" fillId="0" borderId="22" xfId="1" applyBorder="1" applyAlignment="1">
      <alignment vertical="top" wrapText="1"/>
    </xf>
    <xf numFmtId="0" fontId="89" fillId="0" borderId="0" xfId="1" applyAlignment="1">
      <alignment horizontal="left" vertical="center" wrapText="1"/>
    </xf>
    <xf numFmtId="0" fontId="90" fillId="0" borderId="22" xfId="0" applyFont="1" applyBorder="1" applyAlignment="1">
      <alignment vertical="center" wrapText="1"/>
    </xf>
    <xf numFmtId="0" fontId="89" fillId="0" borderId="22" xfId="1" applyBorder="1" applyAlignment="1">
      <alignment vertical="center" wrapText="1"/>
    </xf>
    <xf numFmtId="0" fontId="92" fillId="0" borderId="22" xfId="1" applyFont="1" applyBorder="1" applyAlignment="1">
      <alignment vertical="center" wrapText="1"/>
    </xf>
    <xf numFmtId="0" fontId="91" fillId="0" borderId="22" xfId="0" applyFont="1" applyBorder="1" applyAlignment="1">
      <alignment vertical="center" wrapText="1"/>
    </xf>
    <xf numFmtId="0" fontId="89" fillId="0" borderId="22" xfId="1" applyBorder="1" applyAlignment="1">
      <alignment horizontal="left" vertical="center" wrapText="1"/>
    </xf>
    <xf numFmtId="0" fontId="91" fillId="0" borderId="22" xfId="0" applyFont="1" applyBorder="1" applyAlignment="1">
      <alignment vertical="top" wrapText="1"/>
    </xf>
    <xf numFmtId="0" fontId="93" fillId="0" borderId="22" xfId="0" applyFont="1" applyBorder="1" applyAlignment="1">
      <alignment vertical="center" wrapText="1"/>
    </xf>
    <xf numFmtId="0" fontId="94" fillId="0" borderId="22" xfId="0" applyFont="1" applyBorder="1" applyAlignment="1">
      <alignment horizontal="left" vertical="center" wrapText="1"/>
    </xf>
    <xf numFmtId="0" fontId="28" fillId="0" borderId="22" xfId="0" applyFont="1" applyBorder="1" applyAlignment="1">
      <alignment vertical="center" wrapText="1"/>
    </xf>
    <xf numFmtId="0" fontId="29" fillId="0" borderId="22" xfId="0" applyFont="1" applyBorder="1" applyAlignment="1">
      <alignment wrapText="1"/>
    </xf>
    <xf numFmtId="0" fontId="39" fillId="11" borderId="22" xfId="0" applyFont="1" applyFill="1" applyBorder="1" applyAlignment="1">
      <alignment horizontal="center" vertical="center" wrapText="1"/>
    </xf>
    <xf numFmtId="0" fontId="96" fillId="14" borderId="21" xfId="0" applyFont="1" applyFill="1" applyBorder="1" applyAlignment="1">
      <alignment vertical="top" wrapText="1"/>
    </xf>
    <xf numFmtId="0" fontId="8" fillId="14" borderId="22" xfId="0" applyFont="1" applyFill="1" applyBorder="1" applyAlignment="1">
      <alignment horizontal="center" vertical="center" wrapText="1"/>
    </xf>
    <xf numFmtId="0" fontId="90" fillId="14" borderId="22" xfId="0" applyFont="1" applyFill="1" applyBorder="1" applyAlignment="1">
      <alignment horizontal="center" vertical="center"/>
    </xf>
    <xf numFmtId="0" fontId="20" fillId="11" borderId="48" xfId="0" applyFont="1" applyFill="1" applyBorder="1" applyAlignment="1">
      <alignment horizontal="center" vertical="center" wrapText="1"/>
    </xf>
    <xf numFmtId="0" fontId="20" fillId="11" borderId="43" xfId="0" applyFont="1" applyFill="1" applyBorder="1" applyAlignment="1">
      <alignment horizontal="center" vertical="center" wrapText="1"/>
    </xf>
    <xf numFmtId="0" fontId="8" fillId="0" borderId="43" xfId="0" applyFont="1" applyBorder="1" applyAlignment="1">
      <alignment horizontal="center" vertical="center" wrapText="1"/>
    </xf>
    <xf numFmtId="0" fontId="58" fillId="0" borderId="43" xfId="0" applyFont="1" applyBorder="1" applyAlignment="1">
      <alignment horizontal="center" vertical="center" wrapText="1"/>
    </xf>
    <xf numFmtId="0" fontId="97" fillId="25" borderId="22"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14" borderId="40" xfId="0" applyFont="1" applyFill="1" applyBorder="1" applyAlignment="1">
      <alignment horizontal="center" vertical="center" wrapText="1"/>
    </xf>
    <xf numFmtId="0" fontId="25" fillId="32" borderId="42" xfId="0" applyFont="1" applyFill="1" applyBorder="1" applyAlignment="1">
      <alignment horizontal="center" vertical="center" wrapText="1"/>
    </xf>
    <xf numFmtId="0" fontId="25" fillId="32" borderId="47" xfId="0" applyFont="1" applyFill="1" applyBorder="1" applyAlignment="1">
      <alignment horizontal="center" vertical="center" wrapText="1"/>
    </xf>
    <xf numFmtId="0" fontId="0" fillId="0" borderId="0" xfId="0" applyAlignment="1">
      <alignment vertical="center"/>
    </xf>
    <xf numFmtId="0" fontId="100" fillId="14" borderId="82" xfId="0" applyFont="1" applyFill="1" applyBorder="1" applyAlignment="1">
      <alignment vertical="center" wrapText="1"/>
    </xf>
    <xf numFmtId="0" fontId="8" fillId="0" borderId="83" xfId="0" applyFont="1" applyBorder="1" applyAlignment="1">
      <alignment vertical="center" wrapText="1"/>
    </xf>
    <xf numFmtId="0" fontId="102" fillId="0" borderId="83" xfId="0" applyFont="1" applyBorder="1" applyAlignment="1">
      <alignment vertical="center" wrapText="1"/>
    </xf>
    <xf numFmtId="0" fontId="0" fillId="0" borderId="83" xfId="0" applyBorder="1" applyAlignment="1">
      <alignment vertical="center" wrapText="1"/>
    </xf>
    <xf numFmtId="0" fontId="0" fillId="0" borderId="83" xfId="0" applyBorder="1" applyAlignment="1">
      <alignment horizontal="center" vertical="center" wrapText="1"/>
    </xf>
    <xf numFmtId="0" fontId="5" fillId="0" borderId="83" xfId="0" applyFont="1" applyBorder="1" applyAlignment="1">
      <alignment vertical="center" wrapText="1"/>
    </xf>
    <xf numFmtId="0" fontId="98" fillId="14" borderId="83" xfId="0" applyFont="1" applyFill="1" applyBorder="1" applyAlignment="1">
      <alignment vertical="center" wrapText="1"/>
    </xf>
    <xf numFmtId="0" fontId="102" fillId="33" borderId="83" xfId="0" applyFont="1" applyFill="1" applyBorder="1" applyAlignment="1">
      <alignment wrapText="1"/>
    </xf>
    <xf numFmtId="0" fontId="101" fillId="34" borderId="42" xfId="0" applyFont="1" applyFill="1" applyBorder="1" applyAlignment="1">
      <alignment horizontal="center" vertical="center" wrapText="1"/>
    </xf>
    <xf numFmtId="0" fontId="101" fillId="34" borderId="47" xfId="0" applyFont="1" applyFill="1" applyBorder="1" applyAlignment="1">
      <alignment horizontal="center" vertical="center" wrapText="1"/>
    </xf>
    <xf numFmtId="0" fontId="0" fillId="0" borderId="0" xfId="0" applyAlignment="1">
      <alignment horizontal="center" vertical="center"/>
    </xf>
    <xf numFmtId="0" fontId="5" fillId="0" borderId="83" xfId="0" applyFont="1" applyBorder="1" applyAlignment="1">
      <alignment horizontal="center" vertical="center" wrapText="1"/>
    </xf>
    <xf numFmtId="0" fontId="5" fillId="0" borderId="0" xfId="0" applyFont="1" applyAlignment="1">
      <alignment horizontal="center" vertical="center" wrapText="1"/>
    </xf>
    <xf numFmtId="0" fontId="8" fillId="0" borderId="36" xfId="0" applyFont="1" applyBorder="1" applyAlignment="1">
      <alignment horizontal="center" vertical="center" wrapText="1"/>
    </xf>
    <xf numFmtId="0" fontId="90" fillId="0" borderId="49" xfId="0" applyFont="1" applyBorder="1" applyAlignment="1">
      <alignment horizontal="center" vertical="center" wrapText="1"/>
    </xf>
    <xf numFmtId="0" fontId="5" fillId="0" borderId="0" xfId="0" applyFont="1" applyAlignment="1">
      <alignment horizontal="center" vertical="center"/>
    </xf>
    <xf numFmtId="0" fontId="5" fillId="0" borderId="83" xfId="0" applyFont="1" applyBorder="1" applyAlignment="1">
      <alignment horizontal="left" vertical="center" wrapText="1"/>
    </xf>
    <xf numFmtId="0" fontId="8" fillId="0" borderId="49" xfId="0" applyFont="1" applyBorder="1" applyAlignment="1">
      <alignment horizontal="center" vertical="center" wrapText="1"/>
    </xf>
    <xf numFmtId="0" fontId="89" fillId="14" borderId="22" xfId="1" applyFill="1" applyBorder="1" applyAlignment="1">
      <alignment horizontal="center" vertical="center" wrapText="1"/>
    </xf>
    <xf numFmtId="0" fontId="31" fillId="0" borderId="22" xfId="0" applyFont="1" applyBorder="1" applyAlignment="1">
      <alignment vertical="center" wrapText="1"/>
    </xf>
    <xf numFmtId="0" fontId="104" fillId="33" borderId="83" xfId="0" applyFont="1" applyFill="1" applyBorder="1" applyAlignment="1">
      <alignment horizontal="center" vertical="center" wrapText="1"/>
    </xf>
    <xf numFmtId="0" fontId="104" fillId="36" borderId="83" xfId="0" applyFont="1" applyFill="1" applyBorder="1" applyAlignment="1">
      <alignment horizontal="center" vertical="center" wrapText="1"/>
    </xf>
    <xf numFmtId="0" fontId="104" fillId="33" borderId="83" xfId="0" applyFont="1" applyFill="1" applyBorder="1" applyAlignment="1">
      <alignment horizontal="center" vertical="center"/>
    </xf>
    <xf numFmtId="0" fontId="104" fillId="33" borderId="0" xfId="0" applyFont="1" applyFill="1" applyAlignment="1">
      <alignment horizontal="center" vertical="center" wrapText="1"/>
    </xf>
    <xf numFmtId="0" fontId="4" fillId="0" borderId="0" xfId="0" applyFont="1" applyAlignment="1">
      <alignment horizontal="center" vertical="center" wrapText="1"/>
    </xf>
    <xf numFmtId="0" fontId="56" fillId="0" borderId="22" xfId="0" applyFont="1" applyBorder="1" applyAlignment="1">
      <alignment horizontal="center" vertical="center" wrapText="1"/>
    </xf>
    <xf numFmtId="0" fontId="8" fillId="0" borderId="0" xfId="0" applyFont="1" applyAlignment="1">
      <alignment horizontal="center" vertical="center"/>
    </xf>
    <xf numFmtId="0" fontId="8" fillId="0" borderId="43" xfId="0" applyFont="1" applyBorder="1" applyAlignment="1">
      <alignment horizontal="center" vertical="center"/>
    </xf>
    <xf numFmtId="0" fontId="8" fillId="0" borderId="60" xfId="0" applyFont="1" applyBorder="1" applyAlignment="1">
      <alignment horizontal="center" vertical="center"/>
    </xf>
    <xf numFmtId="0" fontId="8" fillId="12" borderId="21" xfId="0" applyFont="1" applyFill="1" applyBorder="1" applyAlignment="1">
      <alignment horizontal="center" vertical="center"/>
    </xf>
    <xf numFmtId="0" fontId="8" fillId="12" borderId="45" xfId="0" applyFont="1" applyFill="1" applyBorder="1" applyAlignment="1">
      <alignment horizontal="center" vertical="center"/>
    </xf>
    <xf numFmtId="0" fontId="8" fillId="0" borderId="62" xfId="0" applyFont="1" applyBorder="1" applyAlignment="1">
      <alignment horizontal="center" vertical="center"/>
    </xf>
    <xf numFmtId="0" fontId="17" fillId="0" borderId="59" xfId="0" applyFont="1" applyBorder="1" applyAlignment="1">
      <alignment horizontal="center" vertical="center" wrapText="1"/>
    </xf>
    <xf numFmtId="0" fontId="8" fillId="0" borderId="44" xfId="0" applyFont="1" applyBorder="1" applyAlignment="1">
      <alignment horizontal="center" vertical="center"/>
    </xf>
    <xf numFmtId="0" fontId="37" fillId="0" borderId="22" xfId="0" applyFont="1" applyBorder="1" applyAlignment="1">
      <alignment horizontal="center" vertical="center" wrapText="1"/>
    </xf>
    <xf numFmtId="0" fontId="40" fillId="0" borderId="22" xfId="0" applyFont="1" applyBorder="1" applyAlignment="1">
      <alignment horizontal="center" vertical="center" wrapText="1"/>
    </xf>
    <xf numFmtId="0" fontId="57" fillId="0" borderId="48" xfId="0" applyFont="1" applyBorder="1" applyAlignment="1">
      <alignment horizontal="center" vertical="center" wrapText="1"/>
    </xf>
    <xf numFmtId="0" fontId="40" fillId="0" borderId="4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7" xfId="0" applyFont="1" applyBorder="1" applyAlignment="1">
      <alignment horizontal="center" vertical="center"/>
    </xf>
    <xf numFmtId="0" fontId="8" fillId="0" borderId="61" xfId="0" applyFont="1" applyBorder="1" applyAlignment="1">
      <alignment horizontal="center" vertical="center" wrapText="1"/>
    </xf>
    <xf numFmtId="0" fontId="46" fillId="11" borderId="49" xfId="0" applyFont="1" applyFill="1" applyBorder="1" applyAlignment="1">
      <alignment horizontal="center" vertical="center" wrapText="1"/>
    </xf>
    <xf numFmtId="0" fontId="46" fillId="11" borderId="61"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46" fillId="11" borderId="21" xfId="0" applyFont="1" applyFill="1" applyBorder="1" applyAlignment="1">
      <alignment horizontal="center" vertical="center" wrapText="1"/>
    </xf>
    <xf numFmtId="0" fontId="17" fillId="25" borderId="22" xfId="0" applyFont="1" applyFill="1" applyBorder="1" applyAlignment="1">
      <alignment horizontal="center" vertical="center" wrapText="1"/>
    </xf>
    <xf numFmtId="0" fontId="8" fillId="25" borderId="22" xfId="0" applyFont="1" applyFill="1" applyBorder="1" applyAlignment="1">
      <alignment horizontal="center" vertical="center" wrapText="1"/>
    </xf>
    <xf numFmtId="0" fontId="8" fillId="25" borderId="49" xfId="0" applyFont="1" applyFill="1" applyBorder="1" applyAlignment="1">
      <alignment horizontal="center" vertical="center" wrapText="1"/>
    </xf>
    <xf numFmtId="0" fontId="8" fillId="25" borderId="21" xfId="0" applyFont="1" applyFill="1" applyBorder="1" applyAlignment="1">
      <alignment horizontal="center" vertical="center"/>
    </xf>
    <xf numFmtId="0" fontId="90" fillId="14" borderId="49" xfId="0" applyFont="1" applyFill="1" applyBorder="1" applyAlignment="1">
      <alignment horizontal="center" vertical="center" wrapText="1"/>
    </xf>
    <xf numFmtId="0" fontId="8" fillId="14" borderId="49" xfId="0" applyFont="1" applyFill="1" applyBorder="1" applyAlignment="1">
      <alignment horizontal="center" vertical="center" wrapText="1"/>
    </xf>
    <xf numFmtId="0" fontId="8" fillId="0" borderId="83" xfId="0" applyFont="1" applyBorder="1" applyAlignment="1">
      <alignment horizontal="center" vertical="center" wrapText="1"/>
    </xf>
    <xf numFmtId="0" fontId="5" fillId="0" borderId="83" xfId="0" applyFont="1" applyBorder="1" applyAlignment="1">
      <alignment horizontal="center" vertical="center"/>
    </xf>
    <xf numFmtId="0" fontId="4" fillId="0" borderId="83" xfId="0" applyFont="1" applyBorder="1" applyAlignment="1">
      <alignment horizontal="center" vertical="center" wrapText="1"/>
    </xf>
    <xf numFmtId="0" fontId="5" fillId="35" borderId="83" xfId="0" applyFont="1" applyFill="1" applyBorder="1" applyAlignment="1">
      <alignment horizontal="center" vertical="center"/>
    </xf>
    <xf numFmtId="0" fontId="89" fillId="0" borderId="22" xfId="1" applyBorder="1" applyAlignment="1">
      <alignment horizontal="center" vertical="center"/>
    </xf>
    <xf numFmtId="1" fontId="26" fillId="0" borderId="72" xfId="0" applyNumberFormat="1" applyFont="1" applyBorder="1" applyAlignment="1">
      <alignment horizontal="center" vertical="center" textRotation="90"/>
    </xf>
    <xf numFmtId="0" fontId="10" fillId="37" borderId="21" xfId="0" applyFont="1" applyFill="1" applyBorder="1" applyAlignment="1">
      <alignment horizontal="center"/>
    </xf>
    <xf numFmtId="0" fontId="10" fillId="37" borderId="24" xfId="0" applyFont="1" applyFill="1" applyBorder="1" applyAlignment="1">
      <alignment horizontal="center"/>
    </xf>
    <xf numFmtId="9" fontId="8" fillId="0" borderId="0" xfId="2" applyFont="1"/>
    <xf numFmtId="0" fontId="3" fillId="0" borderId="83" xfId="0" applyFont="1" applyBorder="1" applyAlignment="1">
      <alignment horizontal="center" vertical="center" wrapText="1"/>
    </xf>
    <xf numFmtId="0" fontId="10" fillId="0" borderId="22" xfId="0" applyFont="1" applyBorder="1" applyAlignment="1">
      <alignment vertical="top" wrapText="1"/>
    </xf>
    <xf numFmtId="0" fontId="3" fillId="0" borderId="83" xfId="0" applyFont="1" applyBorder="1" applyAlignment="1">
      <alignment vertical="center" wrapText="1"/>
    </xf>
    <xf numFmtId="9" fontId="12" fillId="38" borderId="82" xfId="2" applyFont="1" applyFill="1" applyBorder="1" applyAlignment="1">
      <alignment horizontal="center"/>
    </xf>
    <xf numFmtId="0" fontId="12" fillId="38" borderId="82" xfId="0" applyFont="1" applyFill="1" applyBorder="1" applyAlignment="1">
      <alignment horizontal="center"/>
    </xf>
    <xf numFmtId="9" fontId="10" fillId="39" borderId="82" xfId="2" applyFont="1" applyFill="1" applyBorder="1"/>
    <xf numFmtId="0" fontId="13" fillId="39" borderId="82" xfId="0" applyFont="1" applyFill="1" applyBorder="1" applyAlignment="1">
      <alignment horizontal="center"/>
    </xf>
    <xf numFmtId="9" fontId="10" fillId="40" borderId="82" xfId="2" applyFont="1" applyFill="1" applyBorder="1"/>
    <xf numFmtId="0" fontId="13" fillId="40" borderId="82" xfId="0" applyFont="1" applyFill="1" applyBorder="1" applyAlignment="1">
      <alignment horizontal="center"/>
    </xf>
    <xf numFmtId="9" fontId="10" fillId="41" borderId="82" xfId="2" applyFont="1" applyFill="1" applyBorder="1"/>
    <xf numFmtId="0" fontId="13" fillId="41" borderId="82" xfId="0" applyFont="1" applyFill="1" applyBorder="1" applyAlignment="1">
      <alignment horizontal="center"/>
    </xf>
    <xf numFmtId="9" fontId="10" fillId="42" borderId="82" xfId="2" applyFont="1" applyFill="1" applyBorder="1"/>
    <xf numFmtId="0" fontId="13" fillId="42" borderId="82" xfId="0" applyFont="1" applyFill="1" applyBorder="1" applyAlignment="1">
      <alignment horizontal="center"/>
    </xf>
    <xf numFmtId="0" fontId="10" fillId="33" borderId="82" xfId="0" applyFont="1" applyFill="1" applyBorder="1"/>
    <xf numFmtId="0" fontId="2" fillId="0" borderId="83" xfId="0" applyFont="1" applyBorder="1" applyAlignment="1">
      <alignment vertical="center" wrapText="1"/>
    </xf>
    <xf numFmtId="0" fontId="20" fillId="43" borderId="22" xfId="0" applyFont="1" applyFill="1" applyBorder="1" applyAlignment="1">
      <alignment horizontal="center" vertical="center"/>
    </xf>
    <xf numFmtId="0" fontId="20" fillId="43" borderId="27" xfId="0" applyFont="1" applyFill="1" applyBorder="1" applyAlignment="1">
      <alignment horizontal="center" vertical="center" wrapText="1"/>
    </xf>
    <xf numFmtId="0" fontId="20" fillId="43" borderId="48" xfId="0" applyFont="1" applyFill="1" applyBorder="1" applyAlignment="1">
      <alignment horizontal="center" vertical="center" wrapText="1"/>
    </xf>
    <xf numFmtId="0" fontId="20" fillId="43" borderId="48" xfId="0" applyFont="1" applyFill="1" applyBorder="1" applyAlignment="1">
      <alignment horizontal="center" vertical="center"/>
    </xf>
    <xf numFmtId="0" fontId="26" fillId="43" borderId="48" xfId="0" applyFont="1" applyFill="1" applyBorder="1" applyAlignment="1">
      <alignment horizontal="center" vertical="center" wrapText="1"/>
    </xf>
    <xf numFmtId="9" fontId="20" fillId="43" borderId="48" xfId="0" applyNumberFormat="1" applyFont="1" applyFill="1" applyBorder="1" applyAlignment="1">
      <alignment horizontal="center" vertical="center" wrapText="1"/>
    </xf>
    <xf numFmtId="0" fontId="26" fillId="43" borderId="48" xfId="0" applyFont="1" applyFill="1" applyBorder="1" applyAlignment="1">
      <alignment horizontal="center" vertical="center"/>
    </xf>
    <xf numFmtId="0" fontId="17" fillId="43" borderId="48" xfId="0" applyFont="1" applyFill="1" applyBorder="1" applyAlignment="1">
      <alignment horizontal="left" vertical="center" wrapText="1"/>
    </xf>
    <xf numFmtId="0" fontId="20" fillId="43" borderId="22" xfId="0" applyFont="1" applyFill="1" applyBorder="1" applyAlignment="1">
      <alignment horizontal="center" vertical="center" textRotation="90"/>
    </xf>
    <xf numFmtId="9" fontId="20" fillId="43" borderId="22" xfId="0" applyNumberFormat="1" applyFont="1" applyFill="1" applyBorder="1" applyAlignment="1">
      <alignment horizontal="center" vertical="center"/>
    </xf>
    <xf numFmtId="165" fontId="20" fillId="43" borderId="22" xfId="0" applyNumberFormat="1" applyFont="1" applyFill="1" applyBorder="1" applyAlignment="1">
      <alignment horizontal="center" vertical="center"/>
    </xf>
    <xf numFmtId="0" fontId="26" fillId="43" borderId="22" xfId="0" applyFont="1" applyFill="1" applyBorder="1" applyAlignment="1">
      <alignment horizontal="center" vertical="center" textRotation="90" wrapText="1"/>
    </xf>
    <xf numFmtId="0" fontId="26" fillId="43" borderId="22" xfId="0" applyFont="1" applyFill="1" applyBorder="1" applyAlignment="1">
      <alignment horizontal="center" vertical="center" textRotation="90"/>
    </xf>
    <xf numFmtId="0" fontId="20" fillId="44" borderId="22" xfId="0" applyFont="1" applyFill="1" applyBorder="1" applyAlignment="1">
      <alignment horizontal="left" vertical="center" wrapText="1"/>
    </xf>
    <xf numFmtId="0" fontId="20" fillId="43" borderId="22" xfId="0" applyFont="1" applyFill="1" applyBorder="1" applyAlignment="1">
      <alignment horizontal="center" vertical="center" wrapText="1"/>
    </xf>
    <xf numFmtId="166" fontId="20" fillId="43" borderId="22" xfId="0" applyNumberFormat="1" applyFont="1" applyFill="1" applyBorder="1" applyAlignment="1">
      <alignment horizontal="center" vertical="center"/>
    </xf>
    <xf numFmtId="0" fontId="17" fillId="43" borderId="22" xfId="0" applyFont="1" applyFill="1" applyBorder="1" applyAlignment="1">
      <alignment vertical="center" wrapText="1"/>
    </xf>
    <xf numFmtId="0" fontId="8" fillId="43" borderId="22" xfId="0" applyFont="1" applyFill="1" applyBorder="1" applyAlignment="1">
      <alignment horizontal="left" vertical="center" wrapText="1"/>
    </xf>
    <xf numFmtId="0" fontId="8" fillId="43" borderId="36" xfId="0" applyFont="1" applyFill="1" applyBorder="1" applyAlignment="1">
      <alignment horizontal="left" vertical="center"/>
    </xf>
    <xf numFmtId="0" fontId="20" fillId="44" borderId="22" xfId="0" applyFont="1" applyFill="1" applyBorder="1" applyAlignment="1">
      <alignment horizontal="left" vertical="center"/>
    </xf>
    <xf numFmtId="0" fontId="8" fillId="43" borderId="22" xfId="0" applyFont="1" applyFill="1" applyBorder="1" applyAlignment="1">
      <alignment vertical="center"/>
    </xf>
    <xf numFmtId="0" fontId="8" fillId="43" borderId="22" xfId="0" applyFont="1" applyFill="1" applyBorder="1" applyAlignment="1">
      <alignment vertical="center" wrapText="1"/>
    </xf>
    <xf numFmtId="0" fontId="8" fillId="43" borderId="36" xfId="0" applyFont="1" applyFill="1" applyBorder="1" applyAlignment="1">
      <alignment vertical="center" wrapText="1"/>
    </xf>
    <xf numFmtId="0" fontId="5" fillId="43" borderId="83" xfId="0" applyFont="1" applyFill="1" applyBorder="1" applyAlignment="1">
      <alignment vertical="center" wrapText="1"/>
    </xf>
    <xf numFmtId="0" fontId="30" fillId="43" borderId="22" xfId="0" applyFont="1" applyFill="1" applyBorder="1" applyAlignment="1">
      <alignment vertical="center" wrapText="1"/>
    </xf>
    <xf numFmtId="0" fontId="33" fillId="43" borderId="22" xfId="0" applyFont="1" applyFill="1" applyBorder="1" applyAlignment="1">
      <alignment vertical="center" wrapText="1"/>
    </xf>
    <xf numFmtId="0" fontId="8" fillId="43" borderId="49" xfId="0" applyFont="1" applyFill="1" applyBorder="1" applyAlignment="1">
      <alignment horizontal="center" vertical="center" wrapText="1"/>
    </xf>
    <xf numFmtId="0" fontId="8" fillId="43" borderId="0" xfId="0" applyFont="1" applyFill="1"/>
    <xf numFmtId="0" fontId="0" fillId="43" borderId="0" xfId="0" applyFill="1"/>
    <xf numFmtId="0" fontId="11" fillId="4" borderId="16" xfId="0" applyFont="1" applyFill="1" applyBorder="1" applyAlignment="1">
      <alignment horizontal="center" vertical="center"/>
    </xf>
    <xf numFmtId="0" fontId="7" fillId="0" borderId="19" xfId="0" applyFont="1" applyBorder="1"/>
    <xf numFmtId="0" fontId="7" fillId="0" borderId="20" xfId="0" applyFont="1" applyBorder="1"/>
    <xf numFmtId="0" fontId="8" fillId="0" borderId="0" xfId="0" applyFont="1"/>
    <xf numFmtId="0" fontId="0" fillId="0" borderId="0" xfId="0"/>
    <xf numFmtId="0" fontId="6" fillId="2" borderId="1" xfId="0" applyFont="1" applyFill="1" applyBorder="1" applyAlignment="1">
      <alignment horizontal="center" vertical="center" wrapText="1"/>
    </xf>
    <xf numFmtId="0" fontId="7" fillId="0" borderId="2" xfId="0" applyFont="1" applyBorder="1"/>
    <xf numFmtId="0" fontId="7" fillId="0" borderId="3" xfId="0" applyFont="1" applyBorder="1"/>
    <xf numFmtId="0" fontId="9" fillId="2" borderId="4" xfId="0" applyFont="1" applyFill="1" applyBorder="1" applyAlignment="1">
      <alignment horizontal="center" vertical="center" wrapText="1"/>
    </xf>
    <xf numFmtId="0" fontId="7" fillId="0" borderId="5" xfId="0" applyFont="1" applyBorder="1"/>
    <xf numFmtId="0" fontId="7" fillId="0" borderId="6" xfId="0" applyFont="1" applyBorder="1"/>
    <xf numFmtId="0" fontId="7" fillId="0" borderId="9" xfId="0" applyFont="1" applyBorder="1"/>
    <xf numFmtId="0" fontId="7" fillId="0" borderId="10" xfId="0" applyFont="1" applyBorder="1"/>
    <xf numFmtId="0" fontId="7" fillId="0" borderId="11" xfId="0" applyFont="1" applyBorder="1"/>
    <xf numFmtId="0" fontId="7" fillId="0" borderId="14" xfId="0" applyFont="1" applyBorder="1"/>
    <xf numFmtId="0" fontId="7" fillId="0" borderId="15" xfId="0" applyFont="1" applyBorder="1"/>
    <xf numFmtId="0" fontId="9" fillId="3" borderId="4" xfId="0" applyFont="1" applyFill="1" applyBorder="1" applyAlignment="1">
      <alignment horizontal="center" vertical="center" wrapText="1"/>
    </xf>
    <xf numFmtId="0" fontId="7" fillId="0" borderId="7" xfId="0" applyFont="1" applyBorder="1"/>
    <xf numFmtId="0" fontId="7" fillId="0" borderId="12" xfId="0" applyFont="1" applyBorder="1"/>
    <xf numFmtId="164" fontId="9" fillId="3" borderId="8"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0" fontId="9" fillId="3" borderId="16" xfId="0" applyFont="1" applyFill="1" applyBorder="1" applyAlignment="1">
      <alignment horizontal="center" vertical="center"/>
    </xf>
    <xf numFmtId="0" fontId="9" fillId="3" borderId="20" xfId="0" applyFont="1" applyFill="1" applyBorder="1" applyAlignment="1">
      <alignment horizontal="center" vertical="center"/>
    </xf>
    <xf numFmtId="0" fontId="26" fillId="0" borderId="48" xfId="0" applyFont="1" applyBorder="1" applyAlignment="1">
      <alignment horizontal="center" vertical="center"/>
    </xf>
    <xf numFmtId="0" fontId="26" fillId="0" borderId="72" xfId="0" applyFont="1" applyBorder="1" applyAlignment="1">
      <alignment horizontal="center" vertical="center"/>
    </xf>
    <xf numFmtId="0" fontId="26" fillId="0" borderId="43" xfId="0" applyFont="1" applyBorder="1" applyAlignment="1">
      <alignment horizontal="center" vertical="center"/>
    </xf>
    <xf numFmtId="0" fontId="20" fillId="0" borderId="48"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8" xfId="0" applyFont="1" applyBorder="1" applyAlignment="1">
      <alignment horizontal="center" vertical="center"/>
    </xf>
    <xf numFmtId="0" fontId="20" fillId="0" borderId="72" xfId="0" applyFont="1" applyBorder="1" applyAlignment="1">
      <alignment horizontal="center" vertical="center"/>
    </xf>
    <xf numFmtId="0" fontId="20" fillId="0" borderId="43" xfId="0" applyFont="1" applyBorder="1" applyAlignment="1">
      <alignment horizontal="center" vertical="center"/>
    </xf>
    <xf numFmtId="0" fontId="26" fillId="0" borderId="48"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43" xfId="0" applyFont="1" applyBorder="1" applyAlignment="1">
      <alignment horizontal="center" vertical="center" wrapText="1"/>
    </xf>
    <xf numFmtId="9" fontId="20" fillId="0" borderId="48" xfId="0" applyNumberFormat="1" applyFont="1" applyBorder="1" applyAlignment="1">
      <alignment horizontal="center" vertical="center" wrapText="1"/>
    </xf>
    <xf numFmtId="9" fontId="20" fillId="0" borderId="72" xfId="0" applyNumberFormat="1" applyFont="1" applyBorder="1" applyAlignment="1">
      <alignment horizontal="center" vertical="center" wrapText="1"/>
    </xf>
    <xf numFmtId="9" fontId="20" fillId="0" borderId="43" xfId="0" applyNumberFormat="1" applyFont="1" applyBorder="1" applyAlignment="1">
      <alignment horizontal="center" vertical="center" wrapText="1"/>
    </xf>
    <xf numFmtId="0" fontId="20" fillId="14" borderId="48" xfId="0" applyFont="1" applyFill="1" applyBorder="1" applyAlignment="1">
      <alignment horizontal="center" vertical="center" wrapText="1"/>
    </xf>
    <xf numFmtId="0" fontId="20" fillId="14" borderId="72" xfId="0" applyFont="1" applyFill="1" applyBorder="1" applyAlignment="1">
      <alignment horizontal="center" vertical="center" wrapText="1"/>
    </xf>
    <xf numFmtId="0" fontId="20" fillId="14" borderId="43" xfId="0" applyFont="1" applyFill="1" applyBorder="1" applyAlignment="1">
      <alignment horizontal="center" vertical="center" wrapText="1"/>
    </xf>
    <xf numFmtId="9" fontId="20" fillId="14" borderId="48" xfId="0" applyNumberFormat="1" applyFont="1" applyFill="1" applyBorder="1" applyAlignment="1">
      <alignment horizontal="center" vertical="center" wrapText="1"/>
    </xf>
    <xf numFmtId="9" fontId="20" fillId="14" borderId="72" xfId="0" applyNumberFormat="1" applyFont="1" applyFill="1" applyBorder="1" applyAlignment="1">
      <alignment horizontal="center" vertical="center" wrapText="1"/>
    </xf>
    <xf numFmtId="9" fontId="20" fillId="14" borderId="43" xfId="0" applyNumberFormat="1" applyFont="1" applyFill="1" applyBorder="1" applyAlignment="1">
      <alignment horizontal="center" vertical="center" wrapText="1"/>
    </xf>
    <xf numFmtId="0" fontId="26" fillId="14" borderId="48" xfId="0" applyFont="1" applyFill="1" applyBorder="1" applyAlignment="1">
      <alignment horizontal="center" vertical="center"/>
    </xf>
    <xf numFmtId="0" fontId="26" fillId="14" borderId="72" xfId="0" applyFont="1" applyFill="1" applyBorder="1" applyAlignment="1">
      <alignment horizontal="center" vertical="center"/>
    </xf>
    <xf numFmtId="0" fontId="26" fillId="14" borderId="43" xfId="0" applyFont="1" applyFill="1" applyBorder="1" applyAlignment="1">
      <alignment horizontal="center" vertical="center"/>
    </xf>
    <xf numFmtId="0" fontId="20" fillId="14" borderId="48" xfId="0" applyFont="1" applyFill="1" applyBorder="1" applyAlignment="1">
      <alignment horizontal="center" vertical="center"/>
    </xf>
    <xf numFmtId="0" fontId="20" fillId="14" borderId="72" xfId="0" applyFont="1" applyFill="1" applyBorder="1" applyAlignment="1">
      <alignment horizontal="center" vertical="center"/>
    </xf>
    <xf numFmtId="0" fontId="20" fillId="14" borderId="43" xfId="0" applyFont="1" applyFill="1" applyBorder="1" applyAlignment="1">
      <alignment horizontal="center" vertical="center"/>
    </xf>
    <xf numFmtId="0" fontId="26" fillId="14" borderId="48"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26" fillId="14" borderId="43" xfId="0" applyFont="1" applyFill="1" applyBorder="1" applyAlignment="1">
      <alignment horizontal="center" vertical="center" wrapText="1"/>
    </xf>
    <xf numFmtId="0" fontId="18" fillId="13" borderId="36" xfId="0" applyFont="1" applyFill="1" applyBorder="1" applyAlignment="1">
      <alignment horizontal="left" vertical="center" wrapText="1"/>
    </xf>
    <xf numFmtId="0" fontId="7" fillId="0" borderId="37" xfId="0" applyFont="1" applyBorder="1"/>
    <xf numFmtId="0" fontId="17" fillId="0" borderId="26" xfId="0" applyFont="1" applyBorder="1" applyAlignment="1">
      <alignment horizontal="center" vertical="center" wrapText="1"/>
    </xf>
    <xf numFmtId="0" fontId="7" fillId="0" borderId="27" xfId="0" applyFont="1" applyBorder="1"/>
    <xf numFmtId="0" fontId="7" fillId="0" borderId="28" xfId="0" applyFont="1" applyBorder="1"/>
    <xf numFmtId="0" fontId="7" fillId="0" borderId="29" xfId="0" applyFont="1" applyBorder="1"/>
    <xf numFmtId="0" fontId="7" fillId="0" borderId="33" xfId="0" applyFont="1" applyBorder="1"/>
    <xf numFmtId="0" fontId="7" fillId="0" borderId="34" xfId="0" applyFont="1" applyBorder="1"/>
    <xf numFmtId="0" fontId="18" fillId="0" borderId="28" xfId="0" applyFont="1" applyBorder="1" applyAlignment="1">
      <alignment horizontal="center" vertical="center" wrapText="1"/>
    </xf>
    <xf numFmtId="0" fontId="7" fillId="0" borderId="35" xfId="0" applyFont="1" applyBorder="1"/>
    <xf numFmtId="0" fontId="18" fillId="11" borderId="30" xfId="0" applyFont="1" applyFill="1" applyBorder="1" applyAlignment="1">
      <alignment horizontal="center" vertical="center" wrapText="1"/>
    </xf>
    <xf numFmtId="0" fontId="7" fillId="0" borderId="31" xfId="0" applyFont="1" applyBorder="1"/>
    <xf numFmtId="0" fontId="7" fillId="0" borderId="32" xfId="0" applyFont="1" applyBorder="1"/>
    <xf numFmtId="0" fontId="18" fillId="12" borderId="30" xfId="0" applyFont="1" applyFill="1" applyBorder="1" applyAlignment="1">
      <alignment horizontal="center" vertical="center" wrapText="1"/>
    </xf>
    <xf numFmtId="0" fontId="19" fillId="8" borderId="36" xfId="0" applyFont="1" applyFill="1" applyBorder="1" applyAlignment="1">
      <alignment horizontal="left" vertical="center" wrapText="1"/>
    </xf>
    <xf numFmtId="0" fontId="7" fillId="0" borderId="38" xfId="0" applyFont="1" applyBorder="1"/>
    <xf numFmtId="0" fontId="7" fillId="0" borderId="39" xfId="0" applyFont="1" applyBorder="1"/>
    <xf numFmtId="49" fontId="22" fillId="9" borderId="36" xfId="0" applyNumberFormat="1" applyFont="1" applyFill="1" applyBorder="1" applyAlignment="1">
      <alignment horizontal="center" vertical="center" wrapText="1"/>
    </xf>
    <xf numFmtId="0" fontId="24" fillId="9" borderId="36" xfId="0" applyFont="1" applyFill="1" applyBorder="1" applyAlignment="1">
      <alignment horizontal="center" vertical="center" wrapText="1"/>
    </xf>
    <xf numFmtId="49" fontId="23" fillId="19" borderId="36" xfId="0" applyNumberFormat="1"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5" fillId="15" borderId="16" xfId="0" applyFont="1" applyFill="1" applyBorder="1" applyAlignment="1">
      <alignment horizontal="center" vertical="center" wrapText="1"/>
    </xf>
    <xf numFmtId="0" fontId="25" fillId="16" borderId="16"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7" fillId="0" borderId="17" xfId="0" applyFont="1" applyBorder="1"/>
    <xf numFmtId="0" fontId="23" fillId="9" borderId="36" xfId="0" applyFont="1" applyFill="1" applyBorder="1" applyAlignment="1">
      <alignment horizontal="center" vertical="center" wrapText="1"/>
    </xf>
    <xf numFmtId="0" fontId="21" fillId="16" borderId="11"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21" fillId="15" borderId="14" xfId="0" applyFont="1" applyFill="1" applyBorder="1" applyAlignment="1">
      <alignment horizontal="center" vertical="center" wrapText="1"/>
    </xf>
    <xf numFmtId="0" fontId="21" fillId="15" borderId="15" xfId="0" applyFont="1" applyFill="1" applyBorder="1" applyAlignment="1">
      <alignment horizontal="center" vertical="center" wrapText="1"/>
    </xf>
    <xf numFmtId="0" fontId="23" fillId="17" borderId="48" xfId="0" applyFont="1" applyFill="1" applyBorder="1" applyAlignment="1">
      <alignment horizontal="center" vertical="center"/>
    </xf>
    <xf numFmtId="0" fontId="23" fillId="17" borderId="43" xfId="0" applyFont="1" applyFill="1" applyBorder="1" applyAlignment="1">
      <alignment horizontal="center" vertical="center"/>
    </xf>
    <xf numFmtId="0" fontId="26" fillId="25" borderId="48" xfId="0" applyFont="1" applyFill="1" applyBorder="1" applyAlignment="1">
      <alignment horizontal="center" vertical="center" wrapText="1"/>
    </xf>
    <xf numFmtId="0" fontId="26" fillId="25" borderId="43" xfId="0" applyFont="1" applyFill="1" applyBorder="1" applyAlignment="1">
      <alignment horizontal="center" vertical="center" wrapText="1"/>
    </xf>
    <xf numFmtId="1" fontId="20" fillId="14" borderId="48" xfId="0" applyNumberFormat="1" applyFont="1" applyFill="1" applyBorder="1" applyAlignment="1">
      <alignment horizontal="center" vertical="center" wrapText="1"/>
    </xf>
    <xf numFmtId="1" fontId="20" fillId="14" borderId="43" xfId="0" applyNumberFormat="1"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43" xfId="0" applyFont="1" applyBorder="1" applyAlignment="1">
      <alignment horizontal="center" vertical="center" wrapText="1"/>
    </xf>
    <xf numFmtId="1" fontId="20" fillId="14" borderId="72" xfId="0" applyNumberFormat="1" applyFont="1" applyFill="1" applyBorder="1" applyAlignment="1">
      <alignment horizontal="center" vertical="center" wrapText="1"/>
    </xf>
    <xf numFmtId="0" fontId="18" fillId="13" borderId="36" xfId="0" applyFont="1" applyFill="1" applyBorder="1" applyAlignment="1">
      <alignment horizontal="center" vertical="center" wrapText="1"/>
    </xf>
    <xf numFmtId="0" fontId="7" fillId="0" borderId="37" xfId="0" applyFont="1" applyBorder="1" applyAlignment="1">
      <alignment horizontal="center" vertical="center"/>
    </xf>
    <xf numFmtId="0" fontId="19" fillId="8" borderId="36" xfId="0" applyFont="1" applyFill="1" applyBorder="1" applyAlignment="1">
      <alignment horizontal="center" vertical="center" wrapText="1"/>
    </xf>
    <xf numFmtId="0" fontId="7" fillId="0" borderId="3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49" fillId="0" borderId="26" xfId="0" applyFont="1" applyBorder="1" applyAlignment="1">
      <alignment horizontal="center" vertical="center" wrapText="1"/>
    </xf>
    <xf numFmtId="0" fontId="7" fillId="0" borderId="51" xfId="0" applyFont="1" applyBorder="1" applyAlignment="1">
      <alignment horizontal="center" vertical="center"/>
    </xf>
    <xf numFmtId="0" fontId="0" fillId="0" borderId="0" xfId="0" applyAlignment="1">
      <alignment horizontal="center" vertical="center"/>
    </xf>
    <xf numFmtId="0" fontId="7" fillId="0" borderId="35" xfId="0" applyFont="1" applyBorder="1" applyAlignment="1">
      <alignment horizontal="center" vertical="center"/>
    </xf>
    <xf numFmtId="0" fontId="18" fillId="11" borderId="36" xfId="0" applyFont="1" applyFill="1" applyBorder="1" applyAlignment="1">
      <alignment horizontal="center" vertical="center" wrapText="1"/>
    </xf>
    <xf numFmtId="0" fontId="18" fillId="0" borderId="36"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49" fontId="50" fillId="17" borderId="52" xfId="0" applyNumberFormat="1" applyFont="1" applyFill="1" applyBorder="1" applyAlignment="1">
      <alignment horizontal="center" vertical="center" wrapTex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23" fillId="17" borderId="36" xfId="0" applyFont="1" applyFill="1" applyBorder="1" applyAlignment="1">
      <alignment horizontal="center" vertical="center" wrapText="1"/>
    </xf>
    <xf numFmtId="0" fontId="20" fillId="11" borderId="84" xfId="0" applyFont="1" applyFill="1" applyBorder="1" applyAlignment="1">
      <alignment horizontal="center" vertical="center" wrapText="1"/>
    </xf>
    <xf numFmtId="0" fontId="20" fillId="11" borderId="85" xfId="0" applyFont="1" applyFill="1" applyBorder="1" applyAlignment="1">
      <alignment horizontal="center" vertical="center" wrapText="1"/>
    </xf>
    <xf numFmtId="0" fontId="20" fillId="11" borderId="86" xfId="0" applyFont="1" applyFill="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90" fillId="0" borderId="48" xfId="0" applyFont="1" applyBorder="1" applyAlignment="1">
      <alignment horizontal="center" vertical="center" wrapText="1"/>
    </xf>
    <xf numFmtId="0" fontId="90" fillId="0" borderId="72" xfId="0" applyFont="1" applyBorder="1" applyAlignment="1">
      <alignment horizontal="center" vertical="center" wrapText="1"/>
    </xf>
    <xf numFmtId="0" fontId="90" fillId="0" borderId="43" xfId="0" applyFont="1" applyBorder="1" applyAlignment="1">
      <alignment horizontal="center" vertical="center" wrapText="1"/>
    </xf>
    <xf numFmtId="0" fontId="25" fillId="16" borderId="58" xfId="0" applyFont="1" applyFill="1" applyBorder="1" applyAlignment="1">
      <alignment horizontal="center" vertical="center" wrapText="1"/>
    </xf>
    <xf numFmtId="0" fontId="7" fillId="0" borderId="63" xfId="0" applyFont="1" applyBorder="1" applyAlignment="1">
      <alignment horizontal="center" vertical="center"/>
    </xf>
    <xf numFmtId="0" fontId="22" fillId="22" borderId="58" xfId="0" applyFont="1" applyFill="1" applyBorder="1" applyAlignment="1">
      <alignment horizontal="center" vertical="center" wrapText="1"/>
    </xf>
    <xf numFmtId="0" fontId="60" fillId="0" borderId="0" xfId="0" applyFont="1" applyAlignment="1">
      <alignment horizontal="center" vertical="center"/>
    </xf>
    <xf numFmtId="0" fontId="65" fillId="0" borderId="0" xfId="0" applyFont="1" applyAlignment="1">
      <alignment horizontal="center" vertical="center"/>
    </xf>
    <xf numFmtId="0" fontId="75" fillId="14" borderId="82" xfId="0" applyFont="1" applyFill="1" applyBorder="1" applyAlignment="1">
      <alignment horizontal="left" vertical="center" wrapText="1"/>
    </xf>
    <xf numFmtId="0" fontId="9" fillId="14" borderId="48" xfId="0" applyFont="1" applyFill="1" applyBorder="1" applyAlignment="1">
      <alignment horizontal="center" vertical="center" wrapText="1" readingOrder="1"/>
    </xf>
    <xf numFmtId="0" fontId="7" fillId="0" borderId="43" xfId="0" applyFont="1" applyBorder="1"/>
    <xf numFmtId="0" fontId="7" fillId="0" borderId="79" xfId="0" applyFont="1" applyBorder="1"/>
    <xf numFmtId="0" fontId="11" fillId="14" borderId="16" xfId="0" applyFont="1" applyFill="1" applyBorder="1" applyAlignment="1">
      <alignment horizontal="center" vertical="center" wrapText="1" readingOrder="1"/>
    </xf>
    <xf numFmtId="0" fontId="9" fillId="14" borderId="16" xfId="0" applyFont="1" applyFill="1" applyBorder="1" applyAlignment="1">
      <alignment horizontal="center" vertical="center" wrapText="1" readingOrder="1"/>
    </xf>
    <xf numFmtId="0" fontId="7" fillId="0" borderId="68" xfId="0" applyFont="1" applyBorder="1"/>
    <xf numFmtId="0" fontId="9" fillId="14" borderId="71" xfId="0" applyFont="1" applyFill="1" applyBorder="1" applyAlignment="1">
      <alignment horizontal="center" vertical="center" wrapText="1" readingOrder="1"/>
    </xf>
    <xf numFmtId="0" fontId="7" fillId="0" borderId="74" xfId="0" applyFont="1" applyBorder="1"/>
    <xf numFmtId="0" fontId="7" fillId="0" borderId="76" xfId="0" applyFont="1" applyBorder="1"/>
    <xf numFmtId="0" fontId="9" fillId="14" borderId="72" xfId="0" applyFont="1" applyFill="1" applyBorder="1" applyAlignment="1">
      <alignment horizontal="center" vertical="center" wrapText="1" readingOrder="1"/>
    </xf>
    <xf numFmtId="0" fontId="7" fillId="0" borderId="44" xfId="0" applyFont="1" applyBorder="1"/>
    <xf numFmtId="0" fontId="9" fillId="14" borderId="77" xfId="0" applyFont="1" applyFill="1" applyBorder="1" applyAlignment="1">
      <alignment horizontal="center" vertical="center" wrapText="1" readingOrder="1"/>
    </xf>
    <xf numFmtId="0" fontId="7" fillId="0" borderId="78" xfId="0" applyFont="1" applyBorder="1"/>
  </cellXfs>
  <cellStyles count="3">
    <cellStyle name="Hipervínculo" xfId="1" builtinId="8"/>
    <cellStyle name="Normal" xfId="0" builtinId="0"/>
    <cellStyle name="Porcentaje" xfId="2" builtinId="5"/>
  </cellStyles>
  <dxfs count="611">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xr9:uid="{00000000-0011-0000-FFFF-FFFF00000000}">
      <tableStyleElement type="headerRow" dxfId="610"/>
      <tableStyleElement type="firstRowStripe" dxfId="609"/>
      <tableStyleElement type="secondRowStripe" dxfId="60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rgbClr val="333333"/>
                </a:solidFill>
                <a:latin typeface="Calibri"/>
              </a:defRPr>
            </a:pPr>
            <a:r>
              <a:rPr lang="es-CO" sz="1800" b="1" i="0">
                <a:solidFill>
                  <a:srgbClr val="333333"/>
                </a:solidFill>
                <a:latin typeface="Calibri"/>
              </a:rPr>
              <a:t>Cantidad de Riesgos por Proceso</a:t>
            </a:r>
          </a:p>
        </c:rich>
      </c:tx>
      <c:overlay val="0"/>
    </c:title>
    <c:autoTitleDeleted val="0"/>
    <c:plotArea>
      <c:layout/>
      <c:barChart>
        <c:barDir val="bar"/>
        <c:grouping val="clustered"/>
        <c:varyColors val="1"/>
        <c:ser>
          <c:idx val="0"/>
          <c:order val="0"/>
          <c:spPr>
            <a:solidFill>
              <a:srgbClr val="33CCCC"/>
            </a:solidFill>
            <a:ln cmpd="sng">
              <a:solidFill>
                <a:srgbClr val="000000"/>
              </a:solidFill>
            </a:ln>
          </c:spPr>
          <c:invertIfNegative val="1"/>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Portada!$A$10:$A$23</c:f>
              <c:strCache>
                <c:ptCount val="14"/>
                <c:pt idx="0">
                  <c:v>Dirección y Planeación</c:v>
                </c:pt>
                <c:pt idx="1">
                  <c:v>Divulgación y Comunicación</c:v>
                </c:pt>
                <c:pt idx="2">
                  <c:v>Atención al Ciudadano</c:v>
                </c:pt>
                <c:pt idx="3">
                  <c:v>Investigación y Desarrollo Pedagógico</c:v>
                </c:pt>
                <c:pt idx="4">
                  <c:v>Gestión Documental</c:v>
                </c:pt>
                <c:pt idx="5">
                  <c:v>Gestión de Talento Humano</c:v>
                </c:pt>
                <c:pt idx="6">
                  <c:v>Gestión de Recursos Físicos y Ambiental</c:v>
                </c:pt>
                <c:pt idx="7">
                  <c:v>Gestión Financiera</c:v>
                </c:pt>
                <c:pt idx="8">
                  <c:v>Control Interno Disciplinario</c:v>
                </c:pt>
                <c:pt idx="9">
                  <c:v>Gestión Contractual</c:v>
                </c:pt>
                <c:pt idx="10">
                  <c:v>Gestión Jurídica</c:v>
                </c:pt>
                <c:pt idx="11">
                  <c:v>Gestión Tecnológica</c:v>
                </c:pt>
                <c:pt idx="12">
                  <c:v>Mejoramiento Integral y Continuo</c:v>
                </c:pt>
                <c:pt idx="13">
                  <c:v>Evaluación y Control</c:v>
                </c:pt>
              </c:strCache>
            </c:strRef>
          </c:cat>
          <c:val>
            <c:numRef>
              <c:f>Portada!$N$10:$N$23</c:f>
              <c:numCache>
                <c:formatCode>General</c:formatCode>
                <c:ptCount val="14"/>
                <c:pt idx="0">
                  <c:v>2</c:v>
                </c:pt>
                <c:pt idx="1">
                  <c:v>3</c:v>
                </c:pt>
                <c:pt idx="2">
                  <c:v>2</c:v>
                </c:pt>
                <c:pt idx="3">
                  <c:v>4</c:v>
                </c:pt>
                <c:pt idx="4">
                  <c:v>2</c:v>
                </c:pt>
                <c:pt idx="5">
                  <c:v>1</c:v>
                </c:pt>
                <c:pt idx="6">
                  <c:v>2</c:v>
                </c:pt>
                <c:pt idx="7">
                  <c:v>3</c:v>
                </c:pt>
                <c:pt idx="8">
                  <c:v>1</c:v>
                </c:pt>
                <c:pt idx="9">
                  <c:v>7</c:v>
                </c:pt>
                <c:pt idx="10">
                  <c:v>2</c:v>
                </c:pt>
                <c:pt idx="11">
                  <c:v>3</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56B-4599-96A7-58F5C0A5260E}"/>
            </c:ext>
          </c:extLst>
        </c:ser>
        <c:dLbls>
          <c:showLegendKey val="0"/>
          <c:showVal val="0"/>
          <c:showCatName val="0"/>
          <c:showSerName val="0"/>
          <c:showPercent val="0"/>
          <c:showBubbleSize val="0"/>
        </c:dLbls>
        <c:gapWidth val="150"/>
        <c:axId val="1922331998"/>
        <c:axId val="535481179"/>
      </c:barChart>
      <c:catAx>
        <c:axId val="1922331998"/>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i="0">
                <a:solidFill>
                  <a:srgbClr val="000000"/>
                </a:solidFill>
                <a:latin typeface="Calibri"/>
              </a:defRPr>
            </a:pPr>
            <a:endParaRPr lang="es-CO"/>
          </a:p>
        </c:txPr>
        <c:crossAx val="535481179"/>
        <c:crosses val="autoZero"/>
        <c:auto val="1"/>
        <c:lblAlgn val="ctr"/>
        <c:lblOffset val="100"/>
        <c:noMultiLvlLbl val="1"/>
      </c:catAx>
      <c:valAx>
        <c:axId val="535481179"/>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i="0">
                <a:solidFill>
                  <a:srgbClr val="000000"/>
                </a:solidFill>
                <a:latin typeface="Calibri"/>
              </a:defRPr>
            </a:pPr>
            <a:endParaRPr lang="es-CO"/>
          </a:p>
        </c:txPr>
        <c:crossAx val="1922331998"/>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Proporción por Tipo de Riesgos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barChart>
        <c:barDir val="bar"/>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0383-425D-BCFC-21C6FA32809F}"/>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08C8-4AB0-B968-108DD85BAECB}"/>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08C8-4AB0-B968-108DD85BAECB}"/>
              </c:ext>
            </c:extLst>
          </c:dPt>
          <c:dPt>
            <c:idx val="3"/>
            <c:invertIfNegative val="1"/>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08C8-4AB0-B968-108DD85BAECB}"/>
              </c:ext>
            </c:extLst>
          </c:dPt>
          <c:dPt>
            <c:idx val="4"/>
            <c:invertIfNegative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08C8-4AB0-B968-108DD85BAECB}"/>
              </c:ext>
            </c:extLst>
          </c:dPt>
          <c:dPt>
            <c:idx val="5"/>
            <c:invertIfNegative val="1"/>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c:ext xmlns:c16="http://schemas.microsoft.com/office/drawing/2014/chart" uri="{C3380CC4-5D6E-409C-BE32-E72D297353CC}">
                <c16:uniqueId val="{0000000B-08C8-4AB0-B968-108DD85BAECB}"/>
              </c:ext>
            </c:extLst>
          </c:dPt>
          <c:dPt>
            <c:idx val="6"/>
            <c:invertIfNegative val="1"/>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08C8-4AB0-B968-108DD85BAECB}"/>
              </c:ext>
            </c:extLst>
          </c:dPt>
          <c:dPt>
            <c:idx val="7"/>
            <c:invertIfNegative val="1"/>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08C8-4AB0-B968-108DD85BAECB}"/>
              </c:ext>
            </c:extLst>
          </c:dPt>
          <c:dPt>
            <c:idx val="8"/>
            <c:invertIfNegative val="1"/>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08C8-4AB0-B968-108DD85BAECB}"/>
              </c:ext>
            </c:extLst>
          </c:dPt>
          <c:dPt>
            <c:idx val="9"/>
            <c:invertIfNegative val="1"/>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08C8-4AB0-B968-108DD85BAECB}"/>
              </c:ext>
            </c:extLst>
          </c:dPt>
          <c:dPt>
            <c:idx val="10"/>
            <c:invertIfNegative val="1"/>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5-08C8-4AB0-B968-108DD85BAECB}"/>
              </c:ext>
            </c:extLst>
          </c:dPt>
          <c:dPt>
            <c:idx val="11"/>
            <c:invertIfNegative val="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7-08C8-4AB0-B968-108DD85BAE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Portada!$B$9:$M$9</c:f>
              <c:strCache>
                <c:ptCount val="12"/>
                <c:pt idx="0">
                  <c:v>Estratégico</c:v>
                </c:pt>
                <c:pt idx="1">
                  <c:v>De imagen</c:v>
                </c:pt>
                <c:pt idx="2">
                  <c:v>Operativos</c:v>
                </c:pt>
                <c:pt idx="3">
                  <c:v>Calidad</c:v>
                </c:pt>
                <c:pt idx="4">
                  <c:v>Contractuales</c:v>
                </c:pt>
                <c:pt idx="5">
                  <c:v>Financieros</c:v>
                </c:pt>
                <c:pt idx="6">
                  <c:v>De cumplimiento y conformidad</c:v>
                </c:pt>
                <c:pt idx="7">
                  <c:v>Tecnológicos y  seguridad digital</c:v>
                </c:pt>
                <c:pt idx="8">
                  <c:v>De recurso humano</c:v>
                </c:pt>
                <c:pt idx="9">
                  <c:v>Corrupción</c:v>
                </c:pt>
                <c:pt idx="10">
                  <c:v>Cumplimiento</c:v>
                </c:pt>
                <c:pt idx="11">
                  <c:v>Fraude</c:v>
                </c:pt>
              </c:strCache>
            </c:strRef>
          </c:cat>
          <c:val>
            <c:numRef>
              <c:f>Portada!$B$24:$M$24</c:f>
              <c:numCache>
                <c:formatCode>General</c:formatCode>
                <c:ptCount val="12"/>
                <c:pt idx="0">
                  <c:v>9</c:v>
                </c:pt>
                <c:pt idx="1">
                  <c:v>2</c:v>
                </c:pt>
                <c:pt idx="2">
                  <c:v>3</c:v>
                </c:pt>
                <c:pt idx="3">
                  <c:v>1</c:v>
                </c:pt>
                <c:pt idx="4">
                  <c:v>2</c:v>
                </c:pt>
                <c:pt idx="5">
                  <c:v>2</c:v>
                </c:pt>
                <c:pt idx="6">
                  <c:v>1</c:v>
                </c:pt>
                <c:pt idx="7">
                  <c:v>3</c:v>
                </c:pt>
                <c:pt idx="8">
                  <c:v>0</c:v>
                </c:pt>
                <c:pt idx="9">
                  <c:v>11</c:v>
                </c:pt>
                <c:pt idx="10">
                  <c:v>0</c:v>
                </c:pt>
                <c:pt idx="11">
                  <c:v>1</c:v>
                </c:pt>
              </c:numCache>
            </c:numRef>
          </c:val>
          <c:extLst>
            <c:ext xmlns:c16="http://schemas.microsoft.com/office/drawing/2014/chart" uri="{C3380CC4-5D6E-409C-BE32-E72D297353CC}">
              <c16:uniqueId val="{00000002-0383-425D-BCFC-21C6FA32809F}"/>
            </c:ext>
          </c:extLst>
        </c:ser>
        <c:dLbls>
          <c:showLegendKey val="0"/>
          <c:showVal val="0"/>
          <c:showCatName val="0"/>
          <c:showSerName val="0"/>
          <c:showPercent val="0"/>
          <c:showBubbleSize val="0"/>
        </c:dLbls>
        <c:gapWidth val="100"/>
        <c:axId val="2036771725"/>
        <c:axId val="1038114172"/>
      </c:barChart>
      <c:catAx>
        <c:axId val="2036771725"/>
        <c:scaling>
          <c:orientation val="maxMin"/>
        </c:scaling>
        <c:delete val="0"/>
        <c:axPos val="l"/>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038114172"/>
        <c:crosses val="autoZero"/>
        <c:auto val="1"/>
        <c:lblAlgn val="ctr"/>
        <c:lblOffset val="100"/>
        <c:noMultiLvlLbl val="1"/>
      </c:catAx>
      <c:valAx>
        <c:axId val="103811417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036771725"/>
        <c:crosses val="max"/>
        <c:crossBetween val="between"/>
      </c:valAx>
      <c:spPr>
        <a:noFill/>
        <a:ln>
          <a:noFill/>
        </a:ln>
        <a:effectLst/>
      </c:spPr>
    </c:plotArea>
    <c:plotVisOnly val="1"/>
    <c:dispBlanksAs val="zero"/>
    <c:showDLblsOverMax val="1"/>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209550</xdr:colOff>
      <xdr:row>25</xdr:row>
      <xdr:rowOff>0</xdr:rowOff>
    </xdr:from>
    <xdr:ext cx="8220075" cy="5505450"/>
    <xdr:graphicFrame macro="">
      <xdr:nvGraphicFramePr>
        <xdr:cNvPr id="1131855873" name="Chart 1" descr="Chart 0">
          <a:extLst>
            <a:ext uri="{FF2B5EF4-FFF2-40B4-BE49-F238E27FC236}">
              <a16:creationId xmlns:a16="http://schemas.microsoft.com/office/drawing/2014/main" id="{00000000-0008-0000-0000-000001C076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447675</xdr:colOff>
      <xdr:row>24</xdr:row>
      <xdr:rowOff>152400</xdr:rowOff>
    </xdr:from>
    <xdr:ext cx="10887075" cy="4838700"/>
    <xdr:graphicFrame macro="">
      <xdr:nvGraphicFramePr>
        <xdr:cNvPr id="380165509" name="Chart 2" descr="Chart 1">
          <a:extLst>
            <a:ext uri="{FF2B5EF4-FFF2-40B4-BE49-F238E27FC236}">
              <a16:creationId xmlns:a16="http://schemas.microsoft.com/office/drawing/2014/main" id="{00000000-0008-0000-0000-000085DDA8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209550</xdr:colOff>
      <xdr:row>1</xdr:row>
      <xdr:rowOff>123825</xdr:rowOff>
    </xdr:from>
    <xdr:ext cx="3419475" cy="904875"/>
    <xdr:sp macro="" textlink="">
      <xdr:nvSpPr>
        <xdr:cNvPr id="3" name="Shape 3">
          <a:extLst>
            <a:ext uri="{FF2B5EF4-FFF2-40B4-BE49-F238E27FC236}">
              <a16:creationId xmlns:a16="http://schemas.microsoft.com/office/drawing/2014/main" id="{00000000-0008-0000-0000-000003000000}"/>
            </a:ext>
          </a:extLst>
        </xdr:cNvPr>
        <xdr:cNvSpPr/>
      </xdr:nvSpPr>
      <xdr:spPr>
        <a:xfrm>
          <a:off x="3641025" y="3332325"/>
          <a:ext cx="3409950" cy="895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800"/>
            <a:buFont typeface="Calibri"/>
            <a:buNone/>
          </a:pPr>
          <a:r>
            <a:rPr lang="en-US" sz="1800" b="1" i="0" u="none" strike="noStrike">
              <a:solidFill>
                <a:srgbClr val="000000"/>
              </a:solidFill>
              <a:latin typeface="Calibri"/>
              <a:ea typeface="Calibri"/>
              <a:cs typeface="Calibri"/>
              <a:sym typeface="Calibri"/>
            </a:rPr>
            <a:t>METODOLOGÍA ADMINISTRACIÓN DE RIESGOS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lo\120_oap\IDEP2022\120_19_INFORMES\120_19_10%20Informes%20Seguimiento%20Gesti&#243;n\120_19_10_%201%20Mapa%20de%20Riesgo%20por%20Procesos%202022\SEGUIMIENTO\Seguimiento%20Mapa%20de%20Riegos%20IDEP%20I%20Cuatri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ldrojas\Downloads\FT-MIC-03-07_Mapa%2520de%2520riesgos%2520institucional%25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Riesg Gestión"/>
      <sheetName val="Riesg Corrupc"/>
      <sheetName val="Tabla Impacto"/>
      <sheetName val="Tabla probabilidad"/>
      <sheetName val="Tabla Valoración controles"/>
      <sheetName val="Opciones Tratamiento"/>
      <sheetName val="Hoja1"/>
    </sheetNames>
    <sheetDataSet>
      <sheetData sheetId="0"/>
      <sheetData sheetId="1"/>
      <sheetData sheetId="2"/>
      <sheetData sheetId="3">
        <row r="152">
          <cell r="B152" t="str">
            <v>Criterios</v>
          </cell>
        </row>
        <row r="153">
          <cell r="B153" t="str">
            <v>Afectación Económica o presupuestal</v>
          </cell>
        </row>
        <row r="154">
          <cell r="B154" t="str">
            <v>Pérdida Reputacional</v>
          </cell>
          <cell r="F154" t="str">
            <v>❌</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Corrup "/>
      <sheetName val="Gestión"/>
      <sheetName val="Seguridad Información"/>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e">
            <v>#NAME?</v>
          </cell>
        </row>
        <row r="153">
          <cell r="B153" t="e">
            <v>#NAME?</v>
          </cell>
        </row>
        <row r="154">
          <cell r="B154" t="e">
            <v>#NAME?</v>
          </cell>
          <cell r="F154" t="str">
            <v>❌</v>
          </cell>
        </row>
      </sheetData>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40:C150">
  <tableColumns count="2">
    <tableColumn id="1" xr3:uid="{00000000-0010-0000-0000-000001000000}" name="Criterios"/>
    <tableColumn id="2" xr3:uid="{00000000-0010-0000-0000-000002000000}"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drive.google.com/drive/folders/1aOnxTYpUF-MdS_DKpB8MuRSaaMa_Zogn" TargetMode="External"/><Relationship Id="rId18" Type="http://schemas.openxmlformats.org/officeDocument/2006/relationships/hyperlink" Target="https://docs.google.com/spreadsheets/d/1e9V8F-x_KBu93QlHeEGukt6Eq8l1vFA7/edit?usp=sharing&amp;ouid=111011268865304940598&amp;rtpof=true&amp;sd=true" TargetMode="External"/><Relationship Id="rId26" Type="http://schemas.openxmlformats.org/officeDocument/2006/relationships/hyperlink" Target="https://drive.google.com/drive/folders/1RVhbbFxYDfEEGusYkvSx3ow1o0ZE67qQ" TargetMode="External"/><Relationship Id="rId39" Type="http://schemas.openxmlformats.org/officeDocument/2006/relationships/hyperlink" Target="https://drive.google.com/drive/folders/1PCNbwKQBJB_N4AOdfDLQmhsoaqAL8TXy" TargetMode="External"/><Relationship Id="rId21" Type="http://schemas.openxmlformats.org/officeDocument/2006/relationships/hyperlink" Target="https://drive.google.com/drive/folders/1vMQX0h2f5Z-0CyHRbvhAf9klb5QniBJu?usp=sharing" TargetMode="External"/><Relationship Id="rId34" Type="http://schemas.openxmlformats.org/officeDocument/2006/relationships/hyperlink" Target="https://drive.google.com/drive/folders/1IQW1Gh_PPRUVBXkFxZ7SnaoZJIzKFH8r" TargetMode="External"/><Relationship Id="rId42" Type="http://schemas.openxmlformats.org/officeDocument/2006/relationships/hyperlink" Target="https://drive.google.com/drive/folders/143uMlV5b6GhnPZIznJtfqwmykIulv5cp" TargetMode="External"/><Relationship Id="rId47" Type="http://schemas.openxmlformats.org/officeDocument/2006/relationships/hyperlink" Target="https://drive.google.com/drive/folders/17fwIjrJ5UwRZmpqqzKsTYnbDsGcwGVkp" TargetMode="External"/><Relationship Id="rId50" Type="http://schemas.openxmlformats.org/officeDocument/2006/relationships/hyperlink" Target="https://drive.google.com/drive/folders/17fwIjrJ5UwRZmpqqzKsTYnbDsGcwGVkp" TargetMode="External"/><Relationship Id="rId55" Type="http://schemas.openxmlformats.org/officeDocument/2006/relationships/hyperlink" Target="https://drive.google.com/drive/folders/1bMBkj2L99X__Raz_Jy-N0_pcWt6bGLcO" TargetMode="External"/><Relationship Id="rId63" Type="http://schemas.openxmlformats.org/officeDocument/2006/relationships/hyperlink" Target="https://drive.google.com/drive/folders/19dtJeRMDD9VVBnxh1S1nLH3nEfX3T8Ac" TargetMode="External"/><Relationship Id="rId68" Type="http://schemas.openxmlformats.org/officeDocument/2006/relationships/printerSettings" Target="../printerSettings/printerSettings1.bin"/><Relationship Id="rId7" Type="http://schemas.openxmlformats.org/officeDocument/2006/relationships/hyperlink" Target="https://docs.google.com/spreadsheets/d/13YJUS7QBsncmre-Ki045iHiNNgBW31gR/edit" TargetMode="External"/><Relationship Id="rId2" Type="http://schemas.openxmlformats.org/officeDocument/2006/relationships/hyperlink" Target="https://docs.google.com/spreadsheets/d/1e9V8F-x_KBu93QlHeEGukt6Eq8l1vFA7/edit?usp=sharing&amp;ouid=111011268865304940598&amp;rtpof=true&amp;sd=true" TargetMode="External"/><Relationship Id="rId16" Type="http://schemas.openxmlformats.org/officeDocument/2006/relationships/hyperlink" Target="https://docs.google.com/spreadsheets/d/14HuBGDZiXCGWZfjBJ33Rnbpj1JVnvfxuQK55Fnpf1wU/edit" TargetMode="External"/><Relationship Id="rId29" Type="http://schemas.openxmlformats.org/officeDocument/2006/relationships/hyperlink" Target="https://drive.google.com/drive/folders/1jbq9_leEH9AnIUXlFLQdgdydUQp0RK1J" TargetMode="External"/><Relationship Id="rId1" Type="http://schemas.openxmlformats.org/officeDocument/2006/relationships/hyperlink" Target="https://docs.google.com/spreadsheets/d/1e9V8F-x_KBu93QlHeEGukt6Eq8l1vFA7/edit" TargetMode="External"/><Relationship Id="rId6" Type="http://schemas.openxmlformats.org/officeDocument/2006/relationships/hyperlink" Target="https://drive.google.com/drive/folders/1vMQX0h2f5Z-0CyHRbvhAf9klb5QniBJu?usp=sharing" TargetMode="External"/><Relationship Id="rId11" Type="http://schemas.openxmlformats.org/officeDocument/2006/relationships/hyperlink" Target="https://docs.google.com/spreadsheets/d/13YJUS7QBsncmre-Ki045iHiNNgBW31gR/edit" TargetMode="External"/><Relationship Id="rId24" Type="http://schemas.openxmlformats.org/officeDocument/2006/relationships/hyperlink" Target="https://drive.google.com/drive/folders/1jbq9_leEH9AnIUXlFLQdgdydUQp0RK1J" TargetMode="External"/><Relationship Id="rId32" Type="http://schemas.openxmlformats.org/officeDocument/2006/relationships/hyperlink" Target="https://drive.google.com/drive/folders/1jbq9_leEH9AnIUXlFLQdgdydUQp0RK1J" TargetMode="External"/><Relationship Id="rId37" Type="http://schemas.openxmlformats.org/officeDocument/2006/relationships/hyperlink" Target="https://drive.google.com/drive/folders/1cFP3aOBc0wQfz9ftn-aVWNtIJcaB26Ee" TargetMode="External"/><Relationship Id="rId40" Type="http://schemas.openxmlformats.org/officeDocument/2006/relationships/hyperlink" Target="https://drive.google.com/drive/folders/1PCNbwKQBJB_N4AOdfDLQmhsoaqAL8TXy" TargetMode="External"/><Relationship Id="rId45" Type="http://schemas.openxmlformats.org/officeDocument/2006/relationships/hyperlink" Target="https://drive.google.com/drive/u/1/folders/16b7XM-R70Yd21exQAcUp7wk-k0l-jNMq" TargetMode="External"/><Relationship Id="rId53" Type="http://schemas.openxmlformats.org/officeDocument/2006/relationships/hyperlink" Target="https://drive.google.com/drive/folders/1QkXy6cer5OWRLkZbwtPy8Q17rmH0kwyQ?usp=sharing" TargetMode="External"/><Relationship Id="rId58" Type="http://schemas.openxmlformats.org/officeDocument/2006/relationships/hyperlink" Target="https://docs.google.com/spreadsheets/d/1uzdZQiXoqDD3pnB6DMchqA3JB9vIP7jq/edit" TargetMode="External"/><Relationship Id="rId66" Type="http://schemas.openxmlformats.org/officeDocument/2006/relationships/hyperlink" Target="https://drive.google.com/drive/folders/1MRZWLeq2mGo6WGAVwxHHLF2Fnlnn5VRA" TargetMode="External"/><Relationship Id="rId5" Type="http://schemas.openxmlformats.org/officeDocument/2006/relationships/hyperlink" Target="https://drive.google.com/drive/folders/1vMQX0h2f5Z-0CyHRbvhAf9klb5QniBJu?usp=sharing" TargetMode="External"/><Relationship Id="rId15" Type="http://schemas.openxmlformats.org/officeDocument/2006/relationships/hyperlink" Target="https://drive.google.com/drive/folders/11pHqAylDTXM77kPBVly7S_TalrcQteQN" TargetMode="External"/><Relationship Id="rId23" Type="http://schemas.openxmlformats.org/officeDocument/2006/relationships/hyperlink" Target="https://drive.google.com/drive/folders/1jbq9_leEH9AnIUXlFLQdgdydUQp0RK1J" TargetMode="External"/><Relationship Id="rId28" Type="http://schemas.openxmlformats.org/officeDocument/2006/relationships/hyperlink" Target="https://drive.google.com/drive/folders/1JaGXkcJY_QzbBlA5rJ713vHG5AL_m6Bc" TargetMode="External"/><Relationship Id="rId36" Type="http://schemas.openxmlformats.org/officeDocument/2006/relationships/hyperlink" Target="https://drive.google.com/drive/folders/1_Zy4WhWcA6dKVPhrzeFjhnCXNHsHAg4q" TargetMode="External"/><Relationship Id="rId49" Type="http://schemas.openxmlformats.org/officeDocument/2006/relationships/hyperlink" Target="https://drive.google.com/drive/folders/17fwIjrJ5UwRZmpqqzKsTYnbDsGcwGVkp" TargetMode="External"/><Relationship Id="rId57" Type="http://schemas.openxmlformats.org/officeDocument/2006/relationships/hyperlink" Target="https://docs.google.com/spreadsheets/d/1uzdZQiXoqDD3pnB6DMchqA3JB9vIP7jq/edit" TargetMode="External"/><Relationship Id="rId61" Type="http://schemas.openxmlformats.org/officeDocument/2006/relationships/hyperlink" Target="https://drive.google.com/drive/folders/19dtJeRMDD9VVBnxh1S1nLH3nEfX3T8Ac" TargetMode="External"/><Relationship Id="rId10" Type="http://schemas.openxmlformats.org/officeDocument/2006/relationships/hyperlink" Target="https://docs.google.com/spreadsheets/d/13YJUS7QBsncmre-Ki045iHiNNgBW31gR/edit" TargetMode="External"/><Relationship Id="rId19" Type="http://schemas.openxmlformats.org/officeDocument/2006/relationships/hyperlink" Target="https://docs.google.com/spreadsheets/d/1e9V8F-x_KBu93QlHeEGukt6Eq8l1vFA7/edit?usp=sharing&amp;ouid=111011268865304940598&amp;rtpof=true&amp;sd=true" TargetMode="External"/><Relationship Id="rId31" Type="http://schemas.openxmlformats.org/officeDocument/2006/relationships/hyperlink" Target="https://drive.google.com/drive/folders/1jbq9_leEH9AnIUXlFLQdgdydUQp0RK1J" TargetMode="External"/><Relationship Id="rId44" Type="http://schemas.openxmlformats.org/officeDocument/2006/relationships/hyperlink" Target="https://drive.google.com/drive/folders/143uMlV5b6GhnPZIznJtfqwmykIulv5cp" TargetMode="External"/><Relationship Id="rId52" Type="http://schemas.openxmlformats.org/officeDocument/2006/relationships/hyperlink" Target="https://drive.google.com/drive/folders/1N1mtuLPanM52Mbg6eEV7TAdC0OiNquWo?usp=sharing" TargetMode="External"/><Relationship Id="rId60" Type="http://schemas.openxmlformats.org/officeDocument/2006/relationships/hyperlink" Target="https://docs.google.com/spreadsheets/d/1uzdZQiXoqDD3pnB6DMchqA3JB9vIP7jq/edit" TargetMode="External"/><Relationship Id="rId65" Type="http://schemas.openxmlformats.org/officeDocument/2006/relationships/hyperlink" Target="https://drive.google.com/drive/folders/167b_CaFYM9AITlMGwaS2QO7-UbWJ0kkp" TargetMode="External"/><Relationship Id="rId4" Type="http://schemas.openxmlformats.org/officeDocument/2006/relationships/hyperlink" Target="https://docs.google.com/spreadsheets/d/1e9V8F-x_KBu93QlHeEGukt6Eq8l1vFA7/edit?usp=sharing&amp;ouid=111011268865304940598&amp;rtpof=true&amp;sd=true" TargetMode="External"/><Relationship Id="rId9" Type="http://schemas.openxmlformats.org/officeDocument/2006/relationships/hyperlink" Target="https://docs.google.com/spreadsheets/d/13YJUS7QBsncmre-Ki045iHiNNgBW31gR/edit" TargetMode="External"/><Relationship Id="rId14" Type="http://schemas.openxmlformats.org/officeDocument/2006/relationships/hyperlink" Target="https://drive.google.com/drive/folders/1aOnxTYpUF-MdS_DKpB8MuRSaaMa_Zogn" TargetMode="External"/><Relationship Id="rId22" Type="http://schemas.openxmlformats.org/officeDocument/2006/relationships/hyperlink" Target="https://drive.google.com/drive/folders/1vMQX0h2f5Z-0CyHRbvhAf9klb5QniBJu?usp=sharing" TargetMode="External"/><Relationship Id="rId27" Type="http://schemas.openxmlformats.org/officeDocument/2006/relationships/hyperlink" Target="https://drive.google.com/drive/folders/1JaGXkcJY_QzbBlA5rJ713vHG5AL_m6Bc" TargetMode="External"/><Relationship Id="rId30" Type="http://schemas.openxmlformats.org/officeDocument/2006/relationships/hyperlink" Target="https://drive.google.com/drive/folders/1jbq9_leEH9AnIUXlFLQdgdydUQp0RK1J" TargetMode="External"/><Relationship Id="rId35" Type="http://schemas.openxmlformats.org/officeDocument/2006/relationships/hyperlink" Target="https://drive.google.com/drive/folders/1aM9K3-e6CaJcaBGGZZ89MYgOktnuQbtO" TargetMode="External"/><Relationship Id="rId43" Type="http://schemas.openxmlformats.org/officeDocument/2006/relationships/hyperlink" Target="http://www.idep.edu.co/?q=content/gd-07-proceso-de-gesti%C3%B3n-documental" TargetMode="External"/><Relationship Id="rId48" Type="http://schemas.openxmlformats.org/officeDocument/2006/relationships/hyperlink" Target="https://drive.google.com/drive/folders/17fwIjrJ5UwRZmpqqzKsTYnbDsGcwGVkp" TargetMode="External"/><Relationship Id="rId56" Type="http://schemas.openxmlformats.org/officeDocument/2006/relationships/hyperlink" Target="https://docs.google.com/spreadsheets/d/1uzdZQiXoqDD3pnB6DMchqA3JB9vIP7jq/edit" TargetMode="External"/><Relationship Id="rId64" Type="http://schemas.openxmlformats.org/officeDocument/2006/relationships/hyperlink" Target="http://www.idep.edu.co/?q=es/node/32" TargetMode="External"/><Relationship Id="rId69" Type="http://schemas.openxmlformats.org/officeDocument/2006/relationships/drawing" Target="../drawings/drawing2.xml"/><Relationship Id="rId8" Type="http://schemas.openxmlformats.org/officeDocument/2006/relationships/hyperlink" Target="https://docs.google.com/spreadsheets/d/13YJUS7QBsncmre-Ki045iHiNNgBW31gR/edit" TargetMode="External"/><Relationship Id="rId51" Type="http://schemas.openxmlformats.org/officeDocument/2006/relationships/hyperlink" Target="https://drive.google.com/drive/folders/1o2mopiI4zJT3Qtz76AFBJ7a769zYsIm0?usp=sharing" TargetMode="External"/><Relationship Id="rId3" Type="http://schemas.openxmlformats.org/officeDocument/2006/relationships/hyperlink" Target="http://www.idep.edu.co/sites/default/files/FT-GD-07-24_Esquema_Publicacion_Informacion_V1_agosto_2022.xls" TargetMode="External"/><Relationship Id="rId12" Type="http://schemas.openxmlformats.org/officeDocument/2006/relationships/hyperlink" Target="https://drive.google.com/drive/folders/1aOnxTYpUF-MdS_DKpB8MuRSaaMa_Zogn" TargetMode="External"/><Relationship Id="rId17" Type="http://schemas.openxmlformats.org/officeDocument/2006/relationships/hyperlink" Target="https://docs.google.com/spreadsheets/d/14HuBGDZiXCGWZfjBJ33Rnbpj1JVnvfxuQK55Fnpf1wU/edit" TargetMode="External"/><Relationship Id="rId25" Type="http://schemas.openxmlformats.org/officeDocument/2006/relationships/hyperlink" Target="https://drive.google.com/drive/folders/1RVhbbFxYDfEEGusYkvSx3ow1o0ZE67qQ" TargetMode="External"/><Relationship Id="rId33" Type="http://schemas.openxmlformats.org/officeDocument/2006/relationships/hyperlink" Target="https://drive.google.com/drive/folders/1IQW1Gh_PPRUVBXkFxZ7SnaoZJIzKFH8r" TargetMode="External"/><Relationship Id="rId38" Type="http://schemas.openxmlformats.org/officeDocument/2006/relationships/hyperlink" Target="https://drive.google.com/drive/folders/1cFP3aOBc0wQfz9ftn-aVWNtIJcaB26Ee" TargetMode="External"/><Relationship Id="rId46" Type="http://schemas.openxmlformats.org/officeDocument/2006/relationships/hyperlink" Target="https://drive.google.com/drive/folders/1WIPmudejCdgPUp4A2Dcf9ucdK7CKlzkk" TargetMode="External"/><Relationship Id="rId59" Type="http://schemas.openxmlformats.org/officeDocument/2006/relationships/hyperlink" Target="https://docs.google.com/spreadsheets/d/1uzdZQiXoqDD3pnB6DMchqA3JB9vIP7jq/edit" TargetMode="External"/><Relationship Id="rId67" Type="http://schemas.openxmlformats.org/officeDocument/2006/relationships/hyperlink" Target="https://drive.google.com/drive/folders/1iLWm5XNRaITtxvb99ePcXOhalSdg2EDu" TargetMode="External"/><Relationship Id="rId20" Type="http://schemas.openxmlformats.org/officeDocument/2006/relationships/hyperlink" Target="https://docs.google.com/spreadsheets/d/1e9V8F-x_KBu93QlHeEGukt6Eq8l1vFA7/edit?usp=sharing&amp;ouid=111011268865304940598&amp;rtpof=true&amp;sd=true" TargetMode="External"/><Relationship Id="rId41" Type="http://schemas.openxmlformats.org/officeDocument/2006/relationships/hyperlink" Target="https://drive.google.com/drive/u/1/folders/16b7XM-R70Yd21exQAcUp7wk-k0l-jNMq" TargetMode="External"/><Relationship Id="rId54" Type="http://schemas.openxmlformats.org/officeDocument/2006/relationships/hyperlink" Target="https://docs.google.com/spreadsheets/d/1uzdZQiXoqDD3pnB6DMchqA3JB9vIP7jq/edit" TargetMode="External"/><Relationship Id="rId62" Type="http://schemas.openxmlformats.org/officeDocument/2006/relationships/hyperlink" Target="https://drive.google.com/drive/folders/1gEu-b8hjjDvp56LXCtnnfXcUJKetV_Ii"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folders/18EXe7VqV5VOV7iUDPSC2lBqlZ_eT8h5R?usp=sharing" TargetMode="External"/><Relationship Id="rId13" Type="http://schemas.openxmlformats.org/officeDocument/2006/relationships/hyperlink" Target="https://drive.google.com/drive/folders/18EXe7VqV5VOV7iUDPSC2lBqlZ_eT8h5R" TargetMode="External"/><Relationship Id="rId18" Type="http://schemas.openxmlformats.org/officeDocument/2006/relationships/hyperlink" Target="https://drive.google.com/drive/folders/1jbq9_leEH9AnIUXlFLQdgdydUQp0RK1J" TargetMode="External"/><Relationship Id="rId26" Type="http://schemas.openxmlformats.org/officeDocument/2006/relationships/hyperlink" Target="https://docs.google.com/spreadsheets/d/19Dpd_gtYwppDSEHX47uejr4-DPrnzPHD/edit" TargetMode="External"/><Relationship Id="rId3" Type="http://schemas.openxmlformats.org/officeDocument/2006/relationships/hyperlink" Target="https://docs.google.com/spreadsheets/d/1JDupaphk3q7rb4-CCeYNwwBnYpn9ZEP7/edit" TargetMode="External"/><Relationship Id="rId21" Type="http://schemas.openxmlformats.org/officeDocument/2006/relationships/hyperlink" Target="https://drive.google.com/drive/folders/1jbq9_leEH9AnIUXlFLQdgdydUQp0RK1J" TargetMode="External"/><Relationship Id="rId34" Type="http://schemas.openxmlformats.org/officeDocument/2006/relationships/printerSettings" Target="../printerSettings/printerSettings2.bin"/><Relationship Id="rId7" Type="http://schemas.openxmlformats.org/officeDocument/2006/relationships/hyperlink" Target="https://drive.google.com/drive/folders/18EXe7VqV5VOV7iUDPSC2lBqlZ_eT8h5R?usp=sharing" TargetMode="External"/><Relationship Id="rId12" Type="http://schemas.openxmlformats.org/officeDocument/2006/relationships/hyperlink" Target="https://drive.google.com/drive/folders/18EXe7VqV5VOV7iUDPSC2lBqlZ_eT8h5R?usp=sharing" TargetMode="External"/><Relationship Id="rId17" Type="http://schemas.openxmlformats.org/officeDocument/2006/relationships/hyperlink" Target="http://www.idep.edu.co/?q=menu-transparencia" TargetMode="External"/><Relationship Id="rId25" Type="http://schemas.openxmlformats.org/officeDocument/2006/relationships/hyperlink" Target="https://docs.google.com/spreadsheets/d/19Dpd_gtYwppDSEHX47uejr4-DPrnzPHD/edit" TargetMode="External"/><Relationship Id="rId33" Type="http://schemas.openxmlformats.org/officeDocument/2006/relationships/hyperlink" Target="http://www.idep.edu.co/?q=es/content/auditorias-internas" TargetMode="External"/><Relationship Id="rId2" Type="http://schemas.openxmlformats.org/officeDocument/2006/relationships/hyperlink" Target="https://docs.google.com/spreadsheets/d/1JDupaphk3q7rb4-CCeYNwwBnYpn9ZEP7/edit" TargetMode="External"/><Relationship Id="rId16" Type="http://schemas.openxmlformats.org/officeDocument/2006/relationships/hyperlink" Target="http://www.idep.edu.co/?q=menu-transparencia" TargetMode="External"/><Relationship Id="rId20" Type="http://schemas.openxmlformats.org/officeDocument/2006/relationships/hyperlink" Target="https://drive.google.com/drive/folders/1jbq9_leEH9AnIUXlFLQdgdydUQp0RK1J" TargetMode="External"/><Relationship Id="rId29" Type="http://schemas.openxmlformats.org/officeDocument/2006/relationships/hyperlink" Target="http://www.idep.edu.co/?q=es/content/mapa-de-riesgos-por-proceso" TargetMode="External"/><Relationship Id="rId1" Type="http://schemas.openxmlformats.org/officeDocument/2006/relationships/hyperlink" Target="https://docs.google.com/spreadsheets/d/1JDupaphk3q7rb4-CCeYNwwBnYpn9ZEP7/edit" TargetMode="External"/><Relationship Id="rId6" Type="http://schemas.openxmlformats.org/officeDocument/2006/relationships/hyperlink" Target="https://drive.google.com/drive/folders/18EXe7VqV5VOV7iUDPSC2lBqlZ_eT8h5R" TargetMode="External"/><Relationship Id="rId11" Type="http://schemas.openxmlformats.org/officeDocument/2006/relationships/hyperlink" Target="https://drive.google.com/drive/folders/18EXe7VqV5VOV7iUDPSC2lBqlZ_eT8h5R?usp=sharing" TargetMode="External"/><Relationship Id="rId24" Type="http://schemas.openxmlformats.org/officeDocument/2006/relationships/hyperlink" Target="https://drive.google.com/drive/folders/143uMlV5b6GhnPZIznJtfqwmykIulv5cp" TargetMode="External"/><Relationship Id="rId32" Type="http://schemas.openxmlformats.org/officeDocument/2006/relationships/hyperlink" Target="http://www.idep.edu.co/?q=es/content/auditorias-internas" TargetMode="External"/><Relationship Id="rId37" Type="http://schemas.openxmlformats.org/officeDocument/2006/relationships/comments" Target="../comments1.xml"/><Relationship Id="rId5" Type="http://schemas.openxmlformats.org/officeDocument/2006/relationships/hyperlink" Target="https://drive.google.com/drive/folders/18EXe7VqV5VOV7iUDPSC2lBqlZ_eT8h5R" TargetMode="External"/><Relationship Id="rId15" Type="http://schemas.openxmlformats.org/officeDocument/2006/relationships/hyperlink" Target="http://www.idep.edu.co/?q=menu-transparencia" TargetMode="External"/><Relationship Id="rId23" Type="http://schemas.openxmlformats.org/officeDocument/2006/relationships/hyperlink" Target="https://drive.google.com/drive/u/1/folders/1SF6LdaIucVhLapjPhfe7_dnBDFWQZnrA" TargetMode="External"/><Relationship Id="rId28" Type="http://schemas.openxmlformats.org/officeDocument/2006/relationships/hyperlink" Target="https://drive.google.com/drive/folders/1L5S494YH8JcCm-MxujAISI8DHBnbTHb9?usp=sharing" TargetMode="External"/><Relationship Id="rId36" Type="http://schemas.openxmlformats.org/officeDocument/2006/relationships/vmlDrawing" Target="../drawings/vmlDrawing1.vml"/><Relationship Id="rId10" Type="http://schemas.openxmlformats.org/officeDocument/2006/relationships/hyperlink" Target="https://drive.google.com/drive/folders/18EXe7VqV5VOV7iUDPSC2lBqlZ_eT8h5R" TargetMode="External"/><Relationship Id="rId19" Type="http://schemas.openxmlformats.org/officeDocument/2006/relationships/hyperlink" Target="https://drive.google.com/drive/folders/1jbq9_leEH9AnIUXlFLQdgdydUQp0RK1J" TargetMode="External"/><Relationship Id="rId31" Type="http://schemas.openxmlformats.org/officeDocument/2006/relationships/hyperlink" Target="http://www.idep.edu.co/?q=es/content/auditorias-internas" TargetMode="External"/><Relationship Id="rId4" Type="http://schemas.openxmlformats.org/officeDocument/2006/relationships/hyperlink" Target="https://drive.google.com/drive/folders/18EXe7VqV5VOV7iUDPSC2lBqlZ_eT8h5R?usp=sharing" TargetMode="External"/><Relationship Id="rId9" Type="http://schemas.openxmlformats.org/officeDocument/2006/relationships/hyperlink" Target="https://drive.google.com/drive/folders/18EXe7VqV5VOV7iUDPSC2lBqlZ_eT8h5R" TargetMode="External"/><Relationship Id="rId14" Type="http://schemas.openxmlformats.org/officeDocument/2006/relationships/hyperlink" Target="https://drive.google.com/drive/folders/18EXe7VqV5VOV7iUDPSC2lBqlZ_eT8h5R" TargetMode="External"/><Relationship Id="rId22" Type="http://schemas.openxmlformats.org/officeDocument/2006/relationships/hyperlink" Target="https://drive.google.com/drive/u/1/folders/1SF6LdaIucVhLapjPhfe7_dnBDFWQZnrA" TargetMode="External"/><Relationship Id="rId27" Type="http://schemas.openxmlformats.org/officeDocument/2006/relationships/hyperlink" Target="https://drive.google.com/drive/folders/143uMlV5b6GhnPZIznJtfqwmykIulv5cp" TargetMode="External"/><Relationship Id="rId30" Type="http://schemas.openxmlformats.org/officeDocument/2006/relationships/hyperlink" Target="http://www.idep.edu.co/?q=es/content/auditorias-internas" TargetMode="External"/><Relationship Id="rId35"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8080"/>
  </sheetPr>
  <dimension ref="A1:Z1000"/>
  <sheetViews>
    <sheetView topLeftCell="F6" zoomScale="75" zoomScaleNormal="75" workbookViewId="0">
      <selection activeCell="A9" sqref="A9:N24"/>
    </sheetView>
  </sheetViews>
  <sheetFormatPr baseColWidth="10" defaultColWidth="14.42578125" defaultRowHeight="15" customHeight="1"/>
  <cols>
    <col min="1" max="1" width="59.140625" customWidth="1"/>
    <col min="2" max="2" width="20.42578125" customWidth="1"/>
    <col min="3" max="3" width="24" customWidth="1"/>
    <col min="4" max="4" width="26" customWidth="1"/>
    <col min="5" max="5" width="28.140625" customWidth="1"/>
    <col min="6" max="6" width="34.7109375" customWidth="1"/>
    <col min="7" max="7" width="23.85546875" customWidth="1"/>
    <col min="8" max="8" width="30" customWidth="1"/>
    <col min="9" max="9" width="31.28515625" customWidth="1"/>
    <col min="10" max="10" width="24.28515625" customWidth="1"/>
    <col min="11" max="13" width="22.140625" customWidth="1"/>
    <col min="14" max="14" width="18.7109375" customWidth="1"/>
    <col min="15" max="15" width="29.85546875" customWidth="1"/>
    <col min="16" max="16" width="22.28515625" customWidth="1"/>
    <col min="17" max="17" width="31.5703125" customWidth="1"/>
    <col min="18" max="24" width="10" customWidth="1"/>
  </cols>
  <sheetData>
    <row r="1" spans="1:26" ht="102.75" customHeight="1" thickBot="1">
      <c r="A1" s="402" t="s">
        <v>0</v>
      </c>
      <c r="B1" s="403"/>
      <c r="C1" s="403"/>
      <c r="D1" s="403"/>
      <c r="E1" s="403"/>
      <c r="F1" s="403"/>
      <c r="G1" s="403"/>
      <c r="H1" s="403"/>
      <c r="I1" s="403"/>
      <c r="J1" s="403"/>
      <c r="K1" s="403"/>
      <c r="L1" s="403"/>
      <c r="M1" s="403"/>
      <c r="N1" s="403"/>
      <c r="O1" s="403"/>
      <c r="P1" s="403"/>
      <c r="Q1" s="404"/>
      <c r="R1" s="1"/>
      <c r="S1" s="1"/>
      <c r="T1" s="1"/>
      <c r="U1" s="1"/>
      <c r="V1" s="1"/>
      <c r="W1" s="1"/>
      <c r="X1" s="1"/>
      <c r="Y1" s="1"/>
      <c r="Z1" s="1"/>
    </row>
    <row r="2" spans="1:26" ht="15" customHeight="1">
      <c r="A2" s="405"/>
      <c r="B2" s="406"/>
      <c r="C2" s="406"/>
      <c r="D2" s="406"/>
      <c r="E2" s="406"/>
      <c r="F2" s="406"/>
      <c r="G2" s="406"/>
      <c r="H2" s="406"/>
      <c r="I2" s="406"/>
      <c r="J2" s="406"/>
      <c r="K2" s="406"/>
      <c r="L2" s="406"/>
      <c r="M2" s="406"/>
      <c r="N2" s="407"/>
      <c r="O2" s="413" t="s">
        <v>1</v>
      </c>
      <c r="P2" s="414"/>
      <c r="Q2" s="416">
        <v>44926</v>
      </c>
      <c r="R2" s="1"/>
      <c r="S2" s="1"/>
      <c r="T2" s="1"/>
      <c r="U2" s="1"/>
      <c r="V2" s="1"/>
      <c r="W2" s="1"/>
      <c r="X2" s="1"/>
      <c r="Y2" s="1"/>
      <c r="Z2" s="1"/>
    </row>
    <row r="3" spans="1:26" ht="15.75" customHeight="1" thickBot="1">
      <c r="A3" s="408"/>
      <c r="B3" s="401"/>
      <c r="C3" s="401"/>
      <c r="D3" s="401"/>
      <c r="E3" s="401"/>
      <c r="F3" s="401"/>
      <c r="G3" s="401"/>
      <c r="H3" s="401"/>
      <c r="I3" s="401"/>
      <c r="J3" s="401"/>
      <c r="K3" s="401"/>
      <c r="L3" s="401"/>
      <c r="M3" s="401"/>
      <c r="N3" s="409"/>
      <c r="O3" s="410"/>
      <c r="P3" s="415"/>
      <c r="Q3" s="417"/>
      <c r="R3" s="1"/>
      <c r="S3" s="1"/>
      <c r="T3" s="1"/>
      <c r="U3" s="1"/>
      <c r="V3" s="1"/>
      <c r="W3" s="1"/>
      <c r="X3" s="1"/>
      <c r="Y3" s="1"/>
      <c r="Z3" s="1"/>
    </row>
    <row r="4" spans="1:26" ht="15" customHeight="1">
      <c r="A4" s="408"/>
      <c r="B4" s="401"/>
      <c r="C4" s="401"/>
      <c r="D4" s="401"/>
      <c r="E4" s="401"/>
      <c r="F4" s="401"/>
      <c r="G4" s="401"/>
      <c r="H4" s="401"/>
      <c r="I4" s="401"/>
      <c r="J4" s="401"/>
      <c r="K4" s="401"/>
      <c r="L4" s="401"/>
      <c r="M4" s="401"/>
      <c r="N4" s="409"/>
      <c r="O4" s="413" t="s">
        <v>2</v>
      </c>
      <c r="P4" s="414"/>
      <c r="Q4" s="416">
        <v>45046</v>
      </c>
      <c r="R4" s="1"/>
      <c r="S4" s="1"/>
      <c r="T4" s="1"/>
      <c r="U4" s="1"/>
      <c r="V4" s="1"/>
      <c r="W4" s="1"/>
      <c r="X4" s="1"/>
      <c r="Y4" s="1"/>
      <c r="Z4" s="1"/>
    </row>
    <row r="5" spans="1:26" ht="15.75" customHeight="1" thickBot="1">
      <c r="A5" s="408"/>
      <c r="B5" s="401"/>
      <c r="C5" s="401"/>
      <c r="D5" s="401"/>
      <c r="E5" s="401"/>
      <c r="F5" s="401"/>
      <c r="G5" s="401"/>
      <c r="H5" s="401"/>
      <c r="I5" s="401"/>
      <c r="J5" s="401"/>
      <c r="K5" s="401"/>
      <c r="L5" s="401"/>
      <c r="M5" s="401"/>
      <c r="N5" s="409"/>
      <c r="O5" s="410"/>
      <c r="P5" s="415"/>
      <c r="Q5" s="417"/>
      <c r="R5" s="1"/>
      <c r="S5" s="1"/>
      <c r="T5" s="1"/>
      <c r="U5" s="1"/>
      <c r="V5" s="1"/>
      <c r="W5" s="1"/>
      <c r="X5" s="1"/>
      <c r="Y5" s="1"/>
      <c r="Z5" s="1"/>
    </row>
    <row r="6" spans="1:26" ht="48" customHeight="1" thickBot="1">
      <c r="A6" s="410"/>
      <c r="B6" s="411"/>
      <c r="C6" s="411"/>
      <c r="D6" s="411"/>
      <c r="E6" s="411"/>
      <c r="F6" s="411"/>
      <c r="G6" s="411"/>
      <c r="H6" s="411"/>
      <c r="I6" s="411"/>
      <c r="J6" s="411"/>
      <c r="K6" s="411"/>
      <c r="L6" s="411"/>
      <c r="M6" s="411"/>
      <c r="N6" s="412"/>
      <c r="O6" s="418" t="s">
        <v>3</v>
      </c>
      <c r="P6" s="419"/>
      <c r="Q6" s="2">
        <v>44592</v>
      </c>
      <c r="R6" s="1"/>
      <c r="S6" s="1"/>
      <c r="T6" s="1"/>
      <c r="U6" s="1"/>
      <c r="V6" s="1"/>
      <c r="W6" s="1"/>
      <c r="X6" s="1"/>
      <c r="Y6" s="1"/>
      <c r="Z6" s="1"/>
    </row>
    <row r="7" spans="1:26" ht="15.75" customHeight="1" thickBot="1">
      <c r="A7" s="3"/>
      <c r="B7" s="3"/>
      <c r="C7" s="3"/>
      <c r="D7" s="3"/>
      <c r="E7" s="3"/>
      <c r="F7" s="3"/>
      <c r="G7" s="3"/>
      <c r="H7" s="3"/>
      <c r="I7" s="3"/>
      <c r="J7" s="3"/>
      <c r="K7" s="3"/>
      <c r="L7" s="3"/>
      <c r="M7" s="3"/>
      <c r="N7" s="3"/>
      <c r="O7" s="3"/>
      <c r="P7" s="3"/>
      <c r="Q7" s="3"/>
      <c r="R7" s="1"/>
      <c r="S7" s="1"/>
      <c r="T7" s="1"/>
      <c r="U7" s="1"/>
      <c r="V7" s="1"/>
      <c r="W7" s="1"/>
      <c r="X7" s="1"/>
      <c r="Y7" s="1"/>
      <c r="Z7" s="1"/>
    </row>
    <row r="8" spans="1:26" ht="18.75" customHeight="1" thickBot="1">
      <c r="A8" s="397" t="s">
        <v>4</v>
      </c>
      <c r="B8" s="398"/>
      <c r="C8" s="398"/>
      <c r="D8" s="398"/>
      <c r="E8" s="398"/>
      <c r="F8" s="398"/>
      <c r="G8" s="398"/>
      <c r="H8" s="398"/>
      <c r="I8" s="398"/>
      <c r="J8" s="398"/>
      <c r="K8" s="398"/>
      <c r="L8" s="398"/>
      <c r="M8" s="398"/>
      <c r="N8" s="399"/>
      <c r="O8" s="3"/>
      <c r="P8" s="3"/>
      <c r="Q8" s="3"/>
      <c r="R8" s="1"/>
      <c r="S8" s="1"/>
      <c r="T8" s="1"/>
      <c r="U8" s="1"/>
      <c r="V8" s="1"/>
      <c r="W8" s="1"/>
      <c r="X8" s="1"/>
      <c r="Y8" s="1"/>
      <c r="Z8" s="1"/>
    </row>
    <row r="9" spans="1:26" ht="60" customHeight="1">
      <c r="A9" s="4" t="s">
        <v>5</v>
      </c>
      <c r="B9" s="4" t="s">
        <v>6</v>
      </c>
      <c r="C9" s="4" t="s">
        <v>7</v>
      </c>
      <c r="D9" s="4" t="s">
        <v>8</v>
      </c>
      <c r="E9" s="4" t="s">
        <v>9</v>
      </c>
      <c r="F9" s="4" t="s">
        <v>10</v>
      </c>
      <c r="G9" s="4" t="s">
        <v>11</v>
      </c>
      <c r="H9" s="5" t="s">
        <v>12</v>
      </c>
      <c r="I9" s="5" t="s">
        <v>13</v>
      </c>
      <c r="J9" s="4" t="s">
        <v>14</v>
      </c>
      <c r="K9" s="4" t="s">
        <v>15</v>
      </c>
      <c r="L9" s="4" t="s">
        <v>16</v>
      </c>
      <c r="M9" s="4" t="s">
        <v>17</v>
      </c>
      <c r="N9" s="4" t="s">
        <v>18</v>
      </c>
      <c r="O9" s="3"/>
      <c r="P9" s="356"/>
      <c r="Q9" s="357"/>
      <c r="R9" s="1"/>
      <c r="S9" s="1"/>
      <c r="T9" s="1"/>
      <c r="U9" s="1"/>
      <c r="V9" s="1"/>
      <c r="W9" s="1"/>
      <c r="X9" s="1"/>
      <c r="Y9" s="1"/>
      <c r="Z9" s="1"/>
    </row>
    <row r="10" spans="1:26">
      <c r="A10" s="6" t="s">
        <v>19</v>
      </c>
      <c r="B10" s="7">
        <v>2</v>
      </c>
      <c r="C10" s="8"/>
      <c r="D10" s="8"/>
      <c r="E10" s="8"/>
      <c r="F10" s="8"/>
      <c r="G10" s="8"/>
      <c r="H10" s="8"/>
      <c r="I10" s="8"/>
      <c r="J10" s="8"/>
      <c r="K10" s="8">
        <v>0</v>
      </c>
      <c r="L10" s="8"/>
      <c r="M10" s="8"/>
      <c r="N10" s="9">
        <f t="shared" ref="N10:N23" si="0">SUM(B10:M10)</f>
        <v>2</v>
      </c>
      <c r="O10" s="3"/>
      <c r="P10" s="358"/>
      <c r="Q10" s="359"/>
      <c r="R10" s="1"/>
      <c r="S10" s="352"/>
      <c r="T10" s="1"/>
      <c r="U10" s="1"/>
      <c r="V10" s="1"/>
      <c r="W10" s="1"/>
      <c r="X10" s="1"/>
      <c r="Y10" s="1"/>
      <c r="Z10" s="1"/>
    </row>
    <row r="11" spans="1:26">
      <c r="A11" s="6" t="s">
        <v>20</v>
      </c>
      <c r="B11" s="10"/>
      <c r="C11" s="351">
        <v>2</v>
      </c>
      <c r="D11" s="11"/>
      <c r="E11" s="11"/>
      <c r="F11" s="11"/>
      <c r="G11" s="11"/>
      <c r="H11" s="11"/>
      <c r="I11" s="11"/>
      <c r="J11" s="8"/>
      <c r="K11" s="11">
        <v>1</v>
      </c>
      <c r="L11" s="11"/>
      <c r="M11" s="11"/>
      <c r="N11" s="9">
        <f t="shared" si="0"/>
        <v>3</v>
      </c>
      <c r="O11" s="3"/>
      <c r="P11" s="358"/>
      <c r="Q11" s="359"/>
      <c r="R11" s="1"/>
      <c r="S11" s="352"/>
      <c r="T11" s="1"/>
      <c r="U11" s="1"/>
      <c r="V11" s="1"/>
      <c r="W11" s="1"/>
      <c r="X11" s="1"/>
      <c r="Y11" s="1"/>
      <c r="Z11" s="1"/>
    </row>
    <row r="12" spans="1:26">
      <c r="A12" s="6" t="s">
        <v>21</v>
      </c>
      <c r="B12" s="350">
        <v>1</v>
      </c>
      <c r="C12" s="8"/>
      <c r="D12" s="8"/>
      <c r="E12" s="8"/>
      <c r="F12" s="8"/>
      <c r="G12" s="8"/>
      <c r="H12" s="8"/>
      <c r="I12" s="8"/>
      <c r="J12" s="8"/>
      <c r="K12" s="8">
        <v>1</v>
      </c>
      <c r="L12" s="8"/>
      <c r="M12" s="8"/>
      <c r="N12" s="9">
        <f t="shared" si="0"/>
        <v>2</v>
      </c>
      <c r="O12" s="3"/>
      <c r="P12" s="358"/>
      <c r="Q12" s="359"/>
      <c r="R12" s="1"/>
      <c r="S12" s="352"/>
      <c r="T12" s="1"/>
      <c r="U12" s="1"/>
      <c r="V12" s="1"/>
      <c r="W12" s="1"/>
      <c r="X12" s="1"/>
      <c r="Y12" s="1"/>
      <c r="Z12" s="1"/>
    </row>
    <row r="13" spans="1:26">
      <c r="A13" s="12" t="s">
        <v>22</v>
      </c>
      <c r="B13" s="13">
        <v>2</v>
      </c>
      <c r="C13" s="14"/>
      <c r="D13" s="14"/>
      <c r="E13" s="14"/>
      <c r="F13" s="14"/>
      <c r="G13" s="14"/>
      <c r="H13" s="14"/>
      <c r="I13" s="14"/>
      <c r="J13" s="14"/>
      <c r="K13" s="14">
        <v>1</v>
      </c>
      <c r="L13" s="14"/>
      <c r="M13" s="14">
        <v>1</v>
      </c>
      <c r="N13" s="15">
        <f t="shared" si="0"/>
        <v>4</v>
      </c>
      <c r="O13" s="3"/>
      <c r="P13" s="360"/>
      <c r="Q13" s="361"/>
      <c r="R13" s="1"/>
      <c r="S13" s="352"/>
      <c r="T13" s="1"/>
      <c r="U13" s="1"/>
      <c r="V13" s="1"/>
      <c r="W13" s="1"/>
      <c r="X13" s="1"/>
      <c r="Y13" s="1"/>
      <c r="Z13" s="1"/>
    </row>
    <row r="14" spans="1:26">
      <c r="A14" s="16" t="s">
        <v>23</v>
      </c>
      <c r="B14" s="17"/>
      <c r="C14" s="18"/>
      <c r="D14" s="18">
        <v>1</v>
      </c>
      <c r="E14" s="18"/>
      <c r="F14" s="18"/>
      <c r="G14" s="18"/>
      <c r="H14" s="18"/>
      <c r="I14" s="18"/>
      <c r="J14" s="18"/>
      <c r="K14" s="18">
        <v>1</v>
      </c>
      <c r="L14" s="18"/>
      <c r="M14" s="18"/>
      <c r="N14" s="19">
        <f t="shared" si="0"/>
        <v>2</v>
      </c>
      <c r="O14" s="3"/>
      <c r="P14" s="362"/>
      <c r="Q14" s="363"/>
      <c r="R14" s="1"/>
      <c r="S14" s="352"/>
      <c r="T14" s="1"/>
      <c r="U14" s="1"/>
      <c r="V14" s="1"/>
      <c r="W14" s="1"/>
      <c r="X14" s="1"/>
      <c r="Y14" s="1"/>
      <c r="Z14" s="1"/>
    </row>
    <row r="15" spans="1:26">
      <c r="A15" s="16" t="s">
        <v>24</v>
      </c>
      <c r="B15" s="17">
        <v>1</v>
      </c>
      <c r="C15" s="18"/>
      <c r="D15" s="18"/>
      <c r="E15" s="18"/>
      <c r="F15" s="18"/>
      <c r="G15" s="18"/>
      <c r="H15" s="18"/>
      <c r="I15" s="18"/>
      <c r="J15" s="18"/>
      <c r="K15" s="18">
        <v>0</v>
      </c>
      <c r="L15" s="18"/>
      <c r="M15" s="18"/>
      <c r="N15" s="19">
        <f t="shared" si="0"/>
        <v>1</v>
      </c>
      <c r="O15" s="3"/>
      <c r="P15" s="362"/>
      <c r="Q15" s="363"/>
      <c r="R15" s="1"/>
      <c r="S15" s="352"/>
      <c r="T15" s="1"/>
      <c r="U15" s="1"/>
      <c r="V15" s="1"/>
      <c r="W15" s="1"/>
      <c r="X15" s="1"/>
      <c r="Y15" s="1"/>
      <c r="Z15" s="1"/>
    </row>
    <row r="16" spans="1:26">
      <c r="A16" s="16" t="s">
        <v>25</v>
      </c>
      <c r="B16" s="17"/>
      <c r="C16" s="18"/>
      <c r="D16" s="18">
        <v>2</v>
      </c>
      <c r="E16" s="18"/>
      <c r="F16" s="18"/>
      <c r="G16" s="18"/>
      <c r="H16" s="18"/>
      <c r="I16" s="18"/>
      <c r="J16" s="18"/>
      <c r="K16" s="18">
        <v>0</v>
      </c>
      <c r="L16" s="18"/>
      <c r="M16" s="18"/>
      <c r="N16" s="19">
        <f t="shared" si="0"/>
        <v>2</v>
      </c>
      <c r="O16" s="3"/>
      <c r="P16" s="362"/>
      <c r="Q16" s="363"/>
      <c r="R16" s="1"/>
      <c r="S16" s="352"/>
      <c r="T16" s="1"/>
      <c r="U16" s="1"/>
      <c r="V16" s="1"/>
      <c r="W16" s="1"/>
      <c r="X16" s="1"/>
      <c r="Y16" s="1"/>
      <c r="Z16" s="1"/>
    </row>
    <row r="17" spans="1:26">
      <c r="A17" s="16" t="s">
        <v>26</v>
      </c>
      <c r="B17" s="17"/>
      <c r="C17" s="18"/>
      <c r="D17" s="18"/>
      <c r="E17" s="18"/>
      <c r="F17" s="18"/>
      <c r="G17" s="18">
        <v>2</v>
      </c>
      <c r="H17" s="18"/>
      <c r="I17" s="18"/>
      <c r="J17" s="18"/>
      <c r="K17" s="18">
        <v>1</v>
      </c>
      <c r="L17" s="18"/>
      <c r="M17" s="18"/>
      <c r="N17" s="19">
        <f t="shared" si="0"/>
        <v>3</v>
      </c>
      <c r="O17" s="3"/>
      <c r="P17" s="362"/>
      <c r="Q17" s="363"/>
      <c r="R17" s="1"/>
      <c r="S17" s="352"/>
      <c r="T17" s="1"/>
      <c r="U17" s="1"/>
      <c r="V17" s="1"/>
      <c r="W17" s="1"/>
      <c r="X17" s="1"/>
      <c r="Y17" s="1"/>
      <c r="Z17" s="1"/>
    </row>
    <row r="18" spans="1:26" ht="15.75" customHeight="1">
      <c r="A18" s="16" t="s">
        <v>27</v>
      </c>
      <c r="B18" s="17"/>
      <c r="C18" s="18"/>
      <c r="D18" s="18"/>
      <c r="E18" s="18"/>
      <c r="F18" s="18"/>
      <c r="G18" s="18"/>
      <c r="H18" s="18"/>
      <c r="I18" s="18"/>
      <c r="J18" s="18"/>
      <c r="K18" s="18">
        <v>1</v>
      </c>
      <c r="L18" s="18"/>
      <c r="M18" s="18"/>
      <c r="N18" s="19">
        <f t="shared" si="0"/>
        <v>1</v>
      </c>
      <c r="O18" s="3"/>
      <c r="P18" s="362"/>
      <c r="Q18" s="363"/>
      <c r="R18" s="1"/>
      <c r="S18" s="352"/>
      <c r="T18" s="1"/>
      <c r="U18" s="1"/>
      <c r="V18" s="1"/>
      <c r="W18" s="1"/>
      <c r="X18" s="1"/>
      <c r="Y18" s="1"/>
      <c r="Z18" s="1"/>
    </row>
    <row r="19" spans="1:26">
      <c r="A19" s="16" t="s">
        <v>28</v>
      </c>
      <c r="B19" s="17">
        <v>2</v>
      </c>
      <c r="C19" s="18"/>
      <c r="D19" s="18"/>
      <c r="E19" s="18"/>
      <c r="F19" s="18">
        <v>2</v>
      </c>
      <c r="G19" s="18"/>
      <c r="H19" s="18"/>
      <c r="I19" s="18"/>
      <c r="J19" s="18"/>
      <c r="K19" s="18">
        <v>3</v>
      </c>
      <c r="L19" s="18"/>
      <c r="M19" s="18"/>
      <c r="N19" s="19">
        <f t="shared" si="0"/>
        <v>7</v>
      </c>
      <c r="O19" s="3"/>
      <c r="P19" s="362"/>
      <c r="Q19" s="363"/>
      <c r="R19" s="1"/>
      <c r="S19" s="352"/>
      <c r="T19" s="1"/>
      <c r="U19" s="1"/>
      <c r="V19" s="1"/>
      <c r="W19" s="1"/>
      <c r="X19" s="1"/>
      <c r="Y19" s="1"/>
      <c r="Z19" s="1"/>
    </row>
    <row r="20" spans="1:26">
      <c r="A20" s="16" t="s">
        <v>29</v>
      </c>
      <c r="B20" s="17">
        <v>1</v>
      </c>
      <c r="C20" s="18"/>
      <c r="D20" s="18"/>
      <c r="E20" s="18"/>
      <c r="F20" s="18"/>
      <c r="G20" s="18"/>
      <c r="H20" s="18"/>
      <c r="I20" s="18"/>
      <c r="J20" s="18"/>
      <c r="K20" s="18">
        <v>1</v>
      </c>
      <c r="L20" s="18"/>
      <c r="M20" s="18"/>
      <c r="N20" s="19">
        <f t="shared" si="0"/>
        <v>2</v>
      </c>
      <c r="O20" s="3"/>
      <c r="P20" s="362"/>
      <c r="Q20" s="363"/>
      <c r="R20" s="1"/>
      <c r="S20" s="352"/>
      <c r="T20" s="1"/>
      <c r="U20" s="1"/>
      <c r="V20" s="1"/>
      <c r="W20" s="1"/>
      <c r="X20" s="1"/>
      <c r="Y20" s="1"/>
      <c r="Z20" s="1"/>
    </row>
    <row r="21" spans="1:26" ht="15.75" customHeight="1">
      <c r="A21" s="16" t="s">
        <v>30</v>
      </c>
      <c r="B21" s="17"/>
      <c r="C21" s="18"/>
      <c r="D21" s="18"/>
      <c r="E21" s="18"/>
      <c r="F21" s="18"/>
      <c r="G21" s="18"/>
      <c r="H21" s="18"/>
      <c r="I21" s="18">
        <v>3</v>
      </c>
      <c r="J21" s="18"/>
      <c r="K21" s="18">
        <v>0</v>
      </c>
      <c r="L21" s="18"/>
      <c r="M21" s="18"/>
      <c r="N21" s="19">
        <f t="shared" si="0"/>
        <v>3</v>
      </c>
      <c r="O21" s="3"/>
      <c r="P21" s="362"/>
      <c r="Q21" s="363"/>
      <c r="R21" s="1"/>
      <c r="S21" s="352"/>
      <c r="T21" s="1"/>
      <c r="U21" s="1"/>
      <c r="V21" s="1"/>
      <c r="W21" s="1"/>
      <c r="X21" s="1"/>
      <c r="Y21" s="1"/>
      <c r="Z21" s="1"/>
    </row>
    <row r="22" spans="1:26" ht="15.75" customHeight="1">
      <c r="A22" s="20" t="s">
        <v>31</v>
      </c>
      <c r="B22" s="21"/>
      <c r="C22" s="22"/>
      <c r="D22" s="22"/>
      <c r="E22" s="22">
        <v>1</v>
      </c>
      <c r="F22" s="22"/>
      <c r="G22" s="22"/>
      <c r="H22" s="22"/>
      <c r="I22" s="22"/>
      <c r="J22" s="22"/>
      <c r="K22" s="22">
        <v>0</v>
      </c>
      <c r="L22" s="22"/>
      <c r="M22" s="22"/>
      <c r="N22" s="23">
        <f t="shared" si="0"/>
        <v>1</v>
      </c>
      <c r="O22" s="3"/>
      <c r="P22" s="364"/>
      <c r="Q22" s="365"/>
      <c r="R22" s="1"/>
      <c r="S22" s="352"/>
      <c r="T22" s="1"/>
      <c r="U22" s="1"/>
      <c r="V22" s="1"/>
      <c r="W22" s="1"/>
      <c r="X22" s="1"/>
      <c r="Y22" s="1"/>
      <c r="Z22" s="1"/>
    </row>
    <row r="23" spans="1:26" ht="15.75" customHeight="1">
      <c r="A23" s="20" t="s">
        <v>32</v>
      </c>
      <c r="B23" s="21"/>
      <c r="C23" s="22"/>
      <c r="D23" s="22"/>
      <c r="E23" s="22"/>
      <c r="F23" s="22"/>
      <c r="G23" s="22"/>
      <c r="H23" s="22">
        <v>1</v>
      </c>
      <c r="I23" s="22"/>
      <c r="J23" s="22"/>
      <c r="K23" s="22">
        <v>1</v>
      </c>
      <c r="L23" s="22"/>
      <c r="M23" s="22"/>
      <c r="N23" s="23">
        <f t="shared" si="0"/>
        <v>2</v>
      </c>
      <c r="O23" s="3"/>
      <c r="P23" s="364"/>
      <c r="Q23" s="365"/>
      <c r="R23" s="1"/>
      <c r="S23" s="352"/>
      <c r="T23" s="1"/>
      <c r="U23" s="1"/>
      <c r="V23" s="1"/>
      <c r="W23" s="1"/>
      <c r="X23" s="1"/>
      <c r="Y23" s="1"/>
      <c r="Z23" s="1"/>
    </row>
    <row r="24" spans="1:26" ht="15.75" customHeight="1">
      <c r="A24" s="24" t="s">
        <v>18</v>
      </c>
      <c r="B24" s="25">
        <f t="shared" ref="B24:N24" si="1">SUM(B10:B23)</f>
        <v>9</v>
      </c>
      <c r="C24" s="25">
        <f t="shared" si="1"/>
        <v>2</v>
      </c>
      <c r="D24" s="25">
        <f t="shared" si="1"/>
        <v>3</v>
      </c>
      <c r="E24" s="25">
        <f t="shared" si="1"/>
        <v>1</v>
      </c>
      <c r="F24" s="25">
        <f t="shared" si="1"/>
        <v>2</v>
      </c>
      <c r="G24" s="25">
        <f t="shared" si="1"/>
        <v>2</v>
      </c>
      <c r="H24" s="25">
        <f t="shared" si="1"/>
        <v>1</v>
      </c>
      <c r="I24" s="25">
        <f t="shared" si="1"/>
        <v>3</v>
      </c>
      <c r="J24" s="25">
        <f t="shared" si="1"/>
        <v>0</v>
      </c>
      <c r="K24" s="25">
        <f t="shared" si="1"/>
        <v>11</v>
      </c>
      <c r="L24" s="25">
        <f t="shared" si="1"/>
        <v>0</v>
      </c>
      <c r="M24" s="25">
        <f t="shared" si="1"/>
        <v>1</v>
      </c>
      <c r="N24" s="25">
        <f t="shared" si="1"/>
        <v>35</v>
      </c>
      <c r="O24" s="3"/>
      <c r="P24" s="366"/>
      <c r="Q24" s="366"/>
      <c r="R24" s="1"/>
      <c r="S24" s="1"/>
      <c r="T24" s="1"/>
      <c r="U24" s="1"/>
      <c r="V24" s="1"/>
      <c r="W24" s="1"/>
      <c r="X24" s="1"/>
      <c r="Y24" s="1"/>
      <c r="Z24" s="1"/>
    </row>
    <row r="25" spans="1:26" ht="15.75" customHeight="1">
      <c r="A25" s="3"/>
      <c r="B25" s="3"/>
      <c r="C25" s="3"/>
      <c r="D25" s="3"/>
      <c r="E25" s="3"/>
      <c r="F25" s="3"/>
      <c r="G25" s="3"/>
      <c r="H25" s="3"/>
      <c r="I25" s="3"/>
      <c r="J25" s="3"/>
      <c r="K25" s="3"/>
      <c r="L25" s="3"/>
      <c r="M25" s="3"/>
      <c r="N25" s="3"/>
      <c r="O25" s="3"/>
      <c r="P25" s="366"/>
      <c r="Q25" s="366"/>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26"/>
      <c r="B47" s="26"/>
      <c r="C47" s="26"/>
      <c r="D47" s="26"/>
      <c r="E47" s="26"/>
      <c r="F47" s="27"/>
      <c r="G47" s="27"/>
      <c r="H47" s="1"/>
      <c r="I47" s="1"/>
      <c r="J47" s="1"/>
      <c r="K47" s="1"/>
      <c r="L47" s="1"/>
      <c r="M47" s="1"/>
      <c r="N47" s="1"/>
      <c r="O47" s="1"/>
      <c r="P47" s="1"/>
      <c r="Q47" s="1"/>
      <c r="R47" s="1"/>
      <c r="S47" s="1"/>
      <c r="T47" s="1"/>
      <c r="U47" s="1"/>
      <c r="V47" s="1"/>
      <c r="W47" s="1"/>
      <c r="X47" s="1"/>
      <c r="Y47" s="1"/>
      <c r="Z47" s="1"/>
    </row>
    <row r="48" spans="1:26" ht="15.75" customHeight="1">
      <c r="A48" s="26"/>
      <c r="B48" s="26"/>
      <c r="C48" s="26"/>
      <c r="D48" s="26"/>
      <c r="E48" s="26"/>
      <c r="F48" s="28"/>
      <c r="G48" s="28"/>
      <c r="H48" s="1"/>
      <c r="I48" s="1"/>
      <c r="J48" s="1"/>
      <c r="K48" s="1"/>
      <c r="L48" s="1"/>
      <c r="M48" s="1"/>
      <c r="N48" s="1"/>
      <c r="O48" s="1"/>
      <c r="P48" s="1"/>
      <c r="Q48" s="1"/>
      <c r="R48" s="1"/>
      <c r="S48" s="1"/>
      <c r="T48" s="1"/>
      <c r="U48" s="1"/>
      <c r="V48" s="1"/>
      <c r="W48" s="1"/>
      <c r="X48" s="1"/>
      <c r="Y48" s="1"/>
      <c r="Z48" s="1"/>
    </row>
    <row r="49" spans="1:26" ht="15.75" customHeight="1">
      <c r="A49" s="26"/>
      <c r="B49" s="26"/>
      <c r="C49" s="26"/>
      <c r="D49" s="26"/>
      <c r="E49" s="26"/>
      <c r="F49" s="28"/>
      <c r="G49" s="28"/>
      <c r="H49" s="1"/>
      <c r="I49" s="1"/>
      <c r="J49" s="1"/>
      <c r="K49" s="1"/>
      <c r="L49" s="1"/>
      <c r="M49" s="1"/>
      <c r="N49" s="1"/>
      <c r="O49" s="1"/>
      <c r="P49" s="1"/>
      <c r="Q49" s="1"/>
      <c r="R49" s="1"/>
      <c r="S49" s="1"/>
      <c r="T49" s="1"/>
      <c r="U49" s="1"/>
      <c r="V49" s="1"/>
      <c r="W49" s="1"/>
      <c r="X49" s="1"/>
      <c r="Y49" s="1"/>
      <c r="Z49" s="1"/>
    </row>
    <row r="50" spans="1:26" ht="15.75" customHeight="1">
      <c r="A50" s="26"/>
      <c r="B50" s="26"/>
      <c r="C50" s="26"/>
      <c r="D50" s="26"/>
      <c r="E50" s="26"/>
      <c r="F50" s="28"/>
      <c r="G50" s="28"/>
      <c r="H50" s="1"/>
      <c r="I50" s="1"/>
      <c r="J50" s="1"/>
      <c r="K50" s="1"/>
      <c r="L50" s="1"/>
      <c r="M50" s="1"/>
      <c r="N50" s="1"/>
      <c r="O50" s="1"/>
      <c r="P50" s="1"/>
      <c r="Q50" s="1"/>
      <c r="R50" s="1"/>
      <c r="S50" s="1"/>
      <c r="T50" s="1"/>
      <c r="U50" s="1"/>
      <c r="V50" s="1"/>
      <c r="W50" s="1"/>
      <c r="X50" s="1"/>
      <c r="Y50" s="1"/>
      <c r="Z50" s="1"/>
    </row>
    <row r="51" spans="1:26" ht="15.75" customHeight="1">
      <c r="A51" s="26"/>
      <c r="B51" s="26"/>
      <c r="C51" s="26"/>
      <c r="D51" s="26"/>
      <c r="E51" s="26"/>
      <c r="F51" s="28"/>
      <c r="G51" s="28"/>
      <c r="H51" s="1"/>
      <c r="I51" s="1"/>
      <c r="J51" s="1"/>
      <c r="K51" s="1"/>
      <c r="L51" s="1"/>
      <c r="M51" s="1"/>
      <c r="N51" s="1"/>
      <c r="O51" s="1"/>
      <c r="P51" s="1"/>
      <c r="Q51" s="1"/>
      <c r="R51" s="1"/>
      <c r="S51" s="1"/>
      <c r="T51" s="1"/>
      <c r="U51" s="1"/>
      <c r="V51" s="1"/>
      <c r="W51" s="1"/>
      <c r="X51" s="1"/>
      <c r="Y51" s="1"/>
      <c r="Z51" s="1"/>
    </row>
    <row r="52" spans="1:26" ht="15.75" customHeight="1">
      <c r="A52" s="26"/>
      <c r="B52" s="26"/>
      <c r="C52" s="26"/>
      <c r="D52" s="26"/>
      <c r="E52" s="26"/>
      <c r="F52" s="28"/>
      <c r="G52" s="28"/>
      <c r="H52" s="1"/>
      <c r="I52" s="1"/>
      <c r="J52" s="1"/>
      <c r="K52" s="1"/>
      <c r="L52" s="1"/>
      <c r="M52" s="1"/>
      <c r="N52" s="1"/>
      <c r="O52" s="1"/>
      <c r="P52" s="1"/>
      <c r="Q52" s="1"/>
      <c r="R52" s="1"/>
      <c r="S52" s="1"/>
      <c r="T52" s="1"/>
      <c r="U52" s="1"/>
      <c r="V52" s="1"/>
      <c r="W52" s="1"/>
      <c r="X52" s="1"/>
      <c r="Y52" s="1"/>
      <c r="Z52" s="1"/>
    </row>
    <row r="53" spans="1:26" ht="15.75" customHeight="1">
      <c r="A53" s="26"/>
      <c r="B53" s="26"/>
      <c r="C53" s="26"/>
      <c r="D53" s="26"/>
      <c r="E53" s="26"/>
      <c r="F53" s="28"/>
      <c r="G53" s="28"/>
      <c r="H53" s="1"/>
      <c r="I53" s="1"/>
      <c r="J53" s="1"/>
      <c r="K53" s="1"/>
      <c r="L53" s="1"/>
      <c r="M53" s="1"/>
      <c r="N53" s="1"/>
      <c r="O53" s="1"/>
      <c r="P53" s="1"/>
      <c r="Q53" s="1"/>
      <c r="R53" s="1"/>
      <c r="S53" s="1"/>
      <c r="T53" s="1"/>
      <c r="U53" s="1"/>
      <c r="V53" s="1"/>
      <c r="W53" s="1"/>
      <c r="X53" s="1"/>
      <c r="Y53" s="1"/>
      <c r="Z53" s="1"/>
    </row>
    <row r="54" spans="1:26" ht="15.75" customHeight="1">
      <c r="A54" s="26"/>
      <c r="B54" s="26"/>
      <c r="C54" s="26"/>
      <c r="D54" s="26"/>
      <c r="E54" s="26"/>
      <c r="F54" s="28"/>
      <c r="G54" s="28"/>
      <c r="H54" s="1"/>
      <c r="I54" s="1"/>
      <c r="J54" s="1"/>
      <c r="K54" s="1"/>
      <c r="L54" s="1"/>
      <c r="M54" s="1"/>
      <c r="N54" s="1"/>
      <c r="O54" s="1"/>
      <c r="P54" s="1"/>
      <c r="Q54" s="1"/>
      <c r="R54" s="1"/>
      <c r="S54" s="1"/>
      <c r="T54" s="1"/>
      <c r="U54" s="1"/>
      <c r="V54" s="1"/>
      <c r="W54" s="1"/>
      <c r="X54" s="1"/>
      <c r="Y54" s="1"/>
      <c r="Z54" s="1"/>
    </row>
    <row r="55" spans="1:26" ht="15.75" customHeight="1">
      <c r="A55" s="26"/>
      <c r="B55" s="26"/>
      <c r="C55" s="26"/>
      <c r="D55" s="26"/>
      <c r="E55" s="26"/>
      <c r="F55" s="28"/>
      <c r="G55" s="28"/>
      <c r="H55" s="1"/>
      <c r="I55" s="1"/>
      <c r="J55" s="1"/>
      <c r="K55" s="1"/>
      <c r="L55" s="1"/>
      <c r="M55" s="1"/>
      <c r="N55" s="1"/>
      <c r="O55" s="1"/>
      <c r="P55" s="1"/>
      <c r="Q55" s="1"/>
      <c r="R55" s="1"/>
      <c r="S55" s="1"/>
      <c r="T55" s="1"/>
      <c r="U55" s="1"/>
      <c r="V55" s="1"/>
      <c r="W55" s="1"/>
      <c r="X55" s="1"/>
      <c r="Y55" s="1"/>
      <c r="Z55" s="1"/>
    </row>
    <row r="56" spans="1:26" ht="15.75" customHeight="1">
      <c r="A56" s="400"/>
      <c r="B56" s="401"/>
      <c r="C56" s="401"/>
      <c r="D56" s="401"/>
      <c r="E56" s="401"/>
      <c r="F56" s="401"/>
      <c r="G56" s="401"/>
      <c r="H56" s="401"/>
      <c r="I56" s="401"/>
      <c r="J56" s="401"/>
      <c r="K56" s="401"/>
      <c r="L56" s="401"/>
      <c r="M56" s="401"/>
      <c r="N56" s="401"/>
      <c r="O56" s="401"/>
      <c r="P56" s="401"/>
      <c r="Q56" s="1"/>
      <c r="R56" s="1"/>
      <c r="S56" s="1"/>
      <c r="T56" s="1"/>
      <c r="U56" s="1"/>
      <c r="V56" s="1"/>
      <c r="W56" s="1"/>
      <c r="X56" s="1"/>
      <c r="Y56" s="1"/>
      <c r="Z56" s="1"/>
    </row>
    <row r="57" spans="1:26" ht="15.75" customHeight="1">
      <c r="A57" s="401"/>
      <c r="B57" s="401"/>
      <c r="C57" s="401"/>
      <c r="D57" s="401"/>
      <c r="E57" s="401"/>
      <c r="F57" s="401"/>
      <c r="G57" s="401"/>
      <c r="H57" s="401"/>
      <c r="I57" s="401"/>
      <c r="J57" s="401"/>
      <c r="K57" s="401"/>
      <c r="L57" s="401"/>
      <c r="M57" s="401"/>
      <c r="N57" s="401"/>
      <c r="O57" s="401"/>
      <c r="P57" s="401"/>
      <c r="Q57" s="1"/>
      <c r="R57" s="1"/>
      <c r="S57" s="1"/>
      <c r="T57" s="1"/>
      <c r="U57" s="1"/>
      <c r="V57" s="1"/>
      <c r="W57" s="1"/>
      <c r="X57" s="1"/>
      <c r="Y57" s="1"/>
      <c r="Z57" s="1"/>
    </row>
    <row r="58" spans="1:26" ht="15.75" customHeight="1">
      <c r="A58" s="401"/>
      <c r="B58" s="401"/>
      <c r="C58" s="401"/>
      <c r="D58" s="401"/>
      <c r="E58" s="401"/>
      <c r="F58" s="401"/>
      <c r="G58" s="401"/>
      <c r="H58" s="401"/>
      <c r="I58" s="401"/>
      <c r="J58" s="401"/>
      <c r="K58" s="401"/>
      <c r="L58" s="401"/>
      <c r="M58" s="401"/>
      <c r="N58" s="401"/>
      <c r="O58" s="401"/>
      <c r="P58" s="401"/>
      <c r="Q58" s="1"/>
      <c r="R58" s="1"/>
      <c r="S58" s="1"/>
      <c r="T58" s="1"/>
      <c r="U58" s="1"/>
      <c r="V58" s="1"/>
      <c r="W58" s="1"/>
      <c r="X58" s="1"/>
      <c r="Y58" s="1"/>
      <c r="Z58" s="1"/>
    </row>
    <row r="59" spans="1:26" ht="15.75" customHeight="1">
      <c r="A59" s="401"/>
      <c r="B59" s="401"/>
      <c r="C59" s="401"/>
      <c r="D59" s="401"/>
      <c r="E59" s="401"/>
      <c r="F59" s="401"/>
      <c r="G59" s="401"/>
      <c r="H59" s="401"/>
      <c r="I59" s="401"/>
      <c r="J59" s="401"/>
      <c r="K59" s="401"/>
      <c r="L59" s="401"/>
      <c r="M59" s="401"/>
      <c r="N59" s="401"/>
      <c r="O59" s="401"/>
      <c r="P59" s="401"/>
      <c r="Q59" s="1"/>
      <c r="R59" s="1"/>
      <c r="S59" s="1"/>
      <c r="T59" s="1"/>
      <c r="U59" s="1"/>
      <c r="V59" s="1"/>
      <c r="W59" s="1"/>
      <c r="X59" s="1"/>
      <c r="Y59" s="1"/>
      <c r="Z59" s="1"/>
    </row>
    <row r="60" spans="1:26" ht="15.75" customHeight="1">
      <c r="A60" s="401"/>
      <c r="B60" s="401"/>
      <c r="C60" s="401"/>
      <c r="D60" s="401"/>
      <c r="E60" s="401"/>
      <c r="F60" s="401"/>
      <c r="G60" s="401"/>
      <c r="H60" s="401"/>
      <c r="I60" s="401"/>
      <c r="J60" s="401"/>
      <c r="K60" s="401"/>
      <c r="L60" s="401"/>
      <c r="M60" s="401"/>
      <c r="N60" s="401"/>
      <c r="O60" s="401"/>
      <c r="P60" s="401"/>
      <c r="Q60" s="1"/>
      <c r="R60" s="1"/>
      <c r="S60" s="1"/>
      <c r="T60" s="1"/>
      <c r="U60" s="1"/>
      <c r="V60" s="1"/>
      <c r="W60" s="1"/>
      <c r="X60" s="1"/>
      <c r="Y60" s="1"/>
      <c r="Z60" s="1"/>
    </row>
    <row r="61" spans="1:26" ht="15.75" customHeight="1">
      <c r="A61" s="401"/>
      <c r="B61" s="401"/>
      <c r="C61" s="401"/>
      <c r="D61" s="401"/>
      <c r="E61" s="401"/>
      <c r="F61" s="401"/>
      <c r="G61" s="401"/>
      <c r="H61" s="401"/>
      <c r="I61" s="401"/>
      <c r="J61" s="401"/>
      <c r="K61" s="401"/>
      <c r="L61" s="401"/>
      <c r="M61" s="401"/>
      <c r="N61" s="401"/>
      <c r="O61" s="401"/>
      <c r="P61" s="401"/>
      <c r="Q61" s="1"/>
      <c r="R61" s="1"/>
      <c r="S61" s="1"/>
      <c r="T61" s="1"/>
      <c r="U61" s="1"/>
      <c r="V61" s="1"/>
      <c r="W61" s="1"/>
      <c r="X61" s="1"/>
      <c r="Y61" s="1"/>
      <c r="Z61" s="1"/>
    </row>
    <row r="62" spans="1:26" ht="15.75" customHeight="1">
      <c r="A62" s="401"/>
      <c r="B62" s="401"/>
      <c r="C62" s="401"/>
      <c r="D62" s="401"/>
      <c r="E62" s="401"/>
      <c r="F62" s="401"/>
      <c r="G62" s="401"/>
      <c r="H62" s="401"/>
      <c r="I62" s="401"/>
      <c r="J62" s="401"/>
      <c r="K62" s="401"/>
      <c r="L62" s="401"/>
      <c r="M62" s="401"/>
      <c r="N62" s="401"/>
      <c r="O62" s="401"/>
      <c r="P62" s="401"/>
      <c r="Q62" s="1"/>
      <c r="R62" s="1"/>
      <c r="S62" s="1"/>
      <c r="T62" s="1"/>
      <c r="U62" s="1"/>
      <c r="V62" s="1"/>
      <c r="W62" s="1"/>
      <c r="X62" s="1"/>
      <c r="Y62" s="1"/>
      <c r="Z62" s="1"/>
    </row>
    <row r="63" spans="1:26" ht="15.75" customHeight="1">
      <c r="A63" s="401"/>
      <c r="B63" s="401"/>
      <c r="C63" s="401"/>
      <c r="D63" s="401"/>
      <c r="E63" s="401"/>
      <c r="F63" s="401"/>
      <c r="G63" s="401"/>
      <c r="H63" s="401"/>
      <c r="I63" s="401"/>
      <c r="J63" s="401"/>
      <c r="K63" s="401"/>
      <c r="L63" s="401"/>
      <c r="M63" s="401"/>
      <c r="N63" s="401"/>
      <c r="O63" s="401"/>
      <c r="P63" s="401"/>
      <c r="Q63" s="1"/>
      <c r="R63" s="1"/>
      <c r="S63" s="1"/>
      <c r="T63" s="1"/>
      <c r="U63" s="1"/>
      <c r="V63" s="1"/>
      <c r="W63" s="1"/>
      <c r="X63" s="1"/>
      <c r="Y63" s="1"/>
      <c r="Z63" s="1"/>
    </row>
    <row r="64" spans="1:26" ht="15.75" customHeight="1">
      <c r="A64" s="401"/>
      <c r="B64" s="401"/>
      <c r="C64" s="401"/>
      <c r="D64" s="401"/>
      <c r="E64" s="401"/>
      <c r="F64" s="401"/>
      <c r="G64" s="401"/>
      <c r="H64" s="401"/>
      <c r="I64" s="401"/>
      <c r="J64" s="401"/>
      <c r="K64" s="401"/>
      <c r="L64" s="401"/>
      <c r="M64" s="401"/>
      <c r="N64" s="401"/>
      <c r="O64" s="401"/>
      <c r="P64" s="401"/>
      <c r="Q64" s="1"/>
      <c r="R64" s="1"/>
      <c r="S64" s="1"/>
      <c r="T64" s="1"/>
      <c r="U64" s="1"/>
      <c r="V64" s="1"/>
      <c r="W64" s="1"/>
      <c r="X64" s="1"/>
      <c r="Y64" s="1"/>
      <c r="Z64" s="1"/>
    </row>
    <row r="65" spans="1:26" ht="15.75" customHeight="1">
      <c r="A65" s="401"/>
      <c r="B65" s="401"/>
      <c r="C65" s="401"/>
      <c r="D65" s="401"/>
      <c r="E65" s="401"/>
      <c r="F65" s="401"/>
      <c r="G65" s="401"/>
      <c r="H65" s="401"/>
      <c r="I65" s="401"/>
      <c r="J65" s="401"/>
      <c r="K65" s="401"/>
      <c r="L65" s="401"/>
      <c r="M65" s="401"/>
      <c r="N65" s="401"/>
      <c r="O65" s="401"/>
      <c r="P65" s="401"/>
      <c r="Q65" s="1"/>
      <c r="R65" s="1"/>
      <c r="S65" s="1"/>
      <c r="T65" s="1"/>
      <c r="U65" s="1"/>
      <c r="V65" s="1"/>
      <c r="W65" s="1"/>
      <c r="X65" s="1"/>
      <c r="Y65" s="1"/>
      <c r="Z65" s="1"/>
    </row>
    <row r="66" spans="1:26" ht="15.75" customHeight="1">
      <c r="A66" s="401"/>
      <c r="B66" s="401"/>
      <c r="C66" s="401"/>
      <c r="D66" s="401"/>
      <c r="E66" s="401"/>
      <c r="F66" s="401"/>
      <c r="G66" s="401"/>
      <c r="H66" s="401"/>
      <c r="I66" s="401"/>
      <c r="J66" s="401"/>
      <c r="K66" s="401"/>
      <c r="L66" s="401"/>
      <c r="M66" s="401"/>
      <c r="N66" s="401"/>
      <c r="O66" s="401"/>
      <c r="P66" s="401"/>
      <c r="Q66" s="1"/>
      <c r="R66" s="1"/>
      <c r="S66" s="1"/>
      <c r="T66" s="1"/>
      <c r="U66" s="1"/>
      <c r="V66" s="1"/>
      <c r="W66" s="1"/>
      <c r="X66" s="1"/>
      <c r="Y66" s="1"/>
      <c r="Z66" s="1"/>
    </row>
    <row r="67" spans="1:26" ht="15.75" customHeight="1">
      <c r="A67" s="401"/>
      <c r="B67" s="401"/>
      <c r="C67" s="401"/>
      <c r="D67" s="401"/>
      <c r="E67" s="401"/>
      <c r="F67" s="401"/>
      <c r="G67" s="401"/>
      <c r="H67" s="401"/>
      <c r="I67" s="401"/>
      <c r="J67" s="401"/>
      <c r="K67" s="401"/>
      <c r="L67" s="401"/>
      <c r="M67" s="401"/>
      <c r="N67" s="401"/>
      <c r="O67" s="401"/>
      <c r="P67" s="401"/>
      <c r="Q67" s="1"/>
      <c r="R67" s="1"/>
      <c r="S67" s="1"/>
      <c r="T67" s="1"/>
      <c r="U67" s="1"/>
      <c r="V67" s="1"/>
      <c r="W67" s="1"/>
      <c r="X67" s="1"/>
      <c r="Y67" s="1"/>
      <c r="Z67" s="1"/>
    </row>
    <row r="68" spans="1:26" ht="15.75" customHeight="1">
      <c r="A68" s="401"/>
      <c r="B68" s="401"/>
      <c r="C68" s="401"/>
      <c r="D68" s="401"/>
      <c r="E68" s="401"/>
      <c r="F68" s="401"/>
      <c r="G68" s="401"/>
      <c r="H68" s="401"/>
      <c r="I68" s="401"/>
      <c r="J68" s="401"/>
      <c r="K68" s="401"/>
      <c r="L68" s="401"/>
      <c r="M68" s="401"/>
      <c r="N68" s="401"/>
      <c r="O68" s="401"/>
      <c r="P68" s="401"/>
      <c r="Q68" s="1"/>
      <c r="R68" s="1"/>
      <c r="S68" s="1"/>
      <c r="T68" s="1"/>
      <c r="U68" s="1"/>
      <c r="V68" s="1"/>
      <c r="W68" s="1"/>
      <c r="X68" s="1"/>
      <c r="Y68" s="1"/>
      <c r="Z68" s="1"/>
    </row>
    <row r="69" spans="1:26" ht="15.75" customHeight="1" thickBot="1">
      <c r="A69" s="401"/>
      <c r="B69" s="401"/>
      <c r="C69" s="401"/>
      <c r="D69" s="401"/>
      <c r="E69" s="401"/>
      <c r="F69" s="401"/>
      <c r="G69" s="401"/>
      <c r="H69" s="401"/>
      <c r="I69" s="401"/>
      <c r="J69" s="401"/>
      <c r="K69" s="401"/>
      <c r="L69" s="401"/>
      <c r="M69" s="401"/>
      <c r="N69" s="401"/>
      <c r="O69" s="401"/>
      <c r="P69" s="401"/>
      <c r="Q69" s="1"/>
      <c r="R69" s="1"/>
      <c r="S69" s="1"/>
      <c r="T69" s="1"/>
      <c r="U69" s="1"/>
      <c r="V69" s="1"/>
      <c r="W69" s="1"/>
      <c r="X69" s="1"/>
      <c r="Y69" s="1"/>
      <c r="Z69" s="1"/>
    </row>
    <row r="70" spans="1:26" ht="15.75" customHeight="1" thickBot="1">
      <c r="A70" s="29"/>
      <c r="B70" s="30"/>
      <c r="C70" s="30"/>
      <c r="D70" s="30"/>
      <c r="E70" s="30"/>
      <c r="F70" s="30"/>
      <c r="G70" s="30"/>
      <c r="H70" s="30"/>
      <c r="I70" s="30"/>
      <c r="J70" s="30"/>
      <c r="K70" s="30"/>
      <c r="L70" s="30"/>
      <c r="M70" s="30"/>
      <c r="N70" s="30"/>
      <c r="O70" s="30"/>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A8:N8"/>
    <mergeCell ref="A56:P69"/>
    <mergeCell ref="A1:Q1"/>
    <mergeCell ref="A2:N6"/>
    <mergeCell ref="O2:P3"/>
    <mergeCell ref="Q2:Q3"/>
    <mergeCell ref="O4:P5"/>
    <mergeCell ref="Q4:Q5"/>
    <mergeCell ref="O6:P6"/>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000"/>
  <sheetViews>
    <sheetView workbookViewId="0"/>
  </sheetViews>
  <sheetFormatPr baseColWidth="10" defaultColWidth="14.42578125" defaultRowHeight="15" customHeight="1"/>
  <cols>
    <col min="1" max="1" width="32.85546875" customWidth="1"/>
    <col min="2" max="6" width="11.42578125" customWidth="1"/>
    <col min="7" max="21" width="10.7109375" customWidth="1"/>
  </cols>
  <sheetData>
    <row r="1" spans="1:21" ht="12.75" customHeight="1">
      <c r="A1" s="264"/>
      <c r="B1" s="264"/>
      <c r="C1" s="264"/>
      <c r="D1" s="264"/>
      <c r="E1" s="264"/>
      <c r="F1" s="264"/>
      <c r="G1" s="264"/>
      <c r="H1" s="264"/>
      <c r="I1" s="264"/>
      <c r="J1" s="264"/>
      <c r="K1" s="264"/>
      <c r="L1" s="264"/>
      <c r="M1" s="264"/>
      <c r="N1" s="264"/>
      <c r="O1" s="264"/>
      <c r="P1" s="264"/>
      <c r="Q1" s="264"/>
      <c r="R1" s="264"/>
      <c r="S1" s="264"/>
      <c r="T1" s="264"/>
      <c r="U1" s="264"/>
    </row>
    <row r="2" spans="1:21" ht="12.75" customHeight="1">
      <c r="A2" s="264"/>
      <c r="B2" s="264"/>
      <c r="C2" s="264"/>
      <c r="D2" s="264"/>
      <c r="E2" s="264"/>
      <c r="F2" s="264"/>
      <c r="G2" s="264"/>
      <c r="H2" s="264"/>
      <c r="I2" s="264"/>
      <c r="J2" s="264"/>
      <c r="K2" s="264"/>
      <c r="L2" s="264"/>
      <c r="M2" s="264"/>
      <c r="N2" s="264"/>
      <c r="O2" s="264"/>
      <c r="P2" s="264"/>
      <c r="Q2" s="264"/>
      <c r="R2" s="264"/>
      <c r="S2" s="264"/>
      <c r="T2" s="264"/>
      <c r="U2" s="264"/>
    </row>
    <row r="3" spans="1:21" ht="12.75" customHeight="1">
      <c r="A3" s="265" t="s">
        <v>102</v>
      </c>
      <c r="B3" s="264"/>
      <c r="C3" s="264"/>
      <c r="D3" s="264"/>
      <c r="E3" s="264"/>
      <c r="F3" s="264"/>
      <c r="G3" s="264"/>
      <c r="H3" s="264"/>
      <c r="I3" s="264"/>
      <c r="J3" s="264"/>
      <c r="K3" s="264"/>
      <c r="L3" s="264"/>
      <c r="M3" s="264"/>
      <c r="N3" s="264"/>
      <c r="O3" s="264"/>
      <c r="P3" s="264"/>
      <c r="Q3" s="264"/>
      <c r="R3" s="264"/>
      <c r="S3" s="264"/>
      <c r="T3" s="264"/>
      <c r="U3" s="264"/>
    </row>
    <row r="4" spans="1:21" ht="12.75" customHeight="1">
      <c r="A4" s="265" t="s">
        <v>145</v>
      </c>
      <c r="B4" s="264"/>
      <c r="C4" s="264"/>
      <c r="D4" s="264"/>
      <c r="E4" s="264"/>
      <c r="F4" s="264"/>
      <c r="G4" s="264"/>
      <c r="H4" s="264"/>
      <c r="I4" s="264"/>
      <c r="J4" s="264"/>
      <c r="K4" s="264"/>
      <c r="L4" s="264"/>
      <c r="M4" s="264"/>
      <c r="N4" s="264"/>
      <c r="O4" s="264"/>
      <c r="P4" s="264"/>
      <c r="Q4" s="264"/>
      <c r="R4" s="264"/>
      <c r="S4" s="264"/>
      <c r="T4" s="264"/>
      <c r="U4" s="264"/>
    </row>
    <row r="5" spans="1:21" ht="12.75" customHeight="1">
      <c r="A5" s="265" t="s">
        <v>206</v>
      </c>
      <c r="B5" s="264"/>
      <c r="C5" s="264"/>
      <c r="D5" s="264"/>
      <c r="E5" s="264"/>
      <c r="F5" s="264"/>
      <c r="G5" s="264"/>
      <c r="H5" s="264"/>
      <c r="I5" s="264"/>
      <c r="J5" s="264"/>
      <c r="K5" s="264"/>
      <c r="L5" s="264"/>
      <c r="M5" s="264"/>
      <c r="N5" s="264"/>
      <c r="O5" s="264"/>
      <c r="P5" s="264"/>
      <c r="Q5" s="264"/>
      <c r="R5" s="264"/>
      <c r="S5" s="264"/>
      <c r="T5" s="264"/>
      <c r="U5" s="264"/>
    </row>
    <row r="6" spans="1:21" ht="12.75" customHeight="1">
      <c r="A6" s="265" t="s">
        <v>254</v>
      </c>
      <c r="B6" s="264"/>
      <c r="C6" s="264"/>
      <c r="D6" s="264"/>
      <c r="E6" s="264"/>
      <c r="F6" s="264"/>
      <c r="G6" s="264"/>
      <c r="H6" s="264"/>
      <c r="I6" s="264"/>
      <c r="J6" s="264"/>
      <c r="K6" s="264"/>
      <c r="L6" s="264"/>
      <c r="M6" s="264"/>
      <c r="N6" s="264"/>
      <c r="O6" s="264"/>
      <c r="P6" s="264"/>
      <c r="Q6" s="264"/>
      <c r="R6" s="264"/>
      <c r="S6" s="264"/>
      <c r="T6" s="264"/>
      <c r="U6" s="264"/>
    </row>
    <row r="7" spans="1:21" ht="12.75" customHeight="1">
      <c r="A7" s="265" t="s">
        <v>103</v>
      </c>
      <c r="B7" s="264"/>
      <c r="C7" s="264"/>
      <c r="D7" s="264"/>
      <c r="E7" s="264"/>
      <c r="F7" s="264"/>
      <c r="G7" s="264"/>
      <c r="H7" s="264"/>
      <c r="I7" s="264"/>
      <c r="J7" s="264"/>
      <c r="K7" s="264"/>
      <c r="L7" s="264"/>
      <c r="M7" s="264"/>
      <c r="N7" s="264"/>
      <c r="O7" s="264"/>
      <c r="P7" s="264"/>
      <c r="Q7" s="264"/>
      <c r="R7" s="264"/>
      <c r="S7" s="264"/>
      <c r="T7" s="264"/>
      <c r="U7" s="264"/>
    </row>
    <row r="8" spans="1:21" ht="12.75" customHeight="1">
      <c r="A8" s="265" t="s">
        <v>104</v>
      </c>
      <c r="B8" s="264"/>
      <c r="C8" s="264"/>
      <c r="D8" s="264"/>
      <c r="E8" s="264"/>
      <c r="F8" s="264"/>
      <c r="G8" s="264"/>
      <c r="H8" s="264"/>
      <c r="I8" s="264"/>
      <c r="J8" s="264"/>
      <c r="K8" s="264"/>
      <c r="L8" s="264"/>
      <c r="M8" s="264"/>
      <c r="N8" s="264"/>
      <c r="O8" s="264"/>
      <c r="P8" s="264"/>
      <c r="Q8" s="264"/>
      <c r="R8" s="264"/>
      <c r="S8" s="264"/>
      <c r="T8" s="264"/>
      <c r="U8" s="264"/>
    </row>
    <row r="9" spans="1:21" ht="12.75" customHeight="1">
      <c r="A9" s="265" t="s">
        <v>453</v>
      </c>
      <c r="B9" s="264"/>
      <c r="C9" s="264"/>
      <c r="D9" s="264"/>
      <c r="E9" s="264"/>
      <c r="F9" s="264"/>
      <c r="G9" s="264"/>
      <c r="H9" s="264"/>
      <c r="I9" s="264"/>
      <c r="J9" s="264"/>
      <c r="K9" s="264"/>
      <c r="L9" s="264"/>
      <c r="M9" s="264"/>
      <c r="N9" s="264"/>
      <c r="O9" s="264"/>
      <c r="P9" s="264"/>
      <c r="Q9" s="264"/>
      <c r="R9" s="264"/>
      <c r="S9" s="264"/>
      <c r="T9" s="264"/>
      <c r="U9" s="264"/>
    </row>
    <row r="10" spans="1:21" ht="12.75" customHeight="1">
      <c r="A10" s="265" t="s">
        <v>105</v>
      </c>
      <c r="B10" s="264"/>
      <c r="C10" s="264"/>
      <c r="D10" s="264"/>
      <c r="E10" s="264"/>
      <c r="F10" s="264"/>
      <c r="G10" s="264"/>
      <c r="H10" s="264"/>
      <c r="I10" s="264"/>
      <c r="J10" s="264"/>
      <c r="K10" s="264"/>
      <c r="L10" s="264"/>
      <c r="M10" s="264"/>
      <c r="N10" s="264"/>
      <c r="O10" s="264"/>
      <c r="P10" s="264"/>
      <c r="Q10" s="264"/>
      <c r="R10" s="264"/>
      <c r="S10" s="264"/>
      <c r="T10" s="264"/>
      <c r="U10" s="264"/>
    </row>
    <row r="11" spans="1:21" ht="12.75" customHeight="1">
      <c r="A11" s="265" t="s">
        <v>207</v>
      </c>
      <c r="B11" s="264"/>
      <c r="C11" s="264"/>
      <c r="D11" s="264"/>
      <c r="E11" s="264"/>
      <c r="F11" s="264"/>
      <c r="G11" s="264"/>
      <c r="H11" s="264"/>
      <c r="I11" s="264"/>
      <c r="J11" s="264"/>
      <c r="K11" s="264"/>
      <c r="L11" s="264"/>
      <c r="M11" s="264"/>
      <c r="N11" s="264"/>
      <c r="O11" s="264"/>
      <c r="P11" s="264"/>
      <c r="Q11" s="264"/>
      <c r="R11" s="264"/>
      <c r="S11" s="264"/>
      <c r="T11" s="264"/>
      <c r="U11" s="264"/>
    </row>
    <row r="12" spans="1:21" ht="12.75" customHeight="1">
      <c r="A12" s="265" t="s">
        <v>857</v>
      </c>
      <c r="B12" s="264"/>
      <c r="C12" s="264"/>
      <c r="D12" s="264"/>
      <c r="E12" s="264"/>
      <c r="F12" s="264"/>
      <c r="G12" s="264"/>
      <c r="H12" s="264"/>
      <c r="I12" s="264"/>
      <c r="J12" s="264"/>
      <c r="K12" s="264"/>
      <c r="L12" s="264"/>
      <c r="M12" s="264"/>
      <c r="N12" s="264"/>
      <c r="O12" s="264"/>
      <c r="P12" s="264"/>
      <c r="Q12" s="264"/>
      <c r="R12" s="264"/>
      <c r="S12" s="264"/>
      <c r="T12" s="264"/>
      <c r="U12" s="264"/>
    </row>
    <row r="13" spans="1:21" ht="12.75" customHeight="1">
      <c r="A13" s="265" t="s">
        <v>858</v>
      </c>
      <c r="B13" s="264"/>
      <c r="C13" s="264"/>
      <c r="D13" s="264"/>
      <c r="E13" s="264"/>
      <c r="F13" s="264"/>
      <c r="G13" s="264"/>
      <c r="H13" s="264"/>
      <c r="I13" s="264"/>
      <c r="J13" s="264"/>
      <c r="K13" s="264"/>
      <c r="L13" s="264"/>
      <c r="M13" s="264"/>
      <c r="N13" s="264"/>
      <c r="O13" s="264"/>
      <c r="P13" s="264"/>
      <c r="Q13" s="264"/>
      <c r="R13" s="264"/>
      <c r="S13" s="264"/>
      <c r="T13" s="264"/>
      <c r="U13" s="264"/>
    </row>
    <row r="14" spans="1:21" ht="12.75" customHeight="1">
      <c r="A14" s="265" t="s">
        <v>859</v>
      </c>
      <c r="B14" s="264"/>
      <c r="C14" s="264"/>
      <c r="D14" s="264"/>
      <c r="E14" s="264"/>
      <c r="F14" s="264"/>
      <c r="G14" s="264"/>
      <c r="H14" s="264"/>
      <c r="I14" s="264"/>
      <c r="J14" s="264"/>
      <c r="K14" s="264"/>
      <c r="L14" s="264"/>
      <c r="M14" s="264"/>
      <c r="N14" s="264"/>
      <c r="O14" s="264"/>
      <c r="P14" s="264"/>
      <c r="Q14" s="264"/>
      <c r="R14" s="264"/>
      <c r="S14" s="264"/>
      <c r="T14" s="264"/>
      <c r="U14" s="264"/>
    </row>
    <row r="15" spans="1:21" ht="12.75" customHeight="1">
      <c r="A15" s="264"/>
      <c r="B15" s="264"/>
      <c r="C15" s="264"/>
      <c r="D15" s="264"/>
      <c r="E15" s="264"/>
      <c r="F15" s="264"/>
      <c r="G15" s="264"/>
      <c r="H15" s="264"/>
      <c r="I15" s="264"/>
      <c r="J15" s="264"/>
      <c r="K15" s="264"/>
      <c r="L15" s="264"/>
      <c r="M15" s="264"/>
      <c r="N15" s="264"/>
      <c r="O15" s="264"/>
      <c r="P15" s="264"/>
      <c r="Q15" s="264"/>
      <c r="R15" s="264"/>
      <c r="S15" s="264"/>
      <c r="T15" s="264"/>
      <c r="U15" s="264"/>
    </row>
    <row r="16" spans="1:21" ht="12.75" customHeight="1">
      <c r="A16" s="265" t="s">
        <v>860</v>
      </c>
      <c r="B16" s="264"/>
      <c r="C16" s="264"/>
      <c r="D16" s="264"/>
      <c r="E16" s="264"/>
      <c r="F16" s="264"/>
      <c r="G16" s="264"/>
      <c r="H16" s="264"/>
      <c r="I16" s="264"/>
      <c r="J16" s="264"/>
      <c r="K16" s="264"/>
      <c r="L16" s="264"/>
      <c r="M16" s="264"/>
      <c r="N16" s="264"/>
      <c r="O16" s="264"/>
      <c r="P16" s="264"/>
      <c r="Q16" s="264"/>
      <c r="R16" s="264"/>
      <c r="S16" s="264"/>
      <c r="T16" s="264"/>
      <c r="U16" s="264"/>
    </row>
    <row r="17" spans="1:21" ht="12.75" customHeight="1">
      <c r="A17" s="265" t="s">
        <v>430</v>
      </c>
      <c r="B17" s="264"/>
      <c r="C17" s="264"/>
      <c r="D17" s="264"/>
      <c r="E17" s="264"/>
      <c r="F17" s="264"/>
      <c r="G17" s="264"/>
      <c r="H17" s="264"/>
      <c r="I17" s="264"/>
      <c r="J17" s="264"/>
      <c r="K17" s="264"/>
      <c r="L17" s="264"/>
      <c r="M17" s="264"/>
      <c r="N17" s="264"/>
      <c r="O17" s="264"/>
      <c r="P17" s="264"/>
      <c r="Q17" s="264"/>
      <c r="R17" s="264"/>
      <c r="S17" s="264"/>
      <c r="T17" s="264"/>
      <c r="U17" s="264"/>
    </row>
    <row r="18" spans="1:21" ht="12.75" customHeight="1">
      <c r="A18" s="265" t="s">
        <v>833</v>
      </c>
      <c r="B18" s="264"/>
      <c r="C18" s="264"/>
      <c r="D18" s="264"/>
      <c r="E18" s="264"/>
      <c r="F18" s="264"/>
      <c r="G18" s="264"/>
      <c r="H18" s="264"/>
      <c r="I18" s="264"/>
      <c r="J18" s="264"/>
      <c r="K18" s="264"/>
      <c r="L18" s="264"/>
      <c r="M18" s="264"/>
      <c r="N18" s="264"/>
      <c r="O18" s="264"/>
      <c r="P18" s="264"/>
      <c r="Q18" s="264"/>
      <c r="R18" s="264"/>
      <c r="S18" s="264"/>
      <c r="T18" s="264"/>
      <c r="U18" s="264"/>
    </row>
    <row r="19" spans="1:21" ht="12.75" customHeight="1">
      <c r="A19" s="264"/>
      <c r="B19" s="264"/>
      <c r="C19" s="264"/>
      <c r="D19" s="264"/>
      <c r="E19" s="264"/>
      <c r="F19" s="264"/>
      <c r="G19" s="264"/>
      <c r="H19" s="264"/>
      <c r="I19" s="264"/>
      <c r="J19" s="264"/>
      <c r="K19" s="264"/>
      <c r="L19" s="264"/>
      <c r="M19" s="264"/>
      <c r="N19" s="264"/>
      <c r="O19" s="264"/>
      <c r="P19" s="264"/>
      <c r="Q19" s="264"/>
      <c r="R19" s="264"/>
      <c r="S19" s="264"/>
      <c r="T19" s="264"/>
      <c r="U19" s="264"/>
    </row>
    <row r="20" spans="1:21" ht="12.75" customHeight="1">
      <c r="A20" s="265" t="s">
        <v>836</v>
      </c>
      <c r="B20" s="264"/>
      <c r="C20" s="264"/>
      <c r="D20" s="264"/>
      <c r="E20" s="264"/>
      <c r="F20" s="264"/>
      <c r="G20" s="264"/>
      <c r="H20" s="264"/>
      <c r="I20" s="264"/>
      <c r="J20" s="264"/>
      <c r="K20" s="264"/>
      <c r="L20" s="264"/>
      <c r="M20" s="264"/>
      <c r="N20" s="264"/>
      <c r="O20" s="264"/>
      <c r="P20" s="264"/>
      <c r="Q20" s="264"/>
      <c r="R20" s="264"/>
      <c r="S20" s="264"/>
      <c r="T20" s="264"/>
      <c r="U20" s="264"/>
    </row>
    <row r="21" spans="1:21" ht="12.75" customHeight="1">
      <c r="A21" s="265" t="s">
        <v>837</v>
      </c>
      <c r="B21" s="264"/>
      <c r="C21" s="264"/>
      <c r="D21" s="264"/>
      <c r="E21" s="264"/>
      <c r="F21" s="264"/>
      <c r="G21" s="264"/>
      <c r="H21" s="264"/>
      <c r="I21" s="264"/>
      <c r="J21" s="264"/>
      <c r="K21" s="264"/>
      <c r="L21" s="264"/>
      <c r="M21" s="264"/>
      <c r="N21" s="264"/>
      <c r="O21" s="264"/>
      <c r="P21" s="264"/>
      <c r="Q21" s="264"/>
      <c r="R21" s="264"/>
      <c r="S21" s="264"/>
      <c r="T21" s="264"/>
      <c r="U21" s="264"/>
    </row>
    <row r="22" spans="1:21" ht="12.75" customHeight="1">
      <c r="A22" s="264"/>
      <c r="B22" s="264"/>
      <c r="C22" s="264"/>
      <c r="D22" s="264"/>
      <c r="E22" s="264"/>
      <c r="F22" s="264"/>
      <c r="G22" s="264"/>
      <c r="H22" s="264"/>
      <c r="I22" s="264"/>
      <c r="J22" s="264"/>
      <c r="K22" s="264"/>
      <c r="L22" s="264"/>
      <c r="M22" s="264"/>
      <c r="N22" s="264"/>
      <c r="O22" s="264"/>
      <c r="P22" s="264"/>
      <c r="Q22" s="264"/>
      <c r="R22" s="264"/>
      <c r="S22" s="264"/>
      <c r="T22" s="264"/>
      <c r="U22" s="264"/>
    </row>
    <row r="23" spans="1:21" ht="12.75" customHeight="1">
      <c r="A23" s="264"/>
      <c r="B23" s="264"/>
      <c r="C23" s="264"/>
      <c r="D23" s="264"/>
      <c r="E23" s="264"/>
      <c r="F23" s="264"/>
      <c r="G23" s="264"/>
      <c r="H23" s="264"/>
      <c r="I23" s="264"/>
      <c r="J23" s="264"/>
      <c r="K23" s="264"/>
      <c r="L23" s="264"/>
      <c r="M23" s="264"/>
      <c r="N23" s="264"/>
      <c r="O23" s="264"/>
      <c r="P23" s="264"/>
      <c r="Q23" s="264"/>
      <c r="R23" s="264"/>
      <c r="S23" s="264"/>
      <c r="T23" s="264"/>
      <c r="U23" s="264"/>
    </row>
    <row r="24" spans="1:21" ht="12.75" customHeight="1">
      <c r="A24" s="264"/>
      <c r="B24" s="264"/>
      <c r="C24" s="264"/>
      <c r="D24" s="264"/>
      <c r="E24" s="264"/>
      <c r="F24" s="264"/>
      <c r="G24" s="264"/>
      <c r="H24" s="264"/>
      <c r="I24" s="264"/>
      <c r="J24" s="264"/>
      <c r="K24" s="264"/>
      <c r="L24" s="264"/>
      <c r="M24" s="264"/>
      <c r="N24" s="264"/>
      <c r="O24" s="264"/>
      <c r="P24" s="264"/>
      <c r="Q24" s="264"/>
      <c r="R24" s="264"/>
      <c r="S24" s="264"/>
      <c r="T24" s="264"/>
      <c r="U24" s="264"/>
    </row>
    <row r="25" spans="1:21" ht="12.75" customHeight="1">
      <c r="A25" s="264"/>
      <c r="B25" s="264"/>
      <c r="C25" s="264"/>
      <c r="D25" s="264"/>
      <c r="E25" s="264"/>
      <c r="F25" s="264"/>
      <c r="G25" s="264"/>
      <c r="H25" s="264"/>
      <c r="I25" s="264"/>
      <c r="J25" s="264"/>
      <c r="K25" s="264"/>
      <c r="L25" s="264"/>
      <c r="M25" s="264"/>
      <c r="N25" s="264"/>
      <c r="O25" s="264"/>
      <c r="P25" s="264"/>
      <c r="Q25" s="264"/>
      <c r="R25" s="264"/>
      <c r="S25" s="264"/>
      <c r="T25" s="264"/>
      <c r="U25" s="264"/>
    </row>
    <row r="26" spans="1:21" ht="12.75" customHeight="1">
      <c r="A26" s="264"/>
      <c r="B26" s="264"/>
      <c r="C26" s="264"/>
      <c r="D26" s="264"/>
      <c r="E26" s="264"/>
      <c r="F26" s="264"/>
      <c r="G26" s="264"/>
      <c r="H26" s="264"/>
      <c r="I26" s="264"/>
      <c r="J26" s="264"/>
      <c r="K26" s="264"/>
      <c r="L26" s="264"/>
      <c r="M26" s="264"/>
      <c r="N26" s="264"/>
      <c r="O26" s="264"/>
      <c r="P26" s="264"/>
      <c r="Q26" s="264"/>
      <c r="R26" s="264"/>
      <c r="S26" s="264"/>
      <c r="T26" s="264"/>
      <c r="U26" s="264"/>
    </row>
    <row r="27" spans="1:21" ht="12.75" customHeight="1">
      <c r="A27" s="264"/>
      <c r="B27" s="264"/>
      <c r="C27" s="264"/>
      <c r="D27" s="264"/>
      <c r="E27" s="264"/>
      <c r="F27" s="264"/>
      <c r="G27" s="264"/>
      <c r="H27" s="264"/>
      <c r="I27" s="264"/>
      <c r="J27" s="264"/>
      <c r="K27" s="264"/>
      <c r="L27" s="264"/>
      <c r="M27" s="264"/>
      <c r="N27" s="264"/>
      <c r="O27" s="264"/>
      <c r="P27" s="264"/>
      <c r="Q27" s="264"/>
      <c r="R27" s="264"/>
      <c r="S27" s="264"/>
      <c r="T27" s="264"/>
      <c r="U27" s="264"/>
    </row>
    <row r="28" spans="1:21" ht="12.75" customHeight="1">
      <c r="A28" s="264"/>
      <c r="B28" s="264"/>
      <c r="C28" s="264"/>
      <c r="D28" s="264"/>
      <c r="E28" s="264"/>
      <c r="F28" s="264"/>
      <c r="G28" s="264"/>
      <c r="H28" s="264"/>
      <c r="I28" s="264"/>
      <c r="J28" s="264"/>
      <c r="K28" s="264"/>
      <c r="L28" s="264"/>
      <c r="M28" s="264"/>
      <c r="N28" s="264"/>
      <c r="O28" s="264"/>
      <c r="P28" s="264"/>
      <c r="Q28" s="264"/>
      <c r="R28" s="264"/>
      <c r="S28" s="264"/>
      <c r="T28" s="264"/>
      <c r="U28" s="264"/>
    </row>
    <row r="29" spans="1:21" ht="12.75" customHeight="1">
      <c r="A29" s="264"/>
      <c r="B29" s="264"/>
      <c r="C29" s="264"/>
      <c r="D29" s="264"/>
      <c r="E29" s="264"/>
      <c r="F29" s="264"/>
      <c r="G29" s="264"/>
      <c r="H29" s="264"/>
      <c r="I29" s="264"/>
      <c r="J29" s="264"/>
      <c r="K29" s="264"/>
      <c r="L29" s="264"/>
      <c r="M29" s="264"/>
      <c r="N29" s="264"/>
      <c r="O29" s="264"/>
      <c r="P29" s="264"/>
      <c r="Q29" s="264"/>
      <c r="R29" s="264"/>
      <c r="S29" s="264"/>
      <c r="T29" s="264"/>
      <c r="U29" s="264"/>
    </row>
    <row r="30" spans="1:21" ht="12.75" customHeight="1">
      <c r="A30" s="264"/>
      <c r="B30" s="264"/>
      <c r="C30" s="264"/>
      <c r="D30" s="264"/>
      <c r="E30" s="264"/>
      <c r="F30" s="264"/>
      <c r="G30" s="264"/>
      <c r="H30" s="264"/>
      <c r="I30" s="264"/>
      <c r="J30" s="264"/>
      <c r="K30" s="264"/>
      <c r="L30" s="264"/>
      <c r="M30" s="264"/>
      <c r="N30" s="264"/>
      <c r="O30" s="264"/>
      <c r="P30" s="264"/>
      <c r="Q30" s="264"/>
      <c r="R30" s="264"/>
      <c r="S30" s="264"/>
      <c r="T30" s="264"/>
      <c r="U30" s="264"/>
    </row>
    <row r="31" spans="1:21" ht="12.75" customHeight="1">
      <c r="A31" s="264"/>
      <c r="B31" s="264"/>
      <c r="C31" s="264"/>
      <c r="D31" s="264"/>
      <c r="E31" s="264"/>
      <c r="F31" s="264"/>
      <c r="G31" s="264"/>
      <c r="H31" s="264"/>
      <c r="I31" s="264"/>
      <c r="J31" s="264"/>
      <c r="K31" s="264"/>
      <c r="L31" s="264"/>
      <c r="M31" s="264"/>
      <c r="N31" s="264"/>
      <c r="O31" s="264"/>
      <c r="P31" s="264"/>
      <c r="Q31" s="264"/>
      <c r="R31" s="264"/>
      <c r="S31" s="264"/>
      <c r="T31" s="264"/>
      <c r="U31" s="264"/>
    </row>
    <row r="32" spans="1:21" ht="12.75" customHeight="1">
      <c r="A32" s="264"/>
      <c r="B32" s="264"/>
      <c r="C32" s="264"/>
      <c r="D32" s="264"/>
      <c r="E32" s="264"/>
      <c r="F32" s="264"/>
      <c r="G32" s="264"/>
      <c r="H32" s="264"/>
      <c r="I32" s="264"/>
      <c r="J32" s="264"/>
      <c r="K32" s="264"/>
      <c r="L32" s="264"/>
      <c r="M32" s="264"/>
      <c r="N32" s="264"/>
      <c r="O32" s="264"/>
      <c r="P32" s="264"/>
      <c r="Q32" s="264"/>
      <c r="R32" s="264"/>
      <c r="S32" s="264"/>
      <c r="T32" s="264"/>
      <c r="U32" s="264"/>
    </row>
    <row r="33" spans="1:21" ht="12.75" customHeight="1">
      <c r="A33" s="264"/>
      <c r="B33" s="264"/>
      <c r="C33" s="264"/>
      <c r="D33" s="264"/>
      <c r="E33" s="264"/>
      <c r="F33" s="264"/>
      <c r="G33" s="264"/>
      <c r="H33" s="264"/>
      <c r="I33" s="264"/>
      <c r="J33" s="264"/>
      <c r="K33" s="264"/>
      <c r="L33" s="264"/>
      <c r="M33" s="264"/>
      <c r="N33" s="264"/>
      <c r="O33" s="264"/>
      <c r="P33" s="264"/>
      <c r="Q33" s="264"/>
      <c r="R33" s="264"/>
      <c r="S33" s="264"/>
      <c r="T33" s="264"/>
      <c r="U33" s="264"/>
    </row>
    <row r="34" spans="1:21" ht="12.75" customHeight="1">
      <c r="A34" s="264"/>
      <c r="B34" s="264"/>
      <c r="C34" s="264"/>
      <c r="D34" s="264"/>
      <c r="E34" s="264"/>
      <c r="F34" s="264"/>
      <c r="G34" s="264"/>
      <c r="H34" s="264"/>
      <c r="I34" s="264"/>
      <c r="J34" s="264"/>
      <c r="K34" s="264"/>
      <c r="L34" s="264"/>
      <c r="M34" s="264"/>
      <c r="N34" s="264"/>
      <c r="O34" s="264"/>
      <c r="P34" s="264"/>
      <c r="Q34" s="264"/>
      <c r="R34" s="264"/>
      <c r="S34" s="264"/>
      <c r="T34" s="264"/>
      <c r="U34" s="264"/>
    </row>
    <row r="35" spans="1:21" ht="12.75" customHeight="1">
      <c r="A35" s="264"/>
      <c r="B35" s="264"/>
      <c r="C35" s="264"/>
      <c r="D35" s="264"/>
      <c r="E35" s="264"/>
      <c r="F35" s="264"/>
      <c r="G35" s="264"/>
      <c r="H35" s="264"/>
      <c r="I35" s="264"/>
      <c r="J35" s="264"/>
      <c r="K35" s="264"/>
      <c r="L35" s="264"/>
      <c r="M35" s="264"/>
      <c r="N35" s="264"/>
      <c r="O35" s="264"/>
      <c r="P35" s="264"/>
      <c r="Q35" s="264"/>
      <c r="R35" s="264"/>
      <c r="S35" s="264"/>
      <c r="T35" s="264"/>
      <c r="U35" s="264"/>
    </row>
    <row r="36" spans="1:21" ht="12.75" customHeight="1">
      <c r="A36" s="264"/>
      <c r="B36" s="264"/>
      <c r="C36" s="264"/>
      <c r="D36" s="264"/>
      <c r="E36" s="264"/>
      <c r="F36" s="264"/>
      <c r="G36" s="264"/>
      <c r="H36" s="264"/>
      <c r="I36" s="264"/>
      <c r="J36" s="264"/>
      <c r="K36" s="264"/>
      <c r="L36" s="264"/>
      <c r="M36" s="264"/>
      <c r="N36" s="264"/>
      <c r="O36" s="264"/>
      <c r="P36" s="264"/>
      <c r="Q36" s="264"/>
      <c r="R36" s="264"/>
      <c r="S36" s="264"/>
      <c r="T36" s="264"/>
      <c r="U36" s="264"/>
    </row>
    <row r="37" spans="1:21" ht="12.75" customHeight="1">
      <c r="A37" s="264"/>
      <c r="B37" s="264"/>
      <c r="C37" s="264"/>
      <c r="D37" s="264"/>
      <c r="E37" s="264"/>
      <c r="F37" s="264"/>
      <c r="G37" s="264"/>
      <c r="H37" s="264"/>
      <c r="I37" s="264"/>
      <c r="J37" s="264"/>
      <c r="K37" s="264"/>
      <c r="L37" s="264"/>
      <c r="M37" s="264"/>
      <c r="N37" s="264"/>
      <c r="O37" s="264"/>
      <c r="P37" s="264"/>
      <c r="Q37" s="264"/>
      <c r="R37" s="264"/>
      <c r="S37" s="264"/>
      <c r="T37" s="264"/>
      <c r="U37" s="264"/>
    </row>
    <row r="38" spans="1:21" ht="12.75" customHeight="1">
      <c r="A38" s="264"/>
      <c r="B38" s="264"/>
      <c r="C38" s="264"/>
      <c r="D38" s="264"/>
      <c r="E38" s="264"/>
      <c r="F38" s="264"/>
      <c r="G38" s="264"/>
      <c r="H38" s="264"/>
      <c r="I38" s="264"/>
      <c r="J38" s="264"/>
      <c r="K38" s="264"/>
      <c r="L38" s="264"/>
      <c r="M38" s="264"/>
      <c r="N38" s="264"/>
      <c r="O38" s="264"/>
      <c r="P38" s="264"/>
      <c r="Q38" s="264"/>
      <c r="R38" s="264"/>
      <c r="S38" s="264"/>
      <c r="T38" s="264"/>
      <c r="U38" s="264"/>
    </row>
    <row r="39" spans="1:21" ht="12.75" customHeight="1">
      <c r="A39" s="264"/>
      <c r="B39" s="264"/>
      <c r="C39" s="264"/>
      <c r="D39" s="264"/>
      <c r="E39" s="264"/>
      <c r="F39" s="264"/>
      <c r="G39" s="264"/>
      <c r="H39" s="264"/>
      <c r="I39" s="264"/>
      <c r="J39" s="264"/>
      <c r="K39" s="264"/>
      <c r="L39" s="264"/>
      <c r="M39" s="264"/>
      <c r="N39" s="264"/>
      <c r="O39" s="264"/>
      <c r="P39" s="264"/>
      <c r="Q39" s="264"/>
      <c r="R39" s="264"/>
      <c r="S39" s="264"/>
      <c r="T39" s="264"/>
      <c r="U39" s="264"/>
    </row>
    <row r="40" spans="1:21" ht="12.75" customHeight="1">
      <c r="A40" s="264"/>
      <c r="B40" s="264"/>
      <c r="C40" s="264"/>
      <c r="D40" s="264"/>
      <c r="E40" s="264"/>
      <c r="F40" s="264"/>
      <c r="G40" s="264"/>
      <c r="H40" s="264"/>
      <c r="I40" s="264"/>
      <c r="J40" s="264"/>
      <c r="K40" s="264"/>
      <c r="L40" s="264"/>
      <c r="M40" s="264"/>
      <c r="N40" s="264"/>
      <c r="O40" s="264"/>
      <c r="P40" s="264"/>
      <c r="Q40" s="264"/>
      <c r="R40" s="264"/>
      <c r="S40" s="264"/>
      <c r="T40" s="264"/>
      <c r="U40" s="264"/>
    </row>
    <row r="41" spans="1:21" ht="12.75" customHeight="1">
      <c r="A41" s="264"/>
      <c r="B41" s="264"/>
      <c r="C41" s="264"/>
      <c r="D41" s="264"/>
      <c r="E41" s="264"/>
      <c r="F41" s="264"/>
      <c r="G41" s="264"/>
      <c r="H41" s="264"/>
      <c r="I41" s="264"/>
      <c r="J41" s="264"/>
      <c r="K41" s="264"/>
      <c r="L41" s="264"/>
      <c r="M41" s="264"/>
      <c r="N41" s="264"/>
      <c r="O41" s="264"/>
      <c r="P41" s="264"/>
      <c r="Q41" s="264"/>
      <c r="R41" s="264"/>
      <c r="S41" s="264"/>
      <c r="T41" s="264"/>
      <c r="U41" s="264"/>
    </row>
    <row r="42" spans="1:21" ht="12.75" customHeight="1">
      <c r="A42" s="264"/>
      <c r="B42" s="264"/>
      <c r="C42" s="264"/>
      <c r="D42" s="264"/>
      <c r="E42" s="264"/>
      <c r="F42" s="264"/>
      <c r="G42" s="264"/>
      <c r="H42" s="264"/>
      <c r="I42" s="264"/>
      <c r="J42" s="264"/>
      <c r="K42" s="264"/>
      <c r="L42" s="264"/>
      <c r="M42" s="264"/>
      <c r="N42" s="264"/>
      <c r="O42" s="264"/>
      <c r="P42" s="264"/>
      <c r="Q42" s="264"/>
      <c r="R42" s="264"/>
      <c r="S42" s="264"/>
      <c r="T42" s="264"/>
      <c r="U42" s="264"/>
    </row>
    <row r="43" spans="1:21" ht="12.75" customHeight="1">
      <c r="A43" s="264"/>
      <c r="B43" s="264"/>
      <c r="C43" s="264"/>
      <c r="D43" s="264"/>
      <c r="E43" s="264"/>
      <c r="F43" s="264"/>
      <c r="G43" s="264"/>
      <c r="H43" s="264"/>
      <c r="I43" s="264"/>
      <c r="J43" s="264"/>
      <c r="K43" s="264"/>
      <c r="L43" s="264"/>
      <c r="M43" s="264"/>
      <c r="N43" s="264"/>
      <c r="O43" s="264"/>
      <c r="P43" s="264"/>
      <c r="Q43" s="264"/>
      <c r="R43" s="264"/>
      <c r="S43" s="264"/>
      <c r="T43" s="264"/>
      <c r="U43" s="264"/>
    </row>
    <row r="44" spans="1:21" ht="12.75" customHeight="1">
      <c r="A44" s="264"/>
      <c r="B44" s="264"/>
      <c r="C44" s="264"/>
      <c r="D44" s="264"/>
      <c r="E44" s="264"/>
      <c r="F44" s="264"/>
      <c r="G44" s="264"/>
      <c r="H44" s="264"/>
      <c r="I44" s="264"/>
      <c r="J44" s="264"/>
      <c r="K44" s="264"/>
      <c r="L44" s="264"/>
      <c r="M44" s="264"/>
      <c r="N44" s="264"/>
      <c r="O44" s="264"/>
      <c r="P44" s="264"/>
      <c r="Q44" s="264"/>
      <c r="R44" s="264"/>
      <c r="S44" s="264"/>
      <c r="T44" s="264"/>
      <c r="U44" s="264"/>
    </row>
    <row r="45" spans="1:21" ht="12.75" customHeight="1">
      <c r="A45" s="264"/>
      <c r="B45" s="264"/>
      <c r="C45" s="264"/>
      <c r="D45" s="264"/>
      <c r="E45" s="264"/>
      <c r="F45" s="264"/>
      <c r="G45" s="264"/>
      <c r="H45" s="264"/>
      <c r="I45" s="264"/>
      <c r="J45" s="264"/>
      <c r="K45" s="264"/>
      <c r="L45" s="264"/>
      <c r="M45" s="264"/>
      <c r="N45" s="264"/>
      <c r="O45" s="264"/>
      <c r="P45" s="264"/>
      <c r="Q45" s="264"/>
      <c r="R45" s="264"/>
      <c r="S45" s="264"/>
      <c r="T45" s="264"/>
      <c r="U45" s="264"/>
    </row>
    <row r="46" spans="1:21" ht="12.75" customHeight="1">
      <c r="A46" s="264"/>
      <c r="B46" s="264"/>
      <c r="C46" s="264"/>
      <c r="D46" s="264"/>
      <c r="E46" s="264"/>
      <c r="F46" s="264"/>
      <c r="G46" s="264"/>
      <c r="H46" s="264"/>
      <c r="I46" s="264"/>
      <c r="J46" s="264"/>
      <c r="K46" s="264"/>
      <c r="L46" s="264"/>
      <c r="M46" s="264"/>
      <c r="N46" s="264"/>
      <c r="O46" s="264"/>
      <c r="P46" s="264"/>
      <c r="Q46" s="264"/>
      <c r="R46" s="264"/>
      <c r="S46" s="264"/>
      <c r="T46" s="264"/>
      <c r="U46" s="264"/>
    </row>
    <row r="47" spans="1:21" ht="12.75" customHeight="1">
      <c r="A47" s="264"/>
      <c r="B47" s="264"/>
      <c r="C47" s="264"/>
      <c r="D47" s="264"/>
      <c r="E47" s="264"/>
      <c r="F47" s="264"/>
      <c r="G47" s="264"/>
      <c r="H47" s="264"/>
      <c r="I47" s="264"/>
      <c r="J47" s="264"/>
      <c r="K47" s="264"/>
      <c r="L47" s="264"/>
      <c r="M47" s="264"/>
      <c r="N47" s="264"/>
      <c r="O47" s="264"/>
      <c r="P47" s="264"/>
      <c r="Q47" s="264"/>
      <c r="R47" s="264"/>
      <c r="S47" s="264"/>
      <c r="T47" s="264"/>
      <c r="U47" s="264"/>
    </row>
    <row r="48" spans="1:21" ht="12.75" customHeight="1">
      <c r="A48" s="264"/>
      <c r="B48" s="264"/>
      <c r="C48" s="264"/>
      <c r="D48" s="264"/>
      <c r="E48" s="264"/>
      <c r="F48" s="264"/>
      <c r="G48" s="264"/>
      <c r="H48" s="264"/>
      <c r="I48" s="264"/>
      <c r="J48" s="264"/>
      <c r="K48" s="264"/>
      <c r="L48" s="264"/>
      <c r="M48" s="264"/>
      <c r="N48" s="264"/>
      <c r="O48" s="264"/>
      <c r="P48" s="264"/>
      <c r="Q48" s="264"/>
      <c r="R48" s="264"/>
      <c r="S48" s="264"/>
      <c r="T48" s="264"/>
      <c r="U48" s="264"/>
    </row>
    <row r="49" spans="1:21" ht="12.75" customHeight="1">
      <c r="A49" s="264"/>
      <c r="B49" s="264"/>
      <c r="C49" s="264"/>
      <c r="D49" s="264"/>
      <c r="E49" s="264"/>
      <c r="F49" s="264"/>
      <c r="G49" s="264"/>
      <c r="H49" s="264"/>
      <c r="I49" s="264"/>
      <c r="J49" s="264"/>
      <c r="K49" s="264"/>
      <c r="L49" s="264"/>
      <c r="M49" s="264"/>
      <c r="N49" s="264"/>
      <c r="O49" s="264"/>
      <c r="P49" s="264"/>
      <c r="Q49" s="264"/>
      <c r="R49" s="264"/>
      <c r="S49" s="264"/>
      <c r="T49" s="264"/>
      <c r="U49" s="264"/>
    </row>
    <row r="50" spans="1:21" ht="12.75" customHeight="1">
      <c r="A50" s="264"/>
      <c r="B50" s="264"/>
      <c r="C50" s="264"/>
      <c r="D50" s="264"/>
      <c r="E50" s="264"/>
      <c r="F50" s="264"/>
      <c r="G50" s="264"/>
      <c r="H50" s="264"/>
      <c r="I50" s="264"/>
      <c r="J50" s="264"/>
      <c r="K50" s="264"/>
      <c r="L50" s="264"/>
      <c r="M50" s="264"/>
      <c r="N50" s="264"/>
      <c r="O50" s="264"/>
      <c r="P50" s="264"/>
      <c r="Q50" s="264"/>
      <c r="R50" s="264"/>
      <c r="S50" s="264"/>
      <c r="T50" s="264"/>
      <c r="U50" s="264"/>
    </row>
    <row r="51" spans="1:21" ht="12.75" customHeight="1">
      <c r="A51" s="264"/>
      <c r="B51" s="264"/>
      <c r="C51" s="264"/>
      <c r="D51" s="264"/>
      <c r="E51" s="264"/>
      <c r="F51" s="264"/>
      <c r="G51" s="264"/>
      <c r="H51" s="264"/>
      <c r="I51" s="264"/>
      <c r="J51" s="264"/>
      <c r="K51" s="264"/>
      <c r="L51" s="264"/>
      <c r="M51" s="264"/>
      <c r="N51" s="264"/>
      <c r="O51" s="264"/>
      <c r="P51" s="264"/>
      <c r="Q51" s="264"/>
      <c r="R51" s="264"/>
      <c r="S51" s="264"/>
      <c r="T51" s="264"/>
      <c r="U51" s="264"/>
    </row>
    <row r="52" spans="1:21" ht="12.75" customHeight="1">
      <c r="A52" s="264"/>
      <c r="B52" s="264"/>
      <c r="C52" s="264"/>
      <c r="D52" s="264"/>
      <c r="E52" s="264"/>
      <c r="F52" s="264"/>
      <c r="G52" s="264"/>
      <c r="H52" s="264"/>
      <c r="I52" s="264"/>
      <c r="J52" s="264"/>
      <c r="K52" s="264"/>
      <c r="L52" s="264"/>
      <c r="M52" s="264"/>
      <c r="N52" s="264"/>
      <c r="O52" s="264"/>
      <c r="P52" s="264"/>
      <c r="Q52" s="264"/>
      <c r="R52" s="264"/>
      <c r="S52" s="264"/>
      <c r="T52" s="264"/>
      <c r="U52" s="264"/>
    </row>
    <row r="53" spans="1:21" ht="12.75" customHeight="1">
      <c r="A53" s="264"/>
      <c r="B53" s="264"/>
      <c r="C53" s="264"/>
      <c r="D53" s="264"/>
      <c r="E53" s="264"/>
      <c r="F53" s="264"/>
      <c r="G53" s="264"/>
      <c r="H53" s="264"/>
      <c r="I53" s="264"/>
      <c r="J53" s="264"/>
      <c r="K53" s="264"/>
      <c r="L53" s="264"/>
      <c r="M53" s="264"/>
      <c r="N53" s="264"/>
      <c r="O53" s="264"/>
      <c r="P53" s="264"/>
      <c r="Q53" s="264"/>
      <c r="R53" s="264"/>
      <c r="S53" s="264"/>
      <c r="T53" s="264"/>
      <c r="U53" s="264"/>
    </row>
    <row r="54" spans="1:21" ht="12.75" customHeight="1">
      <c r="A54" s="264"/>
      <c r="B54" s="264"/>
      <c r="C54" s="264"/>
      <c r="D54" s="264"/>
      <c r="E54" s="264"/>
      <c r="F54" s="264"/>
      <c r="G54" s="264"/>
      <c r="H54" s="264"/>
      <c r="I54" s="264"/>
      <c r="J54" s="264"/>
      <c r="K54" s="264"/>
      <c r="L54" s="264"/>
      <c r="M54" s="264"/>
      <c r="N54" s="264"/>
      <c r="O54" s="264"/>
      <c r="P54" s="264"/>
      <c r="Q54" s="264"/>
      <c r="R54" s="264"/>
      <c r="S54" s="264"/>
      <c r="T54" s="264"/>
      <c r="U54" s="264"/>
    </row>
    <row r="55" spans="1:21" ht="12.75" customHeight="1">
      <c r="A55" s="264"/>
      <c r="B55" s="264"/>
      <c r="C55" s="264"/>
      <c r="D55" s="264"/>
      <c r="E55" s="264"/>
      <c r="F55" s="264"/>
      <c r="G55" s="264"/>
      <c r="H55" s="264"/>
      <c r="I55" s="264"/>
      <c r="J55" s="264"/>
      <c r="K55" s="264"/>
      <c r="L55" s="264"/>
      <c r="M55" s="264"/>
      <c r="N55" s="264"/>
      <c r="O55" s="264"/>
      <c r="P55" s="264"/>
      <c r="Q55" s="264"/>
      <c r="R55" s="264"/>
      <c r="S55" s="264"/>
      <c r="T55" s="264"/>
      <c r="U55" s="264"/>
    </row>
    <row r="56" spans="1:21" ht="12.75" customHeight="1">
      <c r="A56" s="264"/>
      <c r="B56" s="264"/>
      <c r="C56" s="264"/>
      <c r="D56" s="264"/>
      <c r="E56" s="264"/>
      <c r="F56" s="264"/>
      <c r="G56" s="264"/>
      <c r="H56" s="264"/>
      <c r="I56" s="264"/>
      <c r="J56" s="264"/>
      <c r="K56" s="264"/>
      <c r="L56" s="264"/>
      <c r="M56" s="264"/>
      <c r="N56" s="264"/>
      <c r="O56" s="264"/>
      <c r="P56" s="264"/>
      <c r="Q56" s="264"/>
      <c r="R56" s="264"/>
      <c r="S56" s="264"/>
      <c r="T56" s="264"/>
      <c r="U56" s="264"/>
    </row>
    <row r="57" spans="1:21" ht="12.75" customHeight="1">
      <c r="A57" s="264"/>
      <c r="B57" s="264"/>
      <c r="C57" s="264"/>
      <c r="D57" s="264"/>
      <c r="E57" s="264"/>
      <c r="F57" s="264"/>
      <c r="G57" s="264"/>
      <c r="H57" s="264"/>
      <c r="I57" s="264"/>
      <c r="J57" s="264"/>
      <c r="K57" s="264"/>
      <c r="L57" s="264"/>
      <c r="M57" s="264"/>
      <c r="N57" s="264"/>
      <c r="O57" s="264"/>
      <c r="P57" s="264"/>
      <c r="Q57" s="264"/>
      <c r="R57" s="264"/>
      <c r="S57" s="264"/>
      <c r="T57" s="264"/>
      <c r="U57" s="264"/>
    </row>
    <row r="58" spans="1:21" ht="12.75" customHeight="1">
      <c r="A58" s="264"/>
      <c r="B58" s="264"/>
      <c r="C58" s="264"/>
      <c r="D58" s="264"/>
      <c r="E58" s="264"/>
      <c r="F58" s="264"/>
      <c r="G58" s="264"/>
      <c r="H58" s="264"/>
      <c r="I58" s="264"/>
      <c r="J58" s="264"/>
      <c r="K58" s="264"/>
      <c r="L58" s="264"/>
      <c r="M58" s="264"/>
      <c r="N58" s="264"/>
      <c r="O58" s="264"/>
      <c r="P58" s="264"/>
      <c r="Q58" s="264"/>
      <c r="R58" s="264"/>
      <c r="S58" s="264"/>
      <c r="T58" s="264"/>
      <c r="U58" s="264"/>
    </row>
    <row r="59" spans="1:21" ht="12.75" customHeight="1">
      <c r="A59" s="264"/>
      <c r="B59" s="264"/>
      <c r="C59" s="264"/>
      <c r="D59" s="264"/>
      <c r="E59" s="264"/>
      <c r="F59" s="264"/>
      <c r="G59" s="264"/>
      <c r="H59" s="264"/>
      <c r="I59" s="264"/>
      <c r="J59" s="264"/>
      <c r="K59" s="264"/>
      <c r="L59" s="264"/>
      <c r="M59" s="264"/>
      <c r="N59" s="264"/>
      <c r="O59" s="264"/>
      <c r="P59" s="264"/>
      <c r="Q59" s="264"/>
      <c r="R59" s="264"/>
      <c r="S59" s="264"/>
      <c r="T59" s="264"/>
      <c r="U59" s="264"/>
    </row>
    <row r="60" spans="1:21" ht="12.75" customHeight="1">
      <c r="A60" s="264"/>
      <c r="B60" s="264"/>
      <c r="C60" s="264"/>
      <c r="D60" s="264"/>
      <c r="E60" s="264"/>
      <c r="F60" s="264"/>
      <c r="G60" s="264"/>
      <c r="H60" s="264"/>
      <c r="I60" s="264"/>
      <c r="J60" s="264"/>
      <c r="K60" s="264"/>
      <c r="L60" s="264"/>
      <c r="M60" s="264"/>
      <c r="N60" s="264"/>
      <c r="O60" s="264"/>
      <c r="P60" s="264"/>
      <c r="Q60" s="264"/>
      <c r="R60" s="264"/>
      <c r="S60" s="264"/>
      <c r="T60" s="264"/>
      <c r="U60" s="264"/>
    </row>
    <row r="61" spans="1:21" ht="12.75" customHeight="1">
      <c r="A61" s="264"/>
      <c r="B61" s="264"/>
      <c r="C61" s="264"/>
      <c r="D61" s="264"/>
      <c r="E61" s="264"/>
      <c r="F61" s="264"/>
      <c r="G61" s="264"/>
      <c r="H61" s="264"/>
      <c r="I61" s="264"/>
      <c r="J61" s="264"/>
      <c r="K61" s="264"/>
      <c r="L61" s="264"/>
      <c r="M61" s="264"/>
      <c r="N61" s="264"/>
      <c r="O61" s="264"/>
      <c r="P61" s="264"/>
      <c r="Q61" s="264"/>
      <c r="R61" s="264"/>
      <c r="S61" s="264"/>
      <c r="T61" s="264"/>
      <c r="U61" s="264"/>
    </row>
    <row r="62" spans="1:21" ht="12.75" customHeight="1">
      <c r="A62" s="264"/>
      <c r="B62" s="264"/>
      <c r="C62" s="264"/>
      <c r="D62" s="264"/>
      <c r="E62" s="264"/>
      <c r="F62" s="264"/>
      <c r="G62" s="264"/>
      <c r="H62" s="264"/>
      <c r="I62" s="264"/>
      <c r="J62" s="264"/>
      <c r="K62" s="264"/>
      <c r="L62" s="264"/>
      <c r="M62" s="264"/>
      <c r="N62" s="264"/>
      <c r="O62" s="264"/>
      <c r="P62" s="264"/>
      <c r="Q62" s="264"/>
      <c r="R62" s="264"/>
      <c r="S62" s="264"/>
      <c r="T62" s="264"/>
      <c r="U62" s="264"/>
    </row>
    <row r="63" spans="1:21" ht="12.75" customHeight="1">
      <c r="A63" s="264"/>
      <c r="B63" s="264"/>
      <c r="C63" s="264"/>
      <c r="D63" s="264"/>
      <c r="E63" s="264"/>
      <c r="F63" s="264"/>
      <c r="G63" s="264"/>
      <c r="H63" s="264"/>
      <c r="I63" s="264"/>
      <c r="J63" s="264"/>
      <c r="K63" s="264"/>
      <c r="L63" s="264"/>
      <c r="M63" s="264"/>
      <c r="N63" s="264"/>
      <c r="O63" s="264"/>
      <c r="P63" s="264"/>
      <c r="Q63" s="264"/>
      <c r="R63" s="264"/>
      <c r="S63" s="264"/>
      <c r="T63" s="264"/>
      <c r="U63" s="264"/>
    </row>
    <row r="64" spans="1:21" ht="12.75" customHeight="1">
      <c r="A64" s="264"/>
      <c r="B64" s="264"/>
      <c r="C64" s="264"/>
      <c r="D64" s="264"/>
      <c r="E64" s="264"/>
      <c r="F64" s="264"/>
      <c r="G64" s="264"/>
      <c r="H64" s="264"/>
      <c r="I64" s="264"/>
      <c r="J64" s="264"/>
      <c r="K64" s="264"/>
      <c r="L64" s="264"/>
      <c r="M64" s="264"/>
      <c r="N64" s="264"/>
      <c r="O64" s="264"/>
      <c r="P64" s="264"/>
      <c r="Q64" s="264"/>
      <c r="R64" s="264"/>
      <c r="S64" s="264"/>
      <c r="T64" s="264"/>
      <c r="U64" s="264"/>
    </row>
    <row r="65" spans="1:21" ht="12.75" customHeight="1">
      <c r="A65" s="264"/>
      <c r="B65" s="264"/>
      <c r="C65" s="264"/>
      <c r="D65" s="264"/>
      <c r="E65" s="264"/>
      <c r="F65" s="264"/>
      <c r="G65" s="264"/>
      <c r="H65" s="264"/>
      <c r="I65" s="264"/>
      <c r="J65" s="264"/>
      <c r="K65" s="264"/>
      <c r="L65" s="264"/>
      <c r="M65" s="264"/>
      <c r="N65" s="264"/>
      <c r="O65" s="264"/>
      <c r="P65" s="264"/>
      <c r="Q65" s="264"/>
      <c r="R65" s="264"/>
      <c r="S65" s="264"/>
      <c r="T65" s="264"/>
      <c r="U65" s="264"/>
    </row>
    <row r="66" spans="1:21" ht="12.75" customHeight="1">
      <c r="A66" s="264"/>
      <c r="B66" s="264"/>
      <c r="C66" s="264"/>
      <c r="D66" s="264"/>
      <c r="E66" s="264"/>
      <c r="F66" s="264"/>
      <c r="G66" s="264"/>
      <c r="H66" s="264"/>
      <c r="I66" s="264"/>
      <c r="J66" s="264"/>
      <c r="K66" s="264"/>
      <c r="L66" s="264"/>
      <c r="M66" s="264"/>
      <c r="N66" s="264"/>
      <c r="O66" s="264"/>
      <c r="P66" s="264"/>
      <c r="Q66" s="264"/>
      <c r="R66" s="264"/>
      <c r="S66" s="264"/>
      <c r="T66" s="264"/>
      <c r="U66" s="264"/>
    </row>
    <row r="67" spans="1:21" ht="12.75" customHeight="1">
      <c r="A67" s="264"/>
      <c r="B67" s="264"/>
      <c r="C67" s="264"/>
      <c r="D67" s="264"/>
      <c r="E67" s="264"/>
      <c r="F67" s="264"/>
      <c r="G67" s="264"/>
      <c r="H67" s="264"/>
      <c r="I67" s="264"/>
      <c r="J67" s="264"/>
      <c r="K67" s="264"/>
      <c r="L67" s="264"/>
      <c r="M67" s="264"/>
      <c r="N67" s="264"/>
      <c r="O67" s="264"/>
      <c r="P67" s="264"/>
      <c r="Q67" s="264"/>
      <c r="R67" s="264"/>
      <c r="S67" s="264"/>
      <c r="T67" s="264"/>
      <c r="U67" s="264"/>
    </row>
    <row r="68" spans="1:21" ht="12.75" customHeight="1">
      <c r="A68" s="264"/>
      <c r="B68" s="264"/>
      <c r="C68" s="264"/>
      <c r="D68" s="264"/>
      <c r="E68" s="264"/>
      <c r="F68" s="264"/>
      <c r="G68" s="264"/>
      <c r="H68" s="264"/>
      <c r="I68" s="264"/>
      <c r="J68" s="264"/>
      <c r="K68" s="264"/>
      <c r="L68" s="264"/>
      <c r="M68" s="264"/>
      <c r="N68" s="264"/>
      <c r="O68" s="264"/>
      <c r="P68" s="264"/>
      <c r="Q68" s="264"/>
      <c r="R68" s="264"/>
      <c r="S68" s="264"/>
      <c r="T68" s="264"/>
      <c r="U68" s="264"/>
    </row>
    <row r="69" spans="1:21" ht="12.75" customHeight="1">
      <c r="A69" s="264"/>
      <c r="B69" s="264"/>
      <c r="C69" s="264"/>
      <c r="D69" s="264"/>
      <c r="E69" s="264"/>
      <c r="F69" s="264"/>
      <c r="G69" s="264"/>
      <c r="H69" s="264"/>
      <c r="I69" s="264"/>
      <c r="J69" s="264"/>
      <c r="K69" s="264"/>
      <c r="L69" s="264"/>
      <c r="M69" s="264"/>
      <c r="N69" s="264"/>
      <c r="O69" s="264"/>
      <c r="P69" s="264"/>
      <c r="Q69" s="264"/>
      <c r="R69" s="264"/>
      <c r="S69" s="264"/>
      <c r="T69" s="264"/>
      <c r="U69" s="264"/>
    </row>
    <row r="70" spans="1:21" ht="12.75" customHeight="1">
      <c r="A70" s="264"/>
      <c r="B70" s="264"/>
      <c r="C70" s="264"/>
      <c r="D70" s="264"/>
      <c r="E70" s="264"/>
      <c r="F70" s="264"/>
      <c r="G70" s="264"/>
      <c r="H70" s="264"/>
      <c r="I70" s="264"/>
      <c r="J70" s="264"/>
      <c r="K70" s="264"/>
      <c r="L70" s="264"/>
      <c r="M70" s="264"/>
      <c r="N70" s="264"/>
      <c r="O70" s="264"/>
      <c r="P70" s="264"/>
      <c r="Q70" s="264"/>
      <c r="R70" s="264"/>
      <c r="S70" s="264"/>
      <c r="T70" s="264"/>
      <c r="U70" s="264"/>
    </row>
    <row r="71" spans="1:21" ht="12.75" customHeight="1">
      <c r="A71" s="264"/>
      <c r="B71" s="264"/>
      <c r="C71" s="264"/>
      <c r="D71" s="264"/>
      <c r="E71" s="264"/>
      <c r="F71" s="264"/>
      <c r="G71" s="264"/>
      <c r="H71" s="264"/>
      <c r="I71" s="264"/>
      <c r="J71" s="264"/>
      <c r="K71" s="264"/>
      <c r="L71" s="264"/>
      <c r="M71" s="264"/>
      <c r="N71" s="264"/>
      <c r="O71" s="264"/>
      <c r="P71" s="264"/>
      <c r="Q71" s="264"/>
      <c r="R71" s="264"/>
      <c r="S71" s="264"/>
      <c r="T71" s="264"/>
      <c r="U71" s="264"/>
    </row>
    <row r="72" spans="1:21" ht="12.75" customHeight="1">
      <c r="A72" s="264"/>
      <c r="B72" s="264"/>
      <c r="C72" s="264"/>
      <c r="D72" s="264"/>
      <c r="E72" s="264"/>
      <c r="F72" s="264"/>
      <c r="G72" s="264"/>
      <c r="H72" s="264"/>
      <c r="I72" s="264"/>
      <c r="J72" s="264"/>
      <c r="K72" s="264"/>
      <c r="L72" s="264"/>
      <c r="M72" s="264"/>
      <c r="N72" s="264"/>
      <c r="O72" s="264"/>
      <c r="P72" s="264"/>
      <c r="Q72" s="264"/>
      <c r="R72" s="264"/>
      <c r="S72" s="264"/>
      <c r="T72" s="264"/>
      <c r="U72" s="264"/>
    </row>
    <row r="73" spans="1:21" ht="12.75" customHeight="1">
      <c r="A73" s="264"/>
      <c r="B73" s="264"/>
      <c r="C73" s="264"/>
      <c r="D73" s="264"/>
      <c r="E73" s="264"/>
      <c r="F73" s="264"/>
      <c r="G73" s="264"/>
      <c r="H73" s="264"/>
      <c r="I73" s="264"/>
      <c r="J73" s="264"/>
      <c r="K73" s="264"/>
      <c r="L73" s="264"/>
      <c r="M73" s="264"/>
      <c r="N73" s="264"/>
      <c r="O73" s="264"/>
      <c r="P73" s="264"/>
      <c r="Q73" s="264"/>
      <c r="R73" s="264"/>
      <c r="S73" s="264"/>
      <c r="T73" s="264"/>
      <c r="U73" s="264"/>
    </row>
    <row r="74" spans="1:21" ht="12.75" customHeight="1">
      <c r="A74" s="264"/>
      <c r="B74" s="264"/>
      <c r="C74" s="264"/>
      <c r="D74" s="264"/>
      <c r="E74" s="264"/>
      <c r="F74" s="264"/>
      <c r="G74" s="264"/>
      <c r="H74" s="264"/>
      <c r="I74" s="264"/>
      <c r="J74" s="264"/>
      <c r="K74" s="264"/>
      <c r="L74" s="264"/>
      <c r="M74" s="264"/>
      <c r="N74" s="264"/>
      <c r="O74" s="264"/>
      <c r="P74" s="264"/>
      <c r="Q74" s="264"/>
      <c r="R74" s="264"/>
      <c r="S74" s="264"/>
      <c r="T74" s="264"/>
      <c r="U74" s="264"/>
    </row>
    <row r="75" spans="1:21" ht="12.75" customHeight="1">
      <c r="A75" s="264"/>
      <c r="B75" s="264"/>
      <c r="C75" s="264"/>
      <c r="D75" s="264"/>
      <c r="E75" s="264"/>
      <c r="F75" s="264"/>
      <c r="G75" s="264"/>
      <c r="H75" s="264"/>
      <c r="I75" s="264"/>
      <c r="J75" s="264"/>
      <c r="K75" s="264"/>
      <c r="L75" s="264"/>
      <c r="M75" s="264"/>
      <c r="N75" s="264"/>
      <c r="O75" s="264"/>
      <c r="P75" s="264"/>
      <c r="Q75" s="264"/>
      <c r="R75" s="264"/>
      <c r="S75" s="264"/>
      <c r="T75" s="264"/>
      <c r="U75" s="264"/>
    </row>
    <row r="76" spans="1:21" ht="12.75" customHeight="1">
      <c r="A76" s="264"/>
      <c r="B76" s="264"/>
      <c r="C76" s="264"/>
      <c r="D76" s="264"/>
      <c r="E76" s="264"/>
      <c r="F76" s="264"/>
      <c r="G76" s="264"/>
      <c r="H76" s="264"/>
      <c r="I76" s="264"/>
      <c r="J76" s="264"/>
      <c r="K76" s="264"/>
      <c r="L76" s="264"/>
      <c r="M76" s="264"/>
      <c r="N76" s="264"/>
      <c r="O76" s="264"/>
      <c r="P76" s="264"/>
      <c r="Q76" s="264"/>
      <c r="R76" s="264"/>
      <c r="S76" s="264"/>
      <c r="T76" s="264"/>
      <c r="U76" s="264"/>
    </row>
    <row r="77" spans="1:21" ht="12.75" customHeight="1">
      <c r="A77" s="264"/>
      <c r="B77" s="264"/>
      <c r="C77" s="264"/>
      <c r="D77" s="264"/>
      <c r="E77" s="264"/>
      <c r="F77" s="264"/>
      <c r="G77" s="264"/>
      <c r="H77" s="264"/>
      <c r="I77" s="264"/>
      <c r="J77" s="264"/>
      <c r="K77" s="264"/>
      <c r="L77" s="264"/>
      <c r="M77" s="264"/>
      <c r="N77" s="264"/>
      <c r="O77" s="264"/>
      <c r="P77" s="264"/>
      <c r="Q77" s="264"/>
      <c r="R77" s="264"/>
      <c r="S77" s="264"/>
      <c r="T77" s="264"/>
      <c r="U77" s="264"/>
    </row>
    <row r="78" spans="1:21" ht="12.75" customHeight="1">
      <c r="A78" s="264"/>
      <c r="B78" s="264"/>
      <c r="C78" s="264"/>
      <c r="D78" s="264"/>
      <c r="E78" s="264"/>
      <c r="F78" s="264"/>
      <c r="G78" s="264"/>
      <c r="H78" s="264"/>
      <c r="I78" s="264"/>
      <c r="J78" s="264"/>
      <c r="K78" s="264"/>
      <c r="L78" s="264"/>
      <c r="M78" s="264"/>
      <c r="N78" s="264"/>
      <c r="O78" s="264"/>
      <c r="P78" s="264"/>
      <c r="Q78" s="264"/>
      <c r="R78" s="264"/>
      <c r="S78" s="264"/>
      <c r="T78" s="264"/>
      <c r="U78" s="264"/>
    </row>
    <row r="79" spans="1:21" ht="12.75" customHeight="1">
      <c r="A79" s="264"/>
      <c r="B79" s="264"/>
      <c r="C79" s="264"/>
      <c r="D79" s="264"/>
      <c r="E79" s="264"/>
      <c r="F79" s="264"/>
      <c r="G79" s="264"/>
      <c r="H79" s="264"/>
      <c r="I79" s="264"/>
      <c r="J79" s="264"/>
      <c r="K79" s="264"/>
      <c r="L79" s="264"/>
      <c r="M79" s="264"/>
      <c r="N79" s="264"/>
      <c r="O79" s="264"/>
      <c r="P79" s="264"/>
      <c r="Q79" s="264"/>
      <c r="R79" s="264"/>
      <c r="S79" s="264"/>
      <c r="T79" s="264"/>
      <c r="U79" s="264"/>
    </row>
    <row r="80" spans="1:21" ht="12.75" customHeight="1">
      <c r="A80" s="264"/>
      <c r="B80" s="264"/>
      <c r="C80" s="264"/>
      <c r="D80" s="264"/>
      <c r="E80" s="264"/>
      <c r="F80" s="264"/>
      <c r="G80" s="264"/>
      <c r="H80" s="264"/>
      <c r="I80" s="264"/>
      <c r="J80" s="264"/>
      <c r="K80" s="264"/>
      <c r="L80" s="264"/>
      <c r="M80" s="264"/>
      <c r="N80" s="264"/>
      <c r="O80" s="264"/>
      <c r="P80" s="264"/>
      <c r="Q80" s="264"/>
      <c r="R80" s="264"/>
      <c r="S80" s="264"/>
      <c r="T80" s="264"/>
      <c r="U80" s="264"/>
    </row>
    <row r="81" spans="1:21" ht="12.75" customHeight="1">
      <c r="A81" s="264"/>
      <c r="B81" s="264"/>
      <c r="C81" s="264"/>
      <c r="D81" s="264"/>
      <c r="E81" s="264"/>
      <c r="F81" s="264"/>
      <c r="G81" s="264"/>
      <c r="H81" s="264"/>
      <c r="I81" s="264"/>
      <c r="J81" s="264"/>
      <c r="K81" s="264"/>
      <c r="L81" s="264"/>
      <c r="M81" s="264"/>
      <c r="N81" s="264"/>
      <c r="O81" s="264"/>
      <c r="P81" s="264"/>
      <c r="Q81" s="264"/>
      <c r="R81" s="264"/>
      <c r="S81" s="264"/>
      <c r="T81" s="264"/>
      <c r="U81" s="264"/>
    </row>
    <row r="82" spans="1:21" ht="12.75" customHeight="1">
      <c r="A82" s="264"/>
      <c r="B82" s="264"/>
      <c r="C82" s="264"/>
      <c r="D82" s="264"/>
      <c r="E82" s="264"/>
      <c r="F82" s="264"/>
      <c r="G82" s="264"/>
      <c r="H82" s="264"/>
      <c r="I82" s="264"/>
      <c r="J82" s="264"/>
      <c r="K82" s="264"/>
      <c r="L82" s="264"/>
      <c r="M82" s="264"/>
      <c r="N82" s="264"/>
      <c r="O82" s="264"/>
      <c r="P82" s="264"/>
      <c r="Q82" s="264"/>
      <c r="R82" s="264"/>
      <c r="S82" s="264"/>
      <c r="T82" s="264"/>
      <c r="U82" s="264"/>
    </row>
    <row r="83" spans="1:21" ht="12.75" customHeight="1">
      <c r="A83" s="264"/>
      <c r="B83" s="264"/>
      <c r="C83" s="264"/>
      <c r="D83" s="264"/>
      <c r="E83" s="264"/>
      <c r="F83" s="264"/>
      <c r="G83" s="264"/>
      <c r="H83" s="264"/>
      <c r="I83" s="264"/>
      <c r="J83" s="264"/>
      <c r="K83" s="264"/>
      <c r="L83" s="264"/>
      <c r="M83" s="264"/>
      <c r="N83" s="264"/>
      <c r="O83" s="264"/>
      <c r="P83" s="264"/>
      <c r="Q83" s="264"/>
      <c r="R83" s="264"/>
      <c r="S83" s="264"/>
      <c r="T83" s="264"/>
      <c r="U83" s="264"/>
    </row>
    <row r="84" spans="1:21" ht="12.75" customHeight="1">
      <c r="A84" s="264"/>
      <c r="B84" s="264"/>
      <c r="C84" s="264"/>
      <c r="D84" s="264"/>
      <c r="E84" s="264"/>
      <c r="F84" s="264"/>
      <c r="G84" s="264"/>
      <c r="H84" s="264"/>
      <c r="I84" s="264"/>
      <c r="J84" s="264"/>
      <c r="K84" s="264"/>
      <c r="L84" s="264"/>
      <c r="M84" s="264"/>
      <c r="N84" s="264"/>
      <c r="O84" s="264"/>
      <c r="P84" s="264"/>
      <c r="Q84" s="264"/>
      <c r="R84" s="264"/>
      <c r="S84" s="264"/>
      <c r="T84" s="264"/>
      <c r="U84" s="264"/>
    </row>
    <row r="85" spans="1:21" ht="12.75" customHeight="1">
      <c r="A85" s="264"/>
      <c r="B85" s="264"/>
      <c r="C85" s="264"/>
      <c r="D85" s="264"/>
      <c r="E85" s="264"/>
      <c r="F85" s="264"/>
      <c r="G85" s="264"/>
      <c r="H85" s="264"/>
      <c r="I85" s="264"/>
      <c r="J85" s="264"/>
      <c r="K85" s="264"/>
      <c r="L85" s="264"/>
      <c r="M85" s="264"/>
      <c r="N85" s="264"/>
      <c r="O85" s="264"/>
      <c r="P85" s="264"/>
      <c r="Q85" s="264"/>
      <c r="R85" s="264"/>
      <c r="S85" s="264"/>
      <c r="T85" s="264"/>
      <c r="U85" s="264"/>
    </row>
    <row r="86" spans="1:21" ht="12.75" customHeight="1">
      <c r="A86" s="264"/>
      <c r="B86" s="264"/>
      <c r="C86" s="264"/>
      <c r="D86" s="264"/>
      <c r="E86" s="264"/>
      <c r="F86" s="264"/>
      <c r="G86" s="264"/>
      <c r="H86" s="264"/>
      <c r="I86" s="264"/>
      <c r="J86" s="264"/>
      <c r="K86" s="264"/>
      <c r="L86" s="264"/>
      <c r="M86" s="264"/>
      <c r="N86" s="264"/>
      <c r="O86" s="264"/>
      <c r="P86" s="264"/>
      <c r="Q86" s="264"/>
      <c r="R86" s="264"/>
      <c r="S86" s="264"/>
      <c r="T86" s="264"/>
      <c r="U86" s="264"/>
    </row>
    <row r="87" spans="1:21" ht="12.75" customHeight="1">
      <c r="A87" s="264"/>
      <c r="B87" s="264"/>
      <c r="C87" s="264"/>
      <c r="D87" s="264"/>
      <c r="E87" s="264"/>
      <c r="F87" s="264"/>
      <c r="G87" s="264"/>
      <c r="H87" s="264"/>
      <c r="I87" s="264"/>
      <c r="J87" s="264"/>
      <c r="K87" s="264"/>
      <c r="L87" s="264"/>
      <c r="M87" s="264"/>
      <c r="N87" s="264"/>
      <c r="O87" s="264"/>
      <c r="P87" s="264"/>
      <c r="Q87" s="264"/>
      <c r="R87" s="264"/>
      <c r="S87" s="264"/>
      <c r="T87" s="264"/>
      <c r="U87" s="264"/>
    </row>
    <row r="88" spans="1:21" ht="12.75" customHeight="1">
      <c r="A88" s="264"/>
      <c r="B88" s="264"/>
      <c r="C88" s="264"/>
      <c r="D88" s="264"/>
      <c r="E88" s="264"/>
      <c r="F88" s="264"/>
      <c r="G88" s="264"/>
      <c r="H88" s="264"/>
      <c r="I88" s="264"/>
      <c r="J88" s="264"/>
      <c r="K88" s="264"/>
      <c r="L88" s="264"/>
      <c r="M88" s="264"/>
      <c r="N88" s="264"/>
      <c r="O88" s="264"/>
      <c r="P88" s="264"/>
      <c r="Q88" s="264"/>
      <c r="R88" s="264"/>
      <c r="S88" s="264"/>
      <c r="T88" s="264"/>
      <c r="U88" s="264"/>
    </row>
    <row r="89" spans="1:21" ht="12.75" customHeight="1">
      <c r="A89" s="264"/>
      <c r="B89" s="264"/>
      <c r="C89" s="264"/>
      <c r="D89" s="264"/>
      <c r="E89" s="264"/>
      <c r="F89" s="264"/>
      <c r="G89" s="264"/>
      <c r="H89" s="264"/>
      <c r="I89" s="264"/>
      <c r="J89" s="264"/>
      <c r="K89" s="264"/>
      <c r="L89" s="264"/>
      <c r="M89" s="264"/>
      <c r="N89" s="264"/>
      <c r="O89" s="264"/>
      <c r="P89" s="264"/>
      <c r="Q89" s="264"/>
      <c r="R89" s="264"/>
      <c r="S89" s="264"/>
      <c r="T89" s="264"/>
      <c r="U89" s="264"/>
    </row>
    <row r="90" spans="1:21" ht="12.75" customHeight="1">
      <c r="A90" s="264"/>
      <c r="B90" s="264"/>
      <c r="C90" s="264"/>
      <c r="D90" s="264"/>
      <c r="E90" s="264"/>
      <c r="F90" s="264"/>
      <c r="G90" s="264"/>
      <c r="H90" s="264"/>
      <c r="I90" s="264"/>
      <c r="J90" s="264"/>
      <c r="K90" s="264"/>
      <c r="L90" s="264"/>
      <c r="M90" s="264"/>
      <c r="N90" s="264"/>
      <c r="O90" s="264"/>
      <c r="P90" s="264"/>
      <c r="Q90" s="264"/>
      <c r="R90" s="264"/>
      <c r="S90" s="264"/>
      <c r="T90" s="264"/>
      <c r="U90" s="264"/>
    </row>
    <row r="91" spans="1:21" ht="12.75" customHeight="1">
      <c r="A91" s="264"/>
      <c r="B91" s="264"/>
      <c r="C91" s="264"/>
      <c r="D91" s="264"/>
      <c r="E91" s="264"/>
      <c r="F91" s="264"/>
      <c r="G91" s="264"/>
      <c r="H91" s="264"/>
      <c r="I91" s="264"/>
      <c r="J91" s="264"/>
      <c r="K91" s="264"/>
      <c r="L91" s="264"/>
      <c r="M91" s="264"/>
      <c r="N91" s="264"/>
      <c r="O91" s="264"/>
      <c r="P91" s="264"/>
      <c r="Q91" s="264"/>
      <c r="R91" s="264"/>
      <c r="S91" s="264"/>
      <c r="T91" s="264"/>
      <c r="U91" s="264"/>
    </row>
    <row r="92" spans="1:21" ht="12.75" customHeight="1">
      <c r="A92" s="264"/>
      <c r="B92" s="264"/>
      <c r="C92" s="264"/>
      <c r="D92" s="264"/>
      <c r="E92" s="264"/>
      <c r="F92" s="264"/>
      <c r="G92" s="264"/>
      <c r="H92" s="264"/>
      <c r="I92" s="264"/>
      <c r="J92" s="264"/>
      <c r="K92" s="264"/>
      <c r="L92" s="264"/>
      <c r="M92" s="264"/>
      <c r="N92" s="264"/>
      <c r="O92" s="264"/>
      <c r="P92" s="264"/>
      <c r="Q92" s="264"/>
      <c r="R92" s="264"/>
      <c r="S92" s="264"/>
      <c r="T92" s="264"/>
      <c r="U92" s="264"/>
    </row>
    <row r="93" spans="1:21" ht="12.75" customHeight="1">
      <c r="A93" s="264"/>
      <c r="B93" s="264"/>
      <c r="C93" s="264"/>
      <c r="D93" s="264"/>
      <c r="E93" s="264"/>
      <c r="F93" s="264"/>
      <c r="G93" s="264"/>
      <c r="H93" s="264"/>
      <c r="I93" s="264"/>
      <c r="J93" s="264"/>
      <c r="K93" s="264"/>
      <c r="L93" s="264"/>
      <c r="M93" s="264"/>
      <c r="N93" s="264"/>
      <c r="O93" s="264"/>
      <c r="P93" s="264"/>
      <c r="Q93" s="264"/>
      <c r="R93" s="264"/>
      <c r="S93" s="264"/>
      <c r="T93" s="264"/>
      <c r="U93" s="264"/>
    </row>
    <row r="94" spans="1:21" ht="12.75" customHeight="1">
      <c r="A94" s="264"/>
      <c r="B94" s="264"/>
      <c r="C94" s="264"/>
      <c r="D94" s="264"/>
      <c r="E94" s="264"/>
      <c r="F94" s="264"/>
      <c r="G94" s="264"/>
      <c r="H94" s="264"/>
      <c r="I94" s="264"/>
      <c r="J94" s="264"/>
      <c r="K94" s="264"/>
      <c r="L94" s="264"/>
      <c r="M94" s="264"/>
      <c r="N94" s="264"/>
      <c r="O94" s="264"/>
      <c r="P94" s="264"/>
      <c r="Q94" s="264"/>
      <c r="R94" s="264"/>
      <c r="S94" s="264"/>
      <c r="T94" s="264"/>
      <c r="U94" s="264"/>
    </row>
    <row r="95" spans="1:21" ht="12.75" customHeight="1">
      <c r="A95" s="264"/>
      <c r="B95" s="264"/>
      <c r="C95" s="264"/>
      <c r="D95" s="264"/>
      <c r="E95" s="264"/>
      <c r="F95" s="264"/>
      <c r="G95" s="264"/>
      <c r="H95" s="264"/>
      <c r="I95" s="264"/>
      <c r="J95" s="264"/>
      <c r="K95" s="264"/>
      <c r="L95" s="264"/>
      <c r="M95" s="264"/>
      <c r="N95" s="264"/>
      <c r="O95" s="264"/>
      <c r="P95" s="264"/>
      <c r="Q95" s="264"/>
      <c r="R95" s="264"/>
      <c r="S95" s="264"/>
      <c r="T95" s="264"/>
      <c r="U95" s="264"/>
    </row>
    <row r="96" spans="1:21" ht="12.75" customHeight="1">
      <c r="A96" s="264"/>
      <c r="B96" s="264"/>
      <c r="C96" s="264"/>
      <c r="D96" s="264"/>
      <c r="E96" s="264"/>
      <c r="F96" s="264"/>
      <c r="G96" s="264"/>
      <c r="H96" s="264"/>
      <c r="I96" s="264"/>
      <c r="J96" s="264"/>
      <c r="K96" s="264"/>
      <c r="L96" s="264"/>
      <c r="M96" s="264"/>
      <c r="N96" s="264"/>
      <c r="O96" s="264"/>
      <c r="P96" s="264"/>
      <c r="Q96" s="264"/>
      <c r="R96" s="264"/>
      <c r="S96" s="264"/>
      <c r="T96" s="264"/>
      <c r="U96" s="264"/>
    </row>
    <row r="97" spans="1:21" ht="12.75" customHeight="1">
      <c r="A97" s="264"/>
      <c r="B97" s="264"/>
      <c r="C97" s="264"/>
      <c r="D97" s="264"/>
      <c r="E97" s="264"/>
      <c r="F97" s="264"/>
      <c r="G97" s="264"/>
      <c r="H97" s="264"/>
      <c r="I97" s="264"/>
      <c r="J97" s="264"/>
      <c r="K97" s="264"/>
      <c r="L97" s="264"/>
      <c r="M97" s="264"/>
      <c r="N97" s="264"/>
      <c r="O97" s="264"/>
      <c r="P97" s="264"/>
      <c r="Q97" s="264"/>
      <c r="R97" s="264"/>
      <c r="S97" s="264"/>
      <c r="T97" s="264"/>
      <c r="U97" s="264"/>
    </row>
    <row r="98" spans="1:21" ht="12.75" customHeight="1">
      <c r="A98" s="264"/>
      <c r="B98" s="264"/>
      <c r="C98" s="264"/>
      <c r="D98" s="264"/>
      <c r="E98" s="264"/>
      <c r="F98" s="264"/>
      <c r="G98" s="264"/>
      <c r="H98" s="264"/>
      <c r="I98" s="264"/>
      <c r="J98" s="264"/>
      <c r="K98" s="264"/>
      <c r="L98" s="264"/>
      <c r="M98" s="264"/>
      <c r="N98" s="264"/>
      <c r="O98" s="264"/>
      <c r="P98" s="264"/>
      <c r="Q98" s="264"/>
      <c r="R98" s="264"/>
      <c r="S98" s="264"/>
      <c r="T98" s="264"/>
      <c r="U98" s="264"/>
    </row>
    <row r="99" spans="1:21" ht="12.75" customHeight="1">
      <c r="A99" s="264"/>
      <c r="B99" s="264"/>
      <c r="C99" s="264"/>
      <c r="D99" s="264"/>
      <c r="E99" s="264"/>
      <c r="F99" s="264"/>
      <c r="G99" s="264"/>
      <c r="H99" s="264"/>
      <c r="I99" s="264"/>
      <c r="J99" s="264"/>
      <c r="K99" s="264"/>
      <c r="L99" s="264"/>
      <c r="M99" s="264"/>
      <c r="N99" s="264"/>
      <c r="O99" s="264"/>
      <c r="P99" s="264"/>
      <c r="Q99" s="264"/>
      <c r="R99" s="264"/>
      <c r="S99" s="264"/>
      <c r="T99" s="264"/>
      <c r="U99" s="264"/>
    </row>
    <row r="100" spans="1:21" ht="12.75" customHeight="1">
      <c r="A100" s="264"/>
      <c r="B100" s="264"/>
      <c r="C100" s="264"/>
      <c r="D100" s="264"/>
      <c r="E100" s="264"/>
      <c r="F100" s="264"/>
      <c r="G100" s="264"/>
      <c r="H100" s="264"/>
      <c r="I100" s="264"/>
      <c r="J100" s="264"/>
      <c r="K100" s="264"/>
      <c r="L100" s="264"/>
      <c r="M100" s="264"/>
      <c r="N100" s="264"/>
      <c r="O100" s="264"/>
      <c r="P100" s="264"/>
      <c r="Q100" s="264"/>
      <c r="R100" s="264"/>
      <c r="S100" s="264"/>
      <c r="T100" s="264"/>
      <c r="U100" s="264"/>
    </row>
    <row r="101" spans="1:21" ht="12.75" customHeight="1">
      <c r="A101" s="264"/>
      <c r="B101" s="264"/>
      <c r="C101" s="264"/>
      <c r="D101" s="264"/>
      <c r="E101" s="264"/>
      <c r="F101" s="264"/>
      <c r="G101" s="264"/>
      <c r="H101" s="264"/>
      <c r="I101" s="264"/>
      <c r="J101" s="264"/>
      <c r="K101" s="264"/>
      <c r="L101" s="264"/>
      <c r="M101" s="264"/>
      <c r="N101" s="264"/>
      <c r="O101" s="264"/>
      <c r="P101" s="264"/>
      <c r="Q101" s="264"/>
      <c r="R101" s="264"/>
      <c r="S101" s="264"/>
      <c r="T101" s="264"/>
      <c r="U101" s="264"/>
    </row>
    <row r="102" spans="1:21" ht="12.75" customHeight="1">
      <c r="A102" s="264"/>
      <c r="B102" s="264"/>
      <c r="C102" s="264"/>
      <c r="D102" s="264"/>
      <c r="E102" s="264"/>
      <c r="F102" s="264"/>
      <c r="G102" s="264"/>
      <c r="H102" s="264"/>
      <c r="I102" s="264"/>
      <c r="J102" s="264"/>
      <c r="K102" s="264"/>
      <c r="L102" s="264"/>
      <c r="M102" s="264"/>
      <c r="N102" s="264"/>
      <c r="O102" s="264"/>
      <c r="P102" s="264"/>
      <c r="Q102" s="264"/>
      <c r="R102" s="264"/>
      <c r="S102" s="264"/>
      <c r="T102" s="264"/>
      <c r="U102" s="264"/>
    </row>
    <row r="103" spans="1:21" ht="12.75" customHeight="1">
      <c r="A103" s="264"/>
      <c r="B103" s="264"/>
      <c r="C103" s="264"/>
      <c r="D103" s="264"/>
      <c r="E103" s="264"/>
      <c r="F103" s="264"/>
      <c r="G103" s="264"/>
      <c r="H103" s="264"/>
      <c r="I103" s="264"/>
      <c r="J103" s="264"/>
      <c r="K103" s="264"/>
      <c r="L103" s="264"/>
      <c r="M103" s="264"/>
      <c r="N103" s="264"/>
      <c r="O103" s="264"/>
      <c r="P103" s="264"/>
      <c r="Q103" s="264"/>
      <c r="R103" s="264"/>
      <c r="S103" s="264"/>
      <c r="T103" s="264"/>
      <c r="U103" s="264"/>
    </row>
    <row r="104" spans="1:21" ht="12.75" customHeight="1">
      <c r="A104" s="264"/>
      <c r="B104" s="264"/>
      <c r="C104" s="264"/>
      <c r="D104" s="264"/>
      <c r="E104" s="264"/>
      <c r="F104" s="264"/>
      <c r="G104" s="264"/>
      <c r="H104" s="264"/>
      <c r="I104" s="264"/>
      <c r="J104" s="264"/>
      <c r="K104" s="264"/>
      <c r="L104" s="264"/>
      <c r="M104" s="264"/>
      <c r="N104" s="264"/>
      <c r="O104" s="264"/>
      <c r="P104" s="264"/>
      <c r="Q104" s="264"/>
      <c r="R104" s="264"/>
      <c r="S104" s="264"/>
      <c r="T104" s="264"/>
      <c r="U104" s="264"/>
    </row>
    <row r="105" spans="1:21" ht="12.75" customHeight="1">
      <c r="A105" s="264"/>
      <c r="B105" s="264"/>
      <c r="C105" s="264"/>
      <c r="D105" s="264"/>
      <c r="E105" s="264"/>
      <c r="F105" s="264"/>
      <c r="G105" s="264"/>
      <c r="H105" s="264"/>
      <c r="I105" s="264"/>
      <c r="J105" s="264"/>
      <c r="K105" s="264"/>
      <c r="L105" s="264"/>
      <c r="M105" s="264"/>
      <c r="N105" s="264"/>
      <c r="O105" s="264"/>
      <c r="P105" s="264"/>
      <c r="Q105" s="264"/>
      <c r="R105" s="264"/>
      <c r="S105" s="264"/>
      <c r="T105" s="264"/>
      <c r="U105" s="264"/>
    </row>
    <row r="106" spans="1:21" ht="12.75" customHeight="1">
      <c r="A106" s="264"/>
      <c r="B106" s="264"/>
      <c r="C106" s="264"/>
      <c r="D106" s="264"/>
      <c r="E106" s="264"/>
      <c r="F106" s="264"/>
      <c r="G106" s="264"/>
      <c r="H106" s="264"/>
      <c r="I106" s="264"/>
      <c r="J106" s="264"/>
      <c r="K106" s="264"/>
      <c r="L106" s="264"/>
      <c r="M106" s="264"/>
      <c r="N106" s="264"/>
      <c r="O106" s="264"/>
      <c r="P106" s="264"/>
      <c r="Q106" s="264"/>
      <c r="R106" s="264"/>
      <c r="S106" s="264"/>
      <c r="T106" s="264"/>
      <c r="U106" s="264"/>
    </row>
    <row r="107" spans="1:21" ht="12.75" customHeight="1">
      <c r="A107" s="264"/>
      <c r="B107" s="264"/>
      <c r="C107" s="264"/>
      <c r="D107" s="264"/>
      <c r="E107" s="264"/>
      <c r="F107" s="264"/>
      <c r="G107" s="264"/>
      <c r="H107" s="264"/>
      <c r="I107" s="264"/>
      <c r="J107" s="264"/>
      <c r="K107" s="264"/>
      <c r="L107" s="264"/>
      <c r="M107" s="264"/>
      <c r="N107" s="264"/>
      <c r="O107" s="264"/>
      <c r="P107" s="264"/>
      <c r="Q107" s="264"/>
      <c r="R107" s="264"/>
      <c r="S107" s="264"/>
      <c r="T107" s="264"/>
      <c r="U107" s="264"/>
    </row>
    <row r="108" spans="1:21" ht="12.75" customHeight="1">
      <c r="A108" s="264"/>
      <c r="B108" s="264"/>
      <c r="C108" s="264"/>
      <c r="D108" s="264"/>
      <c r="E108" s="264"/>
      <c r="F108" s="264"/>
      <c r="G108" s="264"/>
      <c r="H108" s="264"/>
      <c r="I108" s="264"/>
      <c r="J108" s="264"/>
      <c r="K108" s="264"/>
      <c r="L108" s="264"/>
      <c r="M108" s="264"/>
      <c r="N108" s="264"/>
      <c r="O108" s="264"/>
      <c r="P108" s="264"/>
      <c r="Q108" s="264"/>
      <c r="R108" s="264"/>
      <c r="S108" s="264"/>
      <c r="T108" s="264"/>
      <c r="U108" s="264"/>
    </row>
    <row r="109" spans="1:21" ht="12.75" customHeight="1">
      <c r="A109" s="264"/>
      <c r="B109" s="264"/>
      <c r="C109" s="264"/>
      <c r="D109" s="264"/>
      <c r="E109" s="264"/>
      <c r="F109" s="264"/>
      <c r="G109" s="264"/>
      <c r="H109" s="264"/>
      <c r="I109" s="264"/>
      <c r="J109" s="264"/>
      <c r="K109" s="264"/>
      <c r="L109" s="264"/>
      <c r="M109" s="264"/>
      <c r="N109" s="264"/>
      <c r="O109" s="264"/>
      <c r="P109" s="264"/>
      <c r="Q109" s="264"/>
      <c r="R109" s="264"/>
      <c r="S109" s="264"/>
      <c r="T109" s="264"/>
      <c r="U109" s="264"/>
    </row>
    <row r="110" spans="1:21" ht="12.75" customHeight="1">
      <c r="A110" s="264"/>
      <c r="B110" s="264"/>
      <c r="C110" s="264"/>
      <c r="D110" s="264"/>
      <c r="E110" s="264"/>
      <c r="F110" s="264"/>
      <c r="G110" s="264"/>
      <c r="H110" s="264"/>
      <c r="I110" s="264"/>
      <c r="J110" s="264"/>
      <c r="K110" s="264"/>
      <c r="L110" s="264"/>
      <c r="M110" s="264"/>
      <c r="N110" s="264"/>
      <c r="O110" s="264"/>
      <c r="P110" s="264"/>
      <c r="Q110" s="264"/>
      <c r="R110" s="264"/>
      <c r="S110" s="264"/>
      <c r="T110" s="264"/>
      <c r="U110" s="264"/>
    </row>
    <row r="111" spans="1:21" ht="12.75" customHeight="1">
      <c r="A111" s="264"/>
      <c r="B111" s="264"/>
      <c r="C111" s="264"/>
      <c r="D111" s="264"/>
      <c r="E111" s="264"/>
      <c r="F111" s="264"/>
      <c r="G111" s="264"/>
      <c r="H111" s="264"/>
      <c r="I111" s="264"/>
      <c r="J111" s="264"/>
      <c r="K111" s="264"/>
      <c r="L111" s="264"/>
      <c r="M111" s="264"/>
      <c r="N111" s="264"/>
      <c r="O111" s="264"/>
      <c r="P111" s="264"/>
      <c r="Q111" s="264"/>
      <c r="R111" s="264"/>
      <c r="S111" s="264"/>
      <c r="T111" s="264"/>
      <c r="U111" s="264"/>
    </row>
    <row r="112" spans="1:21" ht="12.75" customHeight="1">
      <c r="A112" s="264"/>
      <c r="B112" s="264"/>
      <c r="C112" s="264"/>
      <c r="D112" s="264"/>
      <c r="E112" s="264"/>
      <c r="F112" s="264"/>
      <c r="G112" s="264"/>
      <c r="H112" s="264"/>
      <c r="I112" s="264"/>
      <c r="J112" s="264"/>
      <c r="K112" s="264"/>
      <c r="L112" s="264"/>
      <c r="M112" s="264"/>
      <c r="N112" s="264"/>
      <c r="O112" s="264"/>
      <c r="P112" s="264"/>
      <c r="Q112" s="264"/>
      <c r="R112" s="264"/>
      <c r="S112" s="264"/>
      <c r="T112" s="264"/>
      <c r="U112" s="264"/>
    </row>
    <row r="113" spans="1:21" ht="12.75" customHeight="1">
      <c r="A113" s="264"/>
      <c r="B113" s="264"/>
      <c r="C113" s="264"/>
      <c r="D113" s="264"/>
      <c r="E113" s="264"/>
      <c r="F113" s="264"/>
      <c r="G113" s="264"/>
      <c r="H113" s="264"/>
      <c r="I113" s="264"/>
      <c r="J113" s="264"/>
      <c r="K113" s="264"/>
      <c r="L113" s="264"/>
      <c r="M113" s="264"/>
      <c r="N113" s="264"/>
      <c r="O113" s="264"/>
      <c r="P113" s="264"/>
      <c r="Q113" s="264"/>
      <c r="R113" s="264"/>
      <c r="S113" s="264"/>
      <c r="T113" s="264"/>
      <c r="U113" s="264"/>
    </row>
    <row r="114" spans="1:21" ht="12.75" customHeight="1">
      <c r="A114" s="264"/>
      <c r="B114" s="264"/>
      <c r="C114" s="264"/>
      <c r="D114" s="264"/>
      <c r="E114" s="264"/>
      <c r="F114" s="264"/>
      <c r="G114" s="264"/>
      <c r="H114" s="264"/>
      <c r="I114" s="264"/>
      <c r="J114" s="264"/>
      <c r="K114" s="264"/>
      <c r="L114" s="264"/>
      <c r="M114" s="264"/>
      <c r="N114" s="264"/>
      <c r="O114" s="264"/>
      <c r="P114" s="264"/>
      <c r="Q114" s="264"/>
      <c r="R114" s="264"/>
      <c r="S114" s="264"/>
      <c r="T114" s="264"/>
      <c r="U114" s="264"/>
    </row>
    <row r="115" spans="1:21" ht="12.75" customHeight="1">
      <c r="A115" s="264"/>
      <c r="B115" s="264"/>
      <c r="C115" s="264"/>
      <c r="D115" s="264"/>
      <c r="E115" s="264"/>
      <c r="F115" s="264"/>
      <c r="G115" s="264"/>
      <c r="H115" s="264"/>
      <c r="I115" s="264"/>
      <c r="J115" s="264"/>
      <c r="K115" s="264"/>
      <c r="L115" s="264"/>
      <c r="M115" s="264"/>
      <c r="N115" s="264"/>
      <c r="O115" s="264"/>
      <c r="P115" s="264"/>
      <c r="Q115" s="264"/>
      <c r="R115" s="264"/>
      <c r="S115" s="264"/>
      <c r="T115" s="264"/>
      <c r="U115" s="264"/>
    </row>
    <row r="116" spans="1:21" ht="12.75" customHeight="1">
      <c r="A116" s="264"/>
      <c r="B116" s="264"/>
      <c r="C116" s="264"/>
      <c r="D116" s="264"/>
      <c r="E116" s="264"/>
      <c r="F116" s="264"/>
      <c r="G116" s="264"/>
      <c r="H116" s="264"/>
      <c r="I116" s="264"/>
      <c r="J116" s="264"/>
      <c r="K116" s="264"/>
      <c r="L116" s="264"/>
      <c r="M116" s="264"/>
      <c r="N116" s="264"/>
      <c r="O116" s="264"/>
      <c r="P116" s="264"/>
      <c r="Q116" s="264"/>
      <c r="R116" s="264"/>
      <c r="S116" s="264"/>
      <c r="T116" s="264"/>
      <c r="U116" s="264"/>
    </row>
    <row r="117" spans="1:21" ht="12.75" customHeight="1">
      <c r="A117" s="264"/>
      <c r="B117" s="264"/>
      <c r="C117" s="264"/>
      <c r="D117" s="264"/>
      <c r="E117" s="264"/>
      <c r="F117" s="264"/>
      <c r="G117" s="264"/>
      <c r="H117" s="264"/>
      <c r="I117" s="264"/>
      <c r="J117" s="264"/>
      <c r="K117" s="264"/>
      <c r="L117" s="264"/>
      <c r="M117" s="264"/>
      <c r="N117" s="264"/>
      <c r="O117" s="264"/>
      <c r="P117" s="264"/>
      <c r="Q117" s="264"/>
      <c r="R117" s="264"/>
      <c r="S117" s="264"/>
      <c r="T117" s="264"/>
      <c r="U117" s="264"/>
    </row>
    <row r="118" spans="1:21" ht="12.75" customHeight="1">
      <c r="A118" s="264"/>
      <c r="B118" s="264"/>
      <c r="C118" s="264"/>
      <c r="D118" s="264"/>
      <c r="E118" s="264"/>
      <c r="F118" s="264"/>
      <c r="G118" s="264"/>
      <c r="H118" s="264"/>
      <c r="I118" s="264"/>
      <c r="J118" s="264"/>
      <c r="K118" s="264"/>
      <c r="L118" s="264"/>
      <c r="M118" s="264"/>
      <c r="N118" s="264"/>
      <c r="O118" s="264"/>
      <c r="P118" s="264"/>
      <c r="Q118" s="264"/>
      <c r="R118" s="264"/>
      <c r="S118" s="264"/>
      <c r="T118" s="264"/>
      <c r="U118" s="264"/>
    </row>
    <row r="119" spans="1:21" ht="12.75" customHeight="1">
      <c r="A119" s="264"/>
      <c r="B119" s="264"/>
      <c r="C119" s="264"/>
      <c r="D119" s="264"/>
      <c r="E119" s="264"/>
      <c r="F119" s="264"/>
      <c r="G119" s="264"/>
      <c r="H119" s="264"/>
      <c r="I119" s="264"/>
      <c r="J119" s="264"/>
      <c r="K119" s="264"/>
      <c r="L119" s="264"/>
      <c r="M119" s="264"/>
      <c r="N119" s="264"/>
      <c r="O119" s="264"/>
      <c r="P119" s="264"/>
      <c r="Q119" s="264"/>
      <c r="R119" s="264"/>
      <c r="S119" s="264"/>
      <c r="T119" s="264"/>
      <c r="U119" s="264"/>
    </row>
    <row r="120" spans="1:21" ht="12.75" customHeight="1">
      <c r="A120" s="264"/>
      <c r="B120" s="264"/>
      <c r="C120" s="264"/>
      <c r="D120" s="264"/>
      <c r="E120" s="264"/>
      <c r="F120" s="264"/>
      <c r="G120" s="264"/>
      <c r="H120" s="264"/>
      <c r="I120" s="264"/>
      <c r="J120" s="264"/>
      <c r="K120" s="264"/>
      <c r="L120" s="264"/>
      <c r="M120" s="264"/>
      <c r="N120" s="264"/>
      <c r="O120" s="264"/>
      <c r="P120" s="264"/>
      <c r="Q120" s="264"/>
      <c r="R120" s="264"/>
      <c r="S120" s="264"/>
      <c r="T120" s="264"/>
      <c r="U120" s="264"/>
    </row>
    <row r="121" spans="1:21" ht="12.75" customHeight="1">
      <c r="A121" s="264"/>
      <c r="B121" s="264"/>
      <c r="C121" s="264"/>
      <c r="D121" s="264"/>
      <c r="E121" s="264"/>
      <c r="F121" s="264"/>
      <c r="G121" s="264"/>
      <c r="H121" s="264"/>
      <c r="I121" s="264"/>
      <c r="J121" s="264"/>
      <c r="K121" s="264"/>
      <c r="L121" s="264"/>
      <c r="M121" s="264"/>
      <c r="N121" s="264"/>
      <c r="O121" s="264"/>
      <c r="P121" s="264"/>
      <c r="Q121" s="264"/>
      <c r="R121" s="264"/>
      <c r="S121" s="264"/>
      <c r="T121" s="264"/>
      <c r="U121" s="264"/>
    </row>
    <row r="122" spans="1:21" ht="12.75" customHeight="1">
      <c r="A122" s="264"/>
      <c r="B122" s="264"/>
      <c r="C122" s="264"/>
      <c r="D122" s="264"/>
      <c r="E122" s="264"/>
      <c r="F122" s="264"/>
      <c r="G122" s="264"/>
      <c r="H122" s="264"/>
      <c r="I122" s="264"/>
      <c r="J122" s="264"/>
      <c r="K122" s="264"/>
      <c r="L122" s="264"/>
      <c r="M122" s="264"/>
      <c r="N122" s="264"/>
      <c r="O122" s="264"/>
      <c r="P122" s="264"/>
      <c r="Q122" s="264"/>
      <c r="R122" s="264"/>
      <c r="S122" s="264"/>
      <c r="T122" s="264"/>
      <c r="U122" s="264"/>
    </row>
    <row r="123" spans="1:21" ht="12.75" customHeight="1">
      <c r="A123" s="264"/>
      <c r="B123" s="264"/>
      <c r="C123" s="264"/>
      <c r="D123" s="264"/>
      <c r="E123" s="264"/>
      <c r="F123" s="264"/>
      <c r="G123" s="264"/>
      <c r="H123" s="264"/>
      <c r="I123" s="264"/>
      <c r="J123" s="264"/>
      <c r="K123" s="264"/>
      <c r="L123" s="264"/>
      <c r="M123" s="264"/>
      <c r="N123" s="264"/>
      <c r="O123" s="264"/>
      <c r="P123" s="264"/>
      <c r="Q123" s="264"/>
      <c r="R123" s="264"/>
      <c r="S123" s="264"/>
      <c r="T123" s="264"/>
      <c r="U123" s="264"/>
    </row>
    <row r="124" spans="1:21" ht="12.75" customHeight="1">
      <c r="A124" s="264"/>
      <c r="B124" s="264"/>
      <c r="C124" s="264"/>
      <c r="D124" s="264"/>
      <c r="E124" s="264"/>
      <c r="F124" s="264"/>
      <c r="G124" s="264"/>
      <c r="H124" s="264"/>
      <c r="I124" s="264"/>
      <c r="J124" s="264"/>
      <c r="K124" s="264"/>
      <c r="L124" s="264"/>
      <c r="M124" s="264"/>
      <c r="N124" s="264"/>
      <c r="O124" s="264"/>
      <c r="P124" s="264"/>
      <c r="Q124" s="264"/>
      <c r="R124" s="264"/>
      <c r="S124" s="264"/>
      <c r="T124" s="264"/>
      <c r="U124" s="264"/>
    </row>
    <row r="125" spans="1:21" ht="12.75" customHeight="1">
      <c r="A125" s="264"/>
      <c r="B125" s="264"/>
      <c r="C125" s="264"/>
      <c r="D125" s="264"/>
      <c r="E125" s="264"/>
      <c r="F125" s="264"/>
      <c r="G125" s="264"/>
      <c r="H125" s="264"/>
      <c r="I125" s="264"/>
      <c r="J125" s="264"/>
      <c r="K125" s="264"/>
      <c r="L125" s="264"/>
      <c r="M125" s="264"/>
      <c r="N125" s="264"/>
      <c r="O125" s="264"/>
      <c r="P125" s="264"/>
      <c r="Q125" s="264"/>
      <c r="R125" s="264"/>
      <c r="S125" s="264"/>
      <c r="T125" s="264"/>
      <c r="U125" s="264"/>
    </row>
    <row r="126" spans="1:21" ht="12.75" customHeight="1">
      <c r="A126" s="264"/>
      <c r="B126" s="264"/>
      <c r="C126" s="264"/>
      <c r="D126" s="264"/>
      <c r="E126" s="264"/>
      <c r="F126" s="264"/>
      <c r="G126" s="264"/>
      <c r="H126" s="264"/>
      <c r="I126" s="264"/>
      <c r="J126" s="264"/>
      <c r="K126" s="264"/>
      <c r="L126" s="264"/>
      <c r="M126" s="264"/>
      <c r="N126" s="264"/>
      <c r="O126" s="264"/>
      <c r="P126" s="264"/>
      <c r="Q126" s="264"/>
      <c r="R126" s="264"/>
      <c r="S126" s="264"/>
      <c r="T126" s="264"/>
      <c r="U126" s="264"/>
    </row>
    <row r="127" spans="1:21" ht="12.75" customHeight="1">
      <c r="A127" s="264"/>
      <c r="B127" s="264"/>
      <c r="C127" s="264"/>
      <c r="D127" s="264"/>
      <c r="E127" s="264"/>
      <c r="F127" s="264"/>
      <c r="G127" s="264"/>
      <c r="H127" s="264"/>
      <c r="I127" s="264"/>
      <c r="J127" s="264"/>
      <c r="K127" s="264"/>
      <c r="L127" s="264"/>
      <c r="M127" s="264"/>
      <c r="N127" s="264"/>
      <c r="O127" s="264"/>
      <c r="P127" s="264"/>
      <c r="Q127" s="264"/>
      <c r="R127" s="264"/>
      <c r="S127" s="264"/>
      <c r="T127" s="264"/>
      <c r="U127" s="264"/>
    </row>
    <row r="128" spans="1:21" ht="12.75" customHeight="1">
      <c r="A128" s="264"/>
      <c r="B128" s="264"/>
      <c r="C128" s="264"/>
      <c r="D128" s="264"/>
      <c r="E128" s="264"/>
      <c r="F128" s="264"/>
      <c r="G128" s="264"/>
      <c r="H128" s="264"/>
      <c r="I128" s="264"/>
      <c r="J128" s="264"/>
      <c r="K128" s="264"/>
      <c r="L128" s="264"/>
      <c r="M128" s="264"/>
      <c r="N128" s="264"/>
      <c r="O128" s="264"/>
      <c r="P128" s="264"/>
      <c r="Q128" s="264"/>
      <c r="R128" s="264"/>
      <c r="S128" s="264"/>
      <c r="T128" s="264"/>
      <c r="U128" s="264"/>
    </row>
    <row r="129" spans="1:21" ht="12.75" customHeight="1">
      <c r="A129" s="264"/>
      <c r="B129" s="264"/>
      <c r="C129" s="264"/>
      <c r="D129" s="264"/>
      <c r="E129" s="264"/>
      <c r="F129" s="264"/>
      <c r="G129" s="264"/>
      <c r="H129" s="264"/>
      <c r="I129" s="264"/>
      <c r="J129" s="264"/>
      <c r="K129" s="264"/>
      <c r="L129" s="264"/>
      <c r="M129" s="264"/>
      <c r="N129" s="264"/>
      <c r="O129" s="264"/>
      <c r="P129" s="264"/>
      <c r="Q129" s="264"/>
      <c r="R129" s="264"/>
      <c r="S129" s="264"/>
      <c r="T129" s="264"/>
      <c r="U129" s="264"/>
    </row>
    <row r="130" spans="1:21" ht="12.75" customHeight="1">
      <c r="A130" s="264"/>
      <c r="B130" s="264"/>
      <c r="C130" s="264"/>
      <c r="D130" s="264"/>
      <c r="E130" s="264"/>
      <c r="F130" s="264"/>
      <c r="G130" s="264"/>
      <c r="H130" s="264"/>
      <c r="I130" s="264"/>
      <c r="J130" s="264"/>
      <c r="K130" s="264"/>
      <c r="L130" s="264"/>
      <c r="M130" s="264"/>
      <c r="N130" s="264"/>
      <c r="O130" s="264"/>
      <c r="P130" s="264"/>
      <c r="Q130" s="264"/>
      <c r="R130" s="264"/>
      <c r="S130" s="264"/>
      <c r="T130" s="264"/>
      <c r="U130" s="264"/>
    </row>
    <row r="131" spans="1:21" ht="12.75" customHeight="1">
      <c r="A131" s="264"/>
      <c r="B131" s="264"/>
      <c r="C131" s="264"/>
      <c r="D131" s="264"/>
      <c r="E131" s="264"/>
      <c r="F131" s="264"/>
      <c r="G131" s="264"/>
      <c r="H131" s="264"/>
      <c r="I131" s="264"/>
      <c r="J131" s="264"/>
      <c r="K131" s="264"/>
      <c r="L131" s="264"/>
      <c r="M131" s="264"/>
      <c r="N131" s="264"/>
      <c r="O131" s="264"/>
      <c r="P131" s="264"/>
      <c r="Q131" s="264"/>
      <c r="R131" s="264"/>
      <c r="S131" s="264"/>
      <c r="T131" s="264"/>
      <c r="U131" s="264"/>
    </row>
    <row r="132" spans="1:21" ht="12.75" customHeight="1">
      <c r="A132" s="264"/>
      <c r="B132" s="264"/>
      <c r="C132" s="264"/>
      <c r="D132" s="264"/>
      <c r="E132" s="264"/>
      <c r="F132" s="264"/>
      <c r="G132" s="264"/>
      <c r="H132" s="264"/>
      <c r="I132" s="264"/>
      <c r="J132" s="264"/>
      <c r="K132" s="264"/>
      <c r="L132" s="264"/>
      <c r="M132" s="264"/>
      <c r="N132" s="264"/>
      <c r="O132" s="264"/>
      <c r="P132" s="264"/>
      <c r="Q132" s="264"/>
      <c r="R132" s="264"/>
      <c r="S132" s="264"/>
      <c r="T132" s="264"/>
      <c r="U132" s="264"/>
    </row>
    <row r="133" spans="1:21" ht="12.75" customHeight="1">
      <c r="A133" s="264"/>
      <c r="B133" s="264"/>
      <c r="C133" s="264"/>
      <c r="D133" s="264"/>
      <c r="E133" s="264"/>
      <c r="F133" s="264"/>
      <c r="G133" s="264"/>
      <c r="H133" s="264"/>
      <c r="I133" s="264"/>
      <c r="J133" s="264"/>
      <c r="K133" s="264"/>
      <c r="L133" s="264"/>
      <c r="M133" s="264"/>
      <c r="N133" s="264"/>
      <c r="O133" s="264"/>
      <c r="P133" s="264"/>
      <c r="Q133" s="264"/>
      <c r="R133" s="264"/>
      <c r="S133" s="264"/>
      <c r="T133" s="264"/>
      <c r="U133" s="264"/>
    </row>
    <row r="134" spans="1:21" ht="12.75" customHeight="1">
      <c r="A134" s="264"/>
      <c r="B134" s="264"/>
      <c r="C134" s="264"/>
      <c r="D134" s="264"/>
      <c r="E134" s="264"/>
      <c r="F134" s="264"/>
      <c r="G134" s="264"/>
      <c r="H134" s="264"/>
      <c r="I134" s="264"/>
      <c r="J134" s="264"/>
      <c r="K134" s="264"/>
      <c r="L134" s="264"/>
      <c r="M134" s="264"/>
      <c r="N134" s="264"/>
      <c r="O134" s="264"/>
      <c r="P134" s="264"/>
      <c r="Q134" s="264"/>
      <c r="R134" s="264"/>
      <c r="S134" s="264"/>
      <c r="T134" s="264"/>
      <c r="U134" s="264"/>
    </row>
    <row r="135" spans="1:21" ht="12.75" customHeight="1">
      <c r="A135" s="264"/>
      <c r="B135" s="264"/>
      <c r="C135" s="264"/>
      <c r="D135" s="264"/>
      <c r="E135" s="264"/>
      <c r="F135" s="264"/>
      <c r="G135" s="264"/>
      <c r="H135" s="264"/>
      <c r="I135" s="264"/>
      <c r="J135" s="264"/>
      <c r="K135" s="264"/>
      <c r="L135" s="264"/>
      <c r="M135" s="264"/>
      <c r="N135" s="264"/>
      <c r="O135" s="264"/>
      <c r="P135" s="264"/>
      <c r="Q135" s="264"/>
      <c r="R135" s="264"/>
      <c r="S135" s="264"/>
      <c r="T135" s="264"/>
      <c r="U135" s="264"/>
    </row>
    <row r="136" spans="1:21" ht="12.75" customHeight="1">
      <c r="A136" s="264"/>
      <c r="B136" s="264"/>
      <c r="C136" s="264"/>
      <c r="D136" s="264"/>
      <c r="E136" s="264"/>
      <c r="F136" s="264"/>
      <c r="G136" s="264"/>
      <c r="H136" s="264"/>
      <c r="I136" s="264"/>
      <c r="J136" s="264"/>
      <c r="K136" s="264"/>
      <c r="L136" s="264"/>
      <c r="M136" s="264"/>
      <c r="N136" s="264"/>
      <c r="O136" s="264"/>
      <c r="P136" s="264"/>
      <c r="Q136" s="264"/>
      <c r="R136" s="264"/>
      <c r="S136" s="264"/>
      <c r="T136" s="264"/>
      <c r="U136" s="264"/>
    </row>
    <row r="137" spans="1:21" ht="12.75" customHeight="1">
      <c r="A137" s="264"/>
      <c r="B137" s="264"/>
      <c r="C137" s="264"/>
      <c r="D137" s="264"/>
      <c r="E137" s="264"/>
      <c r="F137" s="264"/>
      <c r="G137" s="264"/>
      <c r="H137" s="264"/>
      <c r="I137" s="264"/>
      <c r="J137" s="264"/>
      <c r="K137" s="264"/>
      <c r="L137" s="264"/>
      <c r="M137" s="264"/>
      <c r="N137" s="264"/>
      <c r="O137" s="264"/>
      <c r="P137" s="264"/>
      <c r="Q137" s="264"/>
      <c r="R137" s="264"/>
      <c r="S137" s="264"/>
      <c r="T137" s="264"/>
      <c r="U137" s="264"/>
    </row>
    <row r="138" spans="1:21" ht="12.75" customHeight="1">
      <c r="A138" s="264"/>
      <c r="B138" s="264"/>
      <c r="C138" s="264"/>
      <c r="D138" s="264"/>
      <c r="E138" s="264"/>
      <c r="F138" s="264"/>
      <c r="G138" s="264"/>
      <c r="H138" s="264"/>
      <c r="I138" s="264"/>
      <c r="J138" s="264"/>
      <c r="K138" s="264"/>
      <c r="L138" s="264"/>
      <c r="M138" s="264"/>
      <c r="N138" s="264"/>
      <c r="O138" s="264"/>
      <c r="P138" s="264"/>
      <c r="Q138" s="264"/>
      <c r="R138" s="264"/>
      <c r="S138" s="264"/>
      <c r="T138" s="264"/>
      <c r="U138" s="264"/>
    </row>
    <row r="139" spans="1:21" ht="12.75" customHeight="1">
      <c r="A139" s="264"/>
      <c r="B139" s="264"/>
      <c r="C139" s="264"/>
      <c r="D139" s="264"/>
      <c r="E139" s="264"/>
      <c r="F139" s="264"/>
      <c r="G139" s="264"/>
      <c r="H139" s="264"/>
      <c r="I139" s="264"/>
      <c r="J139" s="264"/>
      <c r="K139" s="264"/>
      <c r="L139" s="264"/>
      <c r="M139" s="264"/>
      <c r="N139" s="264"/>
      <c r="O139" s="264"/>
      <c r="P139" s="264"/>
      <c r="Q139" s="264"/>
      <c r="R139" s="264"/>
      <c r="S139" s="264"/>
      <c r="T139" s="264"/>
      <c r="U139" s="264"/>
    </row>
    <row r="140" spans="1:21" ht="12.75" customHeight="1">
      <c r="A140" s="264"/>
      <c r="B140" s="264"/>
      <c r="C140" s="264"/>
      <c r="D140" s="264"/>
      <c r="E140" s="264"/>
      <c r="F140" s="264"/>
      <c r="G140" s="264"/>
      <c r="H140" s="264"/>
      <c r="I140" s="264"/>
      <c r="J140" s="264"/>
      <c r="K140" s="264"/>
      <c r="L140" s="264"/>
      <c r="M140" s="264"/>
      <c r="N140" s="264"/>
      <c r="O140" s="264"/>
      <c r="P140" s="264"/>
      <c r="Q140" s="264"/>
      <c r="R140" s="264"/>
      <c r="S140" s="264"/>
      <c r="T140" s="264"/>
      <c r="U140" s="264"/>
    </row>
    <row r="141" spans="1:21" ht="12.75" customHeight="1">
      <c r="A141" s="264"/>
      <c r="B141" s="264"/>
      <c r="C141" s="264"/>
      <c r="D141" s="264"/>
      <c r="E141" s="264"/>
      <c r="F141" s="264"/>
      <c r="G141" s="264"/>
      <c r="H141" s="264"/>
      <c r="I141" s="264"/>
      <c r="J141" s="264"/>
      <c r="K141" s="264"/>
      <c r="L141" s="264"/>
      <c r="M141" s="264"/>
      <c r="N141" s="264"/>
      <c r="O141" s="264"/>
      <c r="P141" s="264"/>
      <c r="Q141" s="264"/>
      <c r="R141" s="264"/>
      <c r="S141" s="264"/>
      <c r="T141" s="264"/>
      <c r="U141" s="264"/>
    </row>
    <row r="142" spans="1:21" ht="12.75" customHeight="1">
      <c r="A142" s="264"/>
      <c r="B142" s="264"/>
      <c r="C142" s="264"/>
      <c r="D142" s="264"/>
      <c r="E142" s="264"/>
      <c r="F142" s="264"/>
      <c r="G142" s="264"/>
      <c r="H142" s="264"/>
      <c r="I142" s="264"/>
      <c r="J142" s="264"/>
      <c r="K142" s="264"/>
      <c r="L142" s="264"/>
      <c r="M142" s="264"/>
      <c r="N142" s="264"/>
      <c r="O142" s="264"/>
      <c r="P142" s="264"/>
      <c r="Q142" s="264"/>
      <c r="R142" s="264"/>
      <c r="S142" s="264"/>
      <c r="T142" s="264"/>
      <c r="U142" s="264"/>
    </row>
    <row r="143" spans="1:21" ht="12.75" customHeight="1">
      <c r="A143" s="264"/>
      <c r="B143" s="264"/>
      <c r="C143" s="264"/>
      <c r="D143" s="264"/>
      <c r="E143" s="264"/>
      <c r="F143" s="264"/>
      <c r="G143" s="264"/>
      <c r="H143" s="264"/>
      <c r="I143" s="264"/>
      <c r="J143" s="264"/>
      <c r="K143" s="264"/>
      <c r="L143" s="264"/>
      <c r="M143" s="264"/>
      <c r="N143" s="264"/>
      <c r="O143" s="264"/>
      <c r="P143" s="264"/>
      <c r="Q143" s="264"/>
      <c r="R143" s="264"/>
      <c r="S143" s="264"/>
      <c r="T143" s="264"/>
      <c r="U143" s="264"/>
    </row>
    <row r="144" spans="1:21" ht="12.75" customHeight="1">
      <c r="A144" s="264"/>
      <c r="B144" s="264"/>
      <c r="C144" s="264"/>
      <c r="D144" s="264"/>
      <c r="E144" s="264"/>
      <c r="F144" s="264"/>
      <c r="G144" s="264"/>
      <c r="H144" s="264"/>
      <c r="I144" s="264"/>
      <c r="J144" s="264"/>
      <c r="K144" s="264"/>
      <c r="L144" s="264"/>
      <c r="M144" s="264"/>
      <c r="N144" s="264"/>
      <c r="O144" s="264"/>
      <c r="P144" s="264"/>
      <c r="Q144" s="264"/>
      <c r="R144" s="264"/>
      <c r="S144" s="264"/>
      <c r="T144" s="264"/>
      <c r="U144" s="264"/>
    </row>
    <row r="145" spans="1:21" ht="12.75" customHeight="1">
      <c r="A145" s="264"/>
      <c r="B145" s="264"/>
      <c r="C145" s="264"/>
      <c r="D145" s="264"/>
      <c r="E145" s="264"/>
      <c r="F145" s="264"/>
      <c r="G145" s="264"/>
      <c r="H145" s="264"/>
      <c r="I145" s="264"/>
      <c r="J145" s="264"/>
      <c r="K145" s="264"/>
      <c r="L145" s="264"/>
      <c r="M145" s="264"/>
      <c r="N145" s="264"/>
      <c r="O145" s="264"/>
      <c r="P145" s="264"/>
      <c r="Q145" s="264"/>
      <c r="R145" s="264"/>
      <c r="S145" s="264"/>
      <c r="T145" s="264"/>
      <c r="U145" s="264"/>
    </row>
    <row r="146" spans="1:21" ht="12.75" customHeight="1">
      <c r="A146" s="264"/>
      <c r="B146" s="264"/>
      <c r="C146" s="264"/>
      <c r="D146" s="264"/>
      <c r="E146" s="264"/>
      <c r="F146" s="264"/>
      <c r="G146" s="264"/>
      <c r="H146" s="264"/>
      <c r="I146" s="264"/>
      <c r="J146" s="264"/>
      <c r="K146" s="264"/>
      <c r="L146" s="264"/>
      <c r="M146" s="264"/>
      <c r="N146" s="264"/>
      <c r="O146" s="264"/>
      <c r="P146" s="264"/>
      <c r="Q146" s="264"/>
      <c r="R146" s="264"/>
      <c r="S146" s="264"/>
      <c r="T146" s="264"/>
      <c r="U146" s="264"/>
    </row>
    <row r="147" spans="1:21" ht="12.75" customHeight="1">
      <c r="A147" s="264"/>
      <c r="B147" s="264"/>
      <c r="C147" s="264"/>
      <c r="D147" s="264"/>
      <c r="E147" s="264"/>
      <c r="F147" s="264"/>
      <c r="G147" s="264"/>
      <c r="H147" s="264"/>
      <c r="I147" s="264"/>
      <c r="J147" s="264"/>
      <c r="K147" s="264"/>
      <c r="L147" s="264"/>
      <c r="M147" s="264"/>
      <c r="N147" s="264"/>
      <c r="O147" s="264"/>
      <c r="P147" s="264"/>
      <c r="Q147" s="264"/>
      <c r="R147" s="264"/>
      <c r="S147" s="264"/>
      <c r="T147" s="264"/>
      <c r="U147" s="264"/>
    </row>
    <row r="148" spans="1:21" ht="12.75" customHeight="1">
      <c r="A148" s="264"/>
      <c r="B148" s="264"/>
      <c r="C148" s="264"/>
      <c r="D148" s="264"/>
      <c r="E148" s="264"/>
      <c r="F148" s="264"/>
      <c r="G148" s="264"/>
      <c r="H148" s="264"/>
      <c r="I148" s="264"/>
      <c r="J148" s="264"/>
      <c r="K148" s="264"/>
      <c r="L148" s="264"/>
      <c r="M148" s="264"/>
      <c r="N148" s="264"/>
      <c r="O148" s="264"/>
      <c r="P148" s="264"/>
      <c r="Q148" s="264"/>
      <c r="R148" s="264"/>
      <c r="S148" s="264"/>
      <c r="T148" s="264"/>
      <c r="U148" s="264"/>
    </row>
    <row r="149" spans="1:21" ht="12.75" customHeight="1">
      <c r="A149" s="264"/>
      <c r="B149" s="264"/>
      <c r="C149" s="264"/>
      <c r="D149" s="264"/>
      <c r="E149" s="264"/>
      <c r="F149" s="264"/>
      <c r="G149" s="264"/>
      <c r="H149" s="264"/>
      <c r="I149" s="264"/>
      <c r="J149" s="264"/>
      <c r="K149" s="264"/>
      <c r="L149" s="264"/>
      <c r="M149" s="264"/>
      <c r="N149" s="264"/>
      <c r="O149" s="264"/>
      <c r="P149" s="264"/>
      <c r="Q149" s="264"/>
      <c r="R149" s="264"/>
      <c r="S149" s="264"/>
      <c r="T149" s="264"/>
      <c r="U149" s="264"/>
    </row>
    <row r="150" spans="1:21" ht="12.75" customHeight="1">
      <c r="A150" s="264"/>
      <c r="B150" s="264"/>
      <c r="C150" s="264"/>
      <c r="D150" s="264"/>
      <c r="E150" s="264"/>
      <c r="F150" s="264"/>
      <c r="G150" s="264"/>
      <c r="H150" s="264"/>
      <c r="I150" s="264"/>
      <c r="J150" s="264"/>
      <c r="K150" s="264"/>
      <c r="L150" s="264"/>
      <c r="M150" s="264"/>
      <c r="N150" s="264"/>
      <c r="O150" s="264"/>
      <c r="P150" s="264"/>
      <c r="Q150" s="264"/>
      <c r="R150" s="264"/>
      <c r="S150" s="264"/>
      <c r="T150" s="264"/>
      <c r="U150" s="264"/>
    </row>
    <row r="151" spans="1:21" ht="12.75" customHeight="1">
      <c r="A151" s="264"/>
      <c r="B151" s="264"/>
      <c r="C151" s="264"/>
      <c r="D151" s="264"/>
      <c r="E151" s="264"/>
      <c r="F151" s="264"/>
      <c r="G151" s="264"/>
      <c r="H151" s="264"/>
      <c r="I151" s="264"/>
      <c r="J151" s="264"/>
      <c r="K151" s="264"/>
      <c r="L151" s="264"/>
      <c r="M151" s="264"/>
      <c r="N151" s="264"/>
      <c r="O151" s="264"/>
      <c r="P151" s="264"/>
      <c r="Q151" s="264"/>
      <c r="R151" s="264"/>
      <c r="S151" s="264"/>
      <c r="T151" s="264"/>
      <c r="U151" s="264"/>
    </row>
    <row r="152" spans="1:21" ht="12.75" customHeight="1">
      <c r="A152" s="264"/>
      <c r="B152" s="264"/>
      <c r="C152" s="264"/>
      <c r="D152" s="264"/>
      <c r="E152" s="264"/>
      <c r="F152" s="264"/>
      <c r="G152" s="264"/>
      <c r="H152" s="264"/>
      <c r="I152" s="264"/>
      <c r="J152" s="264"/>
      <c r="K152" s="264"/>
      <c r="L152" s="264"/>
      <c r="M152" s="264"/>
      <c r="N152" s="264"/>
      <c r="O152" s="264"/>
      <c r="P152" s="264"/>
      <c r="Q152" s="264"/>
      <c r="R152" s="264"/>
      <c r="S152" s="264"/>
      <c r="T152" s="264"/>
      <c r="U152" s="264"/>
    </row>
    <row r="153" spans="1:21" ht="12.75" customHeight="1">
      <c r="A153" s="264"/>
      <c r="B153" s="264"/>
      <c r="C153" s="264"/>
      <c r="D153" s="264"/>
      <c r="E153" s="264"/>
      <c r="F153" s="264"/>
      <c r="G153" s="264"/>
      <c r="H153" s="264"/>
      <c r="I153" s="264"/>
      <c r="J153" s="264"/>
      <c r="K153" s="264"/>
      <c r="L153" s="264"/>
      <c r="M153" s="264"/>
      <c r="N153" s="264"/>
      <c r="O153" s="264"/>
      <c r="P153" s="264"/>
      <c r="Q153" s="264"/>
      <c r="R153" s="264"/>
      <c r="S153" s="264"/>
      <c r="T153" s="264"/>
      <c r="U153" s="264"/>
    </row>
    <row r="154" spans="1:21" ht="12.75" customHeight="1">
      <c r="A154" s="264"/>
      <c r="B154" s="264"/>
      <c r="C154" s="264"/>
      <c r="D154" s="264"/>
      <c r="E154" s="264"/>
      <c r="F154" s="264"/>
      <c r="G154" s="264"/>
      <c r="H154" s="264"/>
      <c r="I154" s="264"/>
      <c r="J154" s="264"/>
      <c r="K154" s="264"/>
      <c r="L154" s="264"/>
      <c r="M154" s="264"/>
      <c r="N154" s="264"/>
      <c r="O154" s="264"/>
      <c r="P154" s="264"/>
      <c r="Q154" s="264"/>
      <c r="R154" s="264"/>
      <c r="S154" s="264"/>
      <c r="T154" s="264"/>
      <c r="U154" s="264"/>
    </row>
    <row r="155" spans="1:21" ht="12.75" customHeight="1">
      <c r="A155" s="264"/>
      <c r="B155" s="264"/>
      <c r="C155" s="264"/>
      <c r="D155" s="264"/>
      <c r="E155" s="264"/>
      <c r="F155" s="264"/>
      <c r="G155" s="264"/>
      <c r="H155" s="264"/>
      <c r="I155" s="264"/>
      <c r="J155" s="264"/>
      <c r="K155" s="264"/>
      <c r="L155" s="264"/>
      <c r="M155" s="264"/>
      <c r="N155" s="264"/>
      <c r="O155" s="264"/>
      <c r="P155" s="264"/>
      <c r="Q155" s="264"/>
      <c r="R155" s="264"/>
      <c r="S155" s="264"/>
      <c r="T155" s="264"/>
      <c r="U155" s="264"/>
    </row>
    <row r="156" spans="1:21" ht="12.75" customHeight="1">
      <c r="A156" s="264"/>
      <c r="B156" s="264"/>
      <c r="C156" s="264"/>
      <c r="D156" s="264"/>
      <c r="E156" s="264"/>
      <c r="F156" s="264"/>
      <c r="G156" s="264"/>
      <c r="H156" s="264"/>
      <c r="I156" s="264"/>
      <c r="J156" s="264"/>
      <c r="K156" s="264"/>
      <c r="L156" s="264"/>
      <c r="M156" s="264"/>
      <c r="N156" s="264"/>
      <c r="O156" s="264"/>
      <c r="P156" s="264"/>
      <c r="Q156" s="264"/>
      <c r="R156" s="264"/>
      <c r="S156" s="264"/>
      <c r="T156" s="264"/>
      <c r="U156" s="264"/>
    </row>
    <row r="157" spans="1:21" ht="12.75" customHeight="1">
      <c r="A157" s="264"/>
      <c r="B157" s="264"/>
      <c r="C157" s="264"/>
      <c r="D157" s="264"/>
      <c r="E157" s="264"/>
      <c r="F157" s="264"/>
      <c r="G157" s="264"/>
      <c r="H157" s="264"/>
      <c r="I157" s="264"/>
      <c r="J157" s="264"/>
      <c r="K157" s="264"/>
      <c r="L157" s="264"/>
      <c r="M157" s="264"/>
      <c r="N157" s="264"/>
      <c r="O157" s="264"/>
      <c r="P157" s="264"/>
      <c r="Q157" s="264"/>
      <c r="R157" s="264"/>
      <c r="S157" s="264"/>
      <c r="T157" s="264"/>
      <c r="U157" s="264"/>
    </row>
    <row r="158" spans="1:21" ht="12.75" customHeight="1">
      <c r="A158" s="264"/>
      <c r="B158" s="264"/>
      <c r="C158" s="264"/>
      <c r="D158" s="264"/>
      <c r="E158" s="264"/>
      <c r="F158" s="264"/>
      <c r="G158" s="264"/>
      <c r="H158" s="264"/>
      <c r="I158" s="264"/>
      <c r="J158" s="264"/>
      <c r="K158" s="264"/>
      <c r="L158" s="264"/>
      <c r="M158" s="264"/>
      <c r="N158" s="264"/>
      <c r="O158" s="264"/>
      <c r="P158" s="264"/>
      <c r="Q158" s="264"/>
      <c r="R158" s="264"/>
      <c r="S158" s="264"/>
      <c r="T158" s="264"/>
      <c r="U158" s="264"/>
    </row>
    <row r="159" spans="1:21" ht="12.75" customHeight="1">
      <c r="A159" s="264"/>
      <c r="B159" s="264"/>
      <c r="C159" s="264"/>
      <c r="D159" s="264"/>
      <c r="E159" s="264"/>
      <c r="F159" s="264"/>
      <c r="G159" s="264"/>
      <c r="H159" s="264"/>
      <c r="I159" s="264"/>
      <c r="J159" s="264"/>
      <c r="K159" s="264"/>
      <c r="L159" s="264"/>
      <c r="M159" s="264"/>
      <c r="N159" s="264"/>
      <c r="O159" s="264"/>
      <c r="P159" s="264"/>
      <c r="Q159" s="264"/>
      <c r="R159" s="264"/>
      <c r="S159" s="264"/>
      <c r="T159" s="264"/>
      <c r="U159" s="264"/>
    </row>
    <row r="160" spans="1:21" ht="12.75" customHeight="1">
      <c r="A160" s="264"/>
      <c r="B160" s="264"/>
      <c r="C160" s="264"/>
      <c r="D160" s="264"/>
      <c r="E160" s="264"/>
      <c r="F160" s="264"/>
      <c r="G160" s="264"/>
      <c r="H160" s="264"/>
      <c r="I160" s="264"/>
      <c r="J160" s="264"/>
      <c r="K160" s="264"/>
      <c r="L160" s="264"/>
      <c r="M160" s="264"/>
      <c r="N160" s="264"/>
      <c r="O160" s="264"/>
      <c r="P160" s="264"/>
      <c r="Q160" s="264"/>
      <c r="R160" s="264"/>
      <c r="S160" s="264"/>
      <c r="T160" s="264"/>
      <c r="U160" s="264"/>
    </row>
    <row r="161" spans="1:21" ht="12.75" customHeight="1">
      <c r="A161" s="264"/>
      <c r="B161" s="264"/>
      <c r="C161" s="264"/>
      <c r="D161" s="264"/>
      <c r="E161" s="264"/>
      <c r="F161" s="264"/>
      <c r="G161" s="264"/>
      <c r="H161" s="264"/>
      <c r="I161" s="264"/>
      <c r="J161" s="264"/>
      <c r="K161" s="264"/>
      <c r="L161" s="264"/>
      <c r="M161" s="264"/>
      <c r="N161" s="264"/>
      <c r="O161" s="264"/>
      <c r="P161" s="264"/>
      <c r="Q161" s="264"/>
      <c r="R161" s="264"/>
      <c r="S161" s="264"/>
      <c r="T161" s="264"/>
      <c r="U161" s="264"/>
    </row>
    <row r="162" spans="1:21" ht="12.75" customHeight="1">
      <c r="A162" s="264"/>
      <c r="B162" s="264"/>
      <c r="C162" s="264"/>
      <c r="D162" s="264"/>
      <c r="E162" s="264"/>
      <c r="F162" s="264"/>
      <c r="G162" s="264"/>
      <c r="H162" s="264"/>
      <c r="I162" s="264"/>
      <c r="J162" s="264"/>
      <c r="K162" s="264"/>
      <c r="L162" s="264"/>
      <c r="M162" s="264"/>
      <c r="N162" s="264"/>
      <c r="O162" s="264"/>
      <c r="P162" s="264"/>
      <c r="Q162" s="264"/>
      <c r="R162" s="264"/>
      <c r="S162" s="264"/>
      <c r="T162" s="264"/>
      <c r="U162" s="264"/>
    </row>
    <row r="163" spans="1:21" ht="12.75" customHeight="1">
      <c r="A163" s="264"/>
      <c r="B163" s="264"/>
      <c r="C163" s="264"/>
      <c r="D163" s="264"/>
      <c r="E163" s="264"/>
      <c r="F163" s="264"/>
      <c r="G163" s="264"/>
      <c r="H163" s="264"/>
      <c r="I163" s="264"/>
      <c r="J163" s="264"/>
      <c r="K163" s="264"/>
      <c r="L163" s="264"/>
      <c r="M163" s="264"/>
      <c r="N163" s="264"/>
      <c r="O163" s="264"/>
      <c r="P163" s="264"/>
      <c r="Q163" s="264"/>
      <c r="R163" s="264"/>
      <c r="S163" s="264"/>
      <c r="T163" s="264"/>
      <c r="U163" s="264"/>
    </row>
    <row r="164" spans="1:21" ht="12.75" customHeight="1">
      <c r="A164" s="264"/>
      <c r="B164" s="264"/>
      <c r="C164" s="264"/>
      <c r="D164" s="264"/>
      <c r="E164" s="264"/>
      <c r="F164" s="264"/>
      <c r="G164" s="264"/>
      <c r="H164" s="264"/>
      <c r="I164" s="264"/>
      <c r="J164" s="264"/>
      <c r="K164" s="264"/>
      <c r="L164" s="264"/>
      <c r="M164" s="264"/>
      <c r="N164" s="264"/>
      <c r="O164" s="264"/>
      <c r="P164" s="264"/>
      <c r="Q164" s="264"/>
      <c r="R164" s="264"/>
      <c r="S164" s="264"/>
      <c r="T164" s="264"/>
      <c r="U164" s="264"/>
    </row>
    <row r="165" spans="1:21" ht="12.75" customHeight="1">
      <c r="A165" s="264"/>
      <c r="B165" s="264"/>
      <c r="C165" s="264"/>
      <c r="D165" s="264"/>
      <c r="E165" s="264"/>
      <c r="F165" s="264"/>
      <c r="G165" s="264"/>
      <c r="H165" s="264"/>
      <c r="I165" s="264"/>
      <c r="J165" s="264"/>
      <c r="K165" s="264"/>
      <c r="L165" s="264"/>
      <c r="M165" s="264"/>
      <c r="N165" s="264"/>
      <c r="O165" s="264"/>
      <c r="P165" s="264"/>
      <c r="Q165" s="264"/>
      <c r="R165" s="264"/>
      <c r="S165" s="264"/>
      <c r="T165" s="264"/>
      <c r="U165" s="264"/>
    </row>
    <row r="166" spans="1:21" ht="12.75" customHeight="1">
      <c r="A166" s="264"/>
      <c r="B166" s="264"/>
      <c r="C166" s="264"/>
      <c r="D166" s="264"/>
      <c r="E166" s="264"/>
      <c r="F166" s="264"/>
      <c r="G166" s="264"/>
      <c r="H166" s="264"/>
      <c r="I166" s="264"/>
      <c r="J166" s="264"/>
      <c r="K166" s="264"/>
      <c r="L166" s="264"/>
      <c r="M166" s="264"/>
      <c r="N166" s="264"/>
      <c r="O166" s="264"/>
      <c r="P166" s="264"/>
      <c r="Q166" s="264"/>
      <c r="R166" s="264"/>
      <c r="S166" s="264"/>
      <c r="T166" s="264"/>
      <c r="U166" s="264"/>
    </row>
    <row r="167" spans="1:21" ht="12.75" customHeight="1">
      <c r="A167" s="264"/>
      <c r="B167" s="264"/>
      <c r="C167" s="264"/>
      <c r="D167" s="264"/>
      <c r="E167" s="264"/>
      <c r="F167" s="264"/>
      <c r="G167" s="264"/>
      <c r="H167" s="264"/>
      <c r="I167" s="264"/>
      <c r="J167" s="264"/>
      <c r="K167" s="264"/>
      <c r="L167" s="264"/>
      <c r="M167" s="264"/>
      <c r="N167" s="264"/>
      <c r="O167" s="264"/>
      <c r="P167" s="264"/>
      <c r="Q167" s="264"/>
      <c r="R167" s="264"/>
      <c r="S167" s="264"/>
      <c r="T167" s="264"/>
      <c r="U167" s="264"/>
    </row>
    <row r="168" spans="1:21" ht="12.75" customHeight="1">
      <c r="A168" s="264"/>
      <c r="B168" s="264"/>
      <c r="C168" s="264"/>
      <c r="D168" s="264"/>
      <c r="E168" s="264"/>
      <c r="F168" s="264"/>
      <c r="G168" s="264"/>
      <c r="H168" s="264"/>
      <c r="I168" s="264"/>
      <c r="J168" s="264"/>
      <c r="K168" s="264"/>
      <c r="L168" s="264"/>
      <c r="M168" s="264"/>
      <c r="N168" s="264"/>
      <c r="O168" s="264"/>
      <c r="P168" s="264"/>
      <c r="Q168" s="264"/>
      <c r="R168" s="264"/>
      <c r="S168" s="264"/>
      <c r="T168" s="264"/>
      <c r="U168" s="264"/>
    </row>
    <row r="169" spans="1:21" ht="12.75" customHeight="1">
      <c r="A169" s="264"/>
      <c r="B169" s="264"/>
      <c r="C169" s="264"/>
      <c r="D169" s="264"/>
      <c r="E169" s="264"/>
      <c r="F169" s="264"/>
      <c r="G169" s="264"/>
      <c r="H169" s="264"/>
      <c r="I169" s="264"/>
      <c r="J169" s="264"/>
      <c r="K169" s="264"/>
      <c r="L169" s="264"/>
      <c r="M169" s="264"/>
      <c r="N169" s="264"/>
      <c r="O169" s="264"/>
      <c r="P169" s="264"/>
      <c r="Q169" s="264"/>
      <c r="R169" s="264"/>
      <c r="S169" s="264"/>
      <c r="T169" s="264"/>
      <c r="U169" s="264"/>
    </row>
    <row r="170" spans="1:21" ht="12.75" customHeight="1">
      <c r="A170" s="264"/>
      <c r="B170" s="264"/>
      <c r="C170" s="264"/>
      <c r="D170" s="264"/>
      <c r="E170" s="264"/>
      <c r="F170" s="264"/>
      <c r="G170" s="264"/>
      <c r="H170" s="264"/>
      <c r="I170" s="264"/>
      <c r="J170" s="264"/>
      <c r="K170" s="264"/>
      <c r="L170" s="264"/>
      <c r="M170" s="264"/>
      <c r="N170" s="264"/>
      <c r="O170" s="264"/>
      <c r="P170" s="264"/>
      <c r="Q170" s="264"/>
      <c r="R170" s="264"/>
      <c r="S170" s="264"/>
      <c r="T170" s="264"/>
      <c r="U170" s="264"/>
    </row>
    <row r="171" spans="1:21" ht="12.75" customHeight="1">
      <c r="A171" s="264"/>
      <c r="B171" s="264"/>
      <c r="C171" s="264"/>
      <c r="D171" s="264"/>
      <c r="E171" s="264"/>
      <c r="F171" s="264"/>
      <c r="G171" s="264"/>
      <c r="H171" s="264"/>
      <c r="I171" s="264"/>
      <c r="J171" s="264"/>
      <c r="K171" s="264"/>
      <c r="L171" s="264"/>
      <c r="M171" s="264"/>
      <c r="N171" s="264"/>
      <c r="O171" s="264"/>
      <c r="P171" s="264"/>
      <c r="Q171" s="264"/>
      <c r="R171" s="264"/>
      <c r="S171" s="264"/>
      <c r="T171" s="264"/>
      <c r="U171" s="264"/>
    </row>
    <row r="172" spans="1:21" ht="12.75" customHeight="1">
      <c r="A172" s="264"/>
      <c r="B172" s="264"/>
      <c r="C172" s="264"/>
      <c r="D172" s="264"/>
      <c r="E172" s="264"/>
      <c r="F172" s="264"/>
      <c r="G172" s="264"/>
      <c r="H172" s="264"/>
      <c r="I172" s="264"/>
      <c r="J172" s="264"/>
      <c r="K172" s="264"/>
      <c r="L172" s="264"/>
      <c r="M172" s="264"/>
      <c r="N172" s="264"/>
      <c r="O172" s="264"/>
      <c r="P172" s="264"/>
      <c r="Q172" s="264"/>
      <c r="R172" s="264"/>
      <c r="S172" s="264"/>
      <c r="T172" s="264"/>
      <c r="U172" s="264"/>
    </row>
    <row r="173" spans="1:21" ht="12.75" customHeight="1">
      <c r="A173" s="264"/>
      <c r="B173" s="264"/>
      <c r="C173" s="264"/>
      <c r="D173" s="264"/>
      <c r="E173" s="264"/>
      <c r="F173" s="264"/>
      <c r="G173" s="264"/>
      <c r="H173" s="264"/>
      <c r="I173" s="264"/>
      <c r="J173" s="264"/>
      <c r="K173" s="264"/>
      <c r="L173" s="264"/>
      <c r="M173" s="264"/>
      <c r="N173" s="264"/>
      <c r="O173" s="264"/>
      <c r="P173" s="264"/>
      <c r="Q173" s="264"/>
      <c r="R173" s="264"/>
      <c r="S173" s="264"/>
      <c r="T173" s="264"/>
      <c r="U173" s="264"/>
    </row>
    <row r="174" spans="1:21" ht="12.75" customHeight="1">
      <c r="A174" s="264"/>
      <c r="B174" s="264"/>
      <c r="C174" s="264"/>
      <c r="D174" s="264"/>
      <c r="E174" s="264"/>
      <c r="F174" s="264"/>
      <c r="G174" s="264"/>
      <c r="H174" s="264"/>
      <c r="I174" s="264"/>
      <c r="J174" s="264"/>
      <c r="K174" s="264"/>
      <c r="L174" s="264"/>
      <c r="M174" s="264"/>
      <c r="N174" s="264"/>
      <c r="O174" s="264"/>
      <c r="P174" s="264"/>
      <c r="Q174" s="264"/>
      <c r="R174" s="264"/>
      <c r="S174" s="264"/>
      <c r="T174" s="264"/>
      <c r="U174" s="264"/>
    </row>
    <row r="175" spans="1:21" ht="12.75" customHeight="1">
      <c r="A175" s="264"/>
      <c r="B175" s="264"/>
      <c r="C175" s="264"/>
      <c r="D175" s="264"/>
      <c r="E175" s="264"/>
      <c r="F175" s="264"/>
      <c r="G175" s="264"/>
      <c r="H175" s="264"/>
      <c r="I175" s="264"/>
      <c r="J175" s="264"/>
      <c r="K175" s="264"/>
      <c r="L175" s="264"/>
      <c r="M175" s="264"/>
      <c r="N175" s="264"/>
      <c r="O175" s="264"/>
      <c r="P175" s="264"/>
      <c r="Q175" s="264"/>
      <c r="R175" s="264"/>
      <c r="S175" s="264"/>
      <c r="T175" s="264"/>
      <c r="U175" s="264"/>
    </row>
    <row r="176" spans="1:21" ht="12.75" customHeight="1">
      <c r="A176" s="264"/>
      <c r="B176" s="264"/>
      <c r="C176" s="264"/>
      <c r="D176" s="264"/>
      <c r="E176" s="264"/>
      <c r="F176" s="264"/>
      <c r="G176" s="264"/>
      <c r="H176" s="264"/>
      <c r="I176" s="264"/>
      <c r="J176" s="264"/>
      <c r="K176" s="264"/>
      <c r="L176" s="264"/>
      <c r="M176" s="264"/>
      <c r="N176" s="264"/>
      <c r="O176" s="264"/>
      <c r="P176" s="264"/>
      <c r="Q176" s="264"/>
      <c r="R176" s="264"/>
      <c r="S176" s="264"/>
      <c r="T176" s="264"/>
      <c r="U176" s="264"/>
    </row>
    <row r="177" spans="1:21" ht="12.75" customHeight="1">
      <c r="A177" s="264"/>
      <c r="B177" s="264"/>
      <c r="C177" s="264"/>
      <c r="D177" s="264"/>
      <c r="E177" s="264"/>
      <c r="F177" s="264"/>
      <c r="G177" s="264"/>
      <c r="H177" s="264"/>
      <c r="I177" s="264"/>
      <c r="J177" s="264"/>
      <c r="K177" s="264"/>
      <c r="L177" s="264"/>
      <c r="M177" s="264"/>
      <c r="N177" s="264"/>
      <c r="O177" s="264"/>
      <c r="P177" s="264"/>
      <c r="Q177" s="264"/>
      <c r="R177" s="264"/>
      <c r="S177" s="264"/>
      <c r="T177" s="264"/>
      <c r="U177" s="264"/>
    </row>
    <row r="178" spans="1:21" ht="12.75" customHeight="1">
      <c r="A178" s="264"/>
      <c r="B178" s="264"/>
      <c r="C178" s="264"/>
      <c r="D178" s="264"/>
      <c r="E178" s="264"/>
      <c r="F178" s="264"/>
      <c r="G178" s="264"/>
      <c r="H178" s="264"/>
      <c r="I178" s="264"/>
      <c r="J178" s="264"/>
      <c r="K178" s="264"/>
      <c r="L178" s="264"/>
      <c r="M178" s="264"/>
      <c r="N178" s="264"/>
      <c r="O178" s="264"/>
      <c r="P178" s="264"/>
      <c r="Q178" s="264"/>
      <c r="R178" s="264"/>
      <c r="S178" s="264"/>
      <c r="T178" s="264"/>
      <c r="U178" s="264"/>
    </row>
    <row r="179" spans="1:21" ht="12.75" customHeight="1">
      <c r="A179" s="264"/>
      <c r="B179" s="264"/>
      <c r="C179" s="264"/>
      <c r="D179" s="264"/>
      <c r="E179" s="264"/>
      <c r="F179" s="264"/>
      <c r="G179" s="264"/>
      <c r="H179" s="264"/>
      <c r="I179" s="264"/>
      <c r="J179" s="264"/>
      <c r="K179" s="264"/>
      <c r="L179" s="264"/>
      <c r="M179" s="264"/>
      <c r="N179" s="264"/>
      <c r="O179" s="264"/>
      <c r="P179" s="264"/>
      <c r="Q179" s="264"/>
      <c r="R179" s="264"/>
      <c r="S179" s="264"/>
      <c r="T179" s="264"/>
      <c r="U179" s="264"/>
    </row>
    <row r="180" spans="1:21" ht="12.75" customHeight="1">
      <c r="A180" s="264"/>
      <c r="B180" s="264"/>
      <c r="C180" s="264"/>
      <c r="D180" s="264"/>
      <c r="E180" s="264"/>
      <c r="F180" s="264"/>
      <c r="G180" s="264"/>
      <c r="H180" s="264"/>
      <c r="I180" s="264"/>
      <c r="J180" s="264"/>
      <c r="K180" s="264"/>
      <c r="L180" s="264"/>
      <c r="M180" s="264"/>
      <c r="N180" s="264"/>
      <c r="O180" s="264"/>
      <c r="P180" s="264"/>
      <c r="Q180" s="264"/>
      <c r="R180" s="264"/>
      <c r="S180" s="264"/>
      <c r="T180" s="264"/>
      <c r="U180" s="264"/>
    </row>
    <row r="181" spans="1:21" ht="12.75" customHeight="1">
      <c r="A181" s="264"/>
      <c r="B181" s="264"/>
      <c r="C181" s="264"/>
      <c r="D181" s="264"/>
      <c r="E181" s="264"/>
      <c r="F181" s="264"/>
      <c r="G181" s="264"/>
      <c r="H181" s="264"/>
      <c r="I181" s="264"/>
      <c r="J181" s="264"/>
      <c r="K181" s="264"/>
      <c r="L181" s="264"/>
      <c r="M181" s="264"/>
      <c r="N181" s="264"/>
      <c r="O181" s="264"/>
      <c r="P181" s="264"/>
      <c r="Q181" s="264"/>
      <c r="R181" s="264"/>
      <c r="S181" s="264"/>
      <c r="T181" s="264"/>
      <c r="U181" s="264"/>
    </row>
    <row r="182" spans="1:21" ht="12.75" customHeight="1">
      <c r="A182" s="264"/>
      <c r="B182" s="264"/>
      <c r="C182" s="264"/>
      <c r="D182" s="264"/>
      <c r="E182" s="264"/>
      <c r="F182" s="264"/>
      <c r="G182" s="264"/>
      <c r="H182" s="264"/>
      <c r="I182" s="264"/>
      <c r="J182" s="264"/>
      <c r="K182" s="264"/>
      <c r="L182" s="264"/>
      <c r="M182" s="264"/>
      <c r="N182" s="264"/>
      <c r="O182" s="264"/>
      <c r="P182" s="264"/>
      <c r="Q182" s="264"/>
      <c r="R182" s="264"/>
      <c r="S182" s="264"/>
      <c r="T182" s="264"/>
      <c r="U182" s="264"/>
    </row>
    <row r="183" spans="1:21" ht="12.75" customHeight="1">
      <c r="A183" s="264"/>
      <c r="B183" s="264"/>
      <c r="C183" s="264"/>
      <c r="D183" s="264"/>
      <c r="E183" s="264"/>
      <c r="F183" s="264"/>
      <c r="G183" s="264"/>
      <c r="H183" s="264"/>
      <c r="I183" s="264"/>
      <c r="J183" s="264"/>
      <c r="K183" s="264"/>
      <c r="L183" s="264"/>
      <c r="M183" s="264"/>
      <c r="N183" s="264"/>
      <c r="O183" s="264"/>
      <c r="P183" s="264"/>
      <c r="Q183" s="264"/>
      <c r="R183" s="264"/>
      <c r="S183" s="264"/>
      <c r="T183" s="264"/>
      <c r="U183" s="264"/>
    </row>
    <row r="184" spans="1:21" ht="12.75" customHeight="1">
      <c r="A184" s="264"/>
      <c r="B184" s="264"/>
      <c r="C184" s="264"/>
      <c r="D184" s="264"/>
      <c r="E184" s="264"/>
      <c r="F184" s="264"/>
      <c r="G184" s="264"/>
      <c r="H184" s="264"/>
      <c r="I184" s="264"/>
      <c r="J184" s="264"/>
      <c r="K184" s="264"/>
      <c r="L184" s="264"/>
      <c r="M184" s="264"/>
      <c r="N184" s="264"/>
      <c r="O184" s="264"/>
      <c r="P184" s="264"/>
      <c r="Q184" s="264"/>
      <c r="R184" s="264"/>
      <c r="S184" s="264"/>
      <c r="T184" s="264"/>
      <c r="U184" s="264"/>
    </row>
    <row r="185" spans="1:21" ht="12.75" customHeight="1">
      <c r="A185" s="264"/>
      <c r="B185" s="264"/>
      <c r="C185" s="264"/>
      <c r="D185" s="264"/>
      <c r="E185" s="264"/>
      <c r="F185" s="264"/>
      <c r="G185" s="264"/>
      <c r="H185" s="264"/>
      <c r="I185" s="264"/>
      <c r="J185" s="264"/>
      <c r="K185" s="264"/>
      <c r="L185" s="264"/>
      <c r="M185" s="264"/>
      <c r="N185" s="264"/>
      <c r="O185" s="264"/>
      <c r="P185" s="264"/>
      <c r="Q185" s="264"/>
      <c r="R185" s="264"/>
      <c r="S185" s="264"/>
      <c r="T185" s="264"/>
      <c r="U185" s="264"/>
    </row>
    <row r="186" spans="1:21" ht="12.75" customHeight="1">
      <c r="A186" s="264"/>
      <c r="B186" s="264"/>
      <c r="C186" s="264"/>
      <c r="D186" s="264"/>
      <c r="E186" s="264"/>
      <c r="F186" s="264"/>
      <c r="G186" s="264"/>
      <c r="H186" s="264"/>
      <c r="I186" s="264"/>
      <c r="J186" s="264"/>
      <c r="K186" s="264"/>
      <c r="L186" s="264"/>
      <c r="M186" s="264"/>
      <c r="N186" s="264"/>
      <c r="O186" s="264"/>
      <c r="P186" s="264"/>
      <c r="Q186" s="264"/>
      <c r="R186" s="264"/>
      <c r="S186" s="264"/>
      <c r="T186" s="264"/>
      <c r="U186" s="264"/>
    </row>
    <row r="187" spans="1:21" ht="12.75" customHeight="1">
      <c r="A187" s="264"/>
      <c r="B187" s="264"/>
      <c r="C187" s="264"/>
      <c r="D187" s="264"/>
      <c r="E187" s="264"/>
      <c r="F187" s="264"/>
      <c r="G187" s="264"/>
      <c r="H187" s="264"/>
      <c r="I187" s="264"/>
      <c r="J187" s="264"/>
      <c r="K187" s="264"/>
      <c r="L187" s="264"/>
      <c r="M187" s="264"/>
      <c r="N187" s="264"/>
      <c r="O187" s="264"/>
      <c r="P187" s="264"/>
      <c r="Q187" s="264"/>
      <c r="R187" s="264"/>
      <c r="S187" s="264"/>
      <c r="T187" s="264"/>
      <c r="U187" s="264"/>
    </row>
    <row r="188" spans="1:21" ht="12.75" customHeight="1">
      <c r="A188" s="264"/>
      <c r="B188" s="264"/>
      <c r="C188" s="264"/>
      <c r="D188" s="264"/>
      <c r="E188" s="264"/>
      <c r="F188" s="264"/>
      <c r="G188" s="264"/>
      <c r="H188" s="264"/>
      <c r="I188" s="264"/>
      <c r="J188" s="264"/>
      <c r="K188" s="264"/>
      <c r="L188" s="264"/>
      <c r="M188" s="264"/>
      <c r="N188" s="264"/>
      <c r="O188" s="264"/>
      <c r="P188" s="264"/>
      <c r="Q188" s="264"/>
      <c r="R188" s="264"/>
      <c r="S188" s="264"/>
      <c r="T188" s="264"/>
      <c r="U188" s="264"/>
    </row>
    <row r="189" spans="1:21" ht="12.75" customHeight="1">
      <c r="A189" s="264"/>
      <c r="B189" s="264"/>
      <c r="C189" s="264"/>
      <c r="D189" s="264"/>
      <c r="E189" s="264"/>
      <c r="F189" s="264"/>
      <c r="G189" s="264"/>
      <c r="H189" s="264"/>
      <c r="I189" s="264"/>
      <c r="J189" s="264"/>
      <c r="K189" s="264"/>
      <c r="L189" s="264"/>
      <c r="M189" s="264"/>
      <c r="N189" s="264"/>
      <c r="O189" s="264"/>
      <c r="P189" s="264"/>
      <c r="Q189" s="264"/>
      <c r="R189" s="264"/>
      <c r="S189" s="264"/>
      <c r="T189" s="264"/>
      <c r="U189" s="264"/>
    </row>
    <row r="190" spans="1:21" ht="12.75" customHeight="1">
      <c r="A190" s="264"/>
      <c r="B190" s="264"/>
      <c r="C190" s="264"/>
      <c r="D190" s="264"/>
      <c r="E190" s="264"/>
      <c r="F190" s="264"/>
      <c r="G190" s="264"/>
      <c r="H190" s="264"/>
      <c r="I190" s="264"/>
      <c r="J190" s="264"/>
      <c r="K190" s="264"/>
      <c r="L190" s="264"/>
      <c r="M190" s="264"/>
      <c r="N190" s="264"/>
      <c r="O190" s="264"/>
      <c r="P190" s="264"/>
      <c r="Q190" s="264"/>
      <c r="R190" s="264"/>
      <c r="S190" s="264"/>
      <c r="T190" s="264"/>
      <c r="U190" s="264"/>
    </row>
    <row r="191" spans="1:21" ht="12.75" customHeight="1">
      <c r="A191" s="264"/>
      <c r="B191" s="264"/>
      <c r="C191" s="264"/>
      <c r="D191" s="264"/>
      <c r="E191" s="264"/>
      <c r="F191" s="264"/>
      <c r="G191" s="264"/>
      <c r="H191" s="264"/>
      <c r="I191" s="264"/>
      <c r="J191" s="264"/>
      <c r="K191" s="264"/>
      <c r="L191" s="264"/>
      <c r="M191" s="264"/>
      <c r="N191" s="264"/>
      <c r="O191" s="264"/>
      <c r="P191" s="264"/>
      <c r="Q191" s="264"/>
      <c r="R191" s="264"/>
      <c r="S191" s="264"/>
      <c r="T191" s="264"/>
      <c r="U191" s="264"/>
    </row>
    <row r="192" spans="1:21" ht="12.75" customHeight="1">
      <c r="A192" s="264"/>
      <c r="B192" s="264"/>
      <c r="C192" s="264"/>
      <c r="D192" s="264"/>
      <c r="E192" s="264"/>
      <c r="F192" s="264"/>
      <c r="G192" s="264"/>
      <c r="H192" s="264"/>
      <c r="I192" s="264"/>
      <c r="J192" s="264"/>
      <c r="K192" s="264"/>
      <c r="L192" s="264"/>
      <c r="M192" s="264"/>
      <c r="N192" s="264"/>
      <c r="O192" s="264"/>
      <c r="P192" s="264"/>
      <c r="Q192" s="264"/>
      <c r="R192" s="264"/>
      <c r="S192" s="264"/>
      <c r="T192" s="264"/>
      <c r="U192" s="264"/>
    </row>
    <row r="193" spans="1:21" ht="12.75" customHeight="1">
      <c r="A193" s="264"/>
      <c r="B193" s="264"/>
      <c r="C193" s="264"/>
      <c r="D193" s="264"/>
      <c r="E193" s="264"/>
      <c r="F193" s="264"/>
      <c r="G193" s="264"/>
      <c r="H193" s="264"/>
      <c r="I193" s="264"/>
      <c r="J193" s="264"/>
      <c r="K193" s="264"/>
      <c r="L193" s="264"/>
      <c r="M193" s="264"/>
      <c r="N193" s="264"/>
      <c r="O193" s="264"/>
      <c r="P193" s="264"/>
      <c r="Q193" s="264"/>
      <c r="R193" s="264"/>
      <c r="S193" s="264"/>
      <c r="T193" s="264"/>
      <c r="U193" s="264"/>
    </row>
    <row r="194" spans="1:21" ht="12.75" customHeight="1">
      <c r="A194" s="264"/>
      <c r="B194" s="264"/>
      <c r="C194" s="264"/>
      <c r="D194" s="264"/>
      <c r="E194" s="264"/>
      <c r="F194" s="264"/>
      <c r="G194" s="264"/>
      <c r="H194" s="264"/>
      <c r="I194" s="264"/>
      <c r="J194" s="264"/>
      <c r="K194" s="264"/>
      <c r="L194" s="264"/>
      <c r="M194" s="264"/>
      <c r="N194" s="264"/>
      <c r="O194" s="264"/>
      <c r="P194" s="264"/>
      <c r="Q194" s="264"/>
      <c r="R194" s="264"/>
      <c r="S194" s="264"/>
      <c r="T194" s="264"/>
      <c r="U194" s="264"/>
    </row>
    <row r="195" spans="1:21" ht="12.75" customHeight="1">
      <c r="A195" s="264"/>
      <c r="B195" s="264"/>
      <c r="C195" s="264"/>
      <c r="D195" s="264"/>
      <c r="E195" s="264"/>
      <c r="F195" s="264"/>
      <c r="G195" s="264"/>
      <c r="H195" s="264"/>
      <c r="I195" s="264"/>
      <c r="J195" s="264"/>
      <c r="K195" s="264"/>
      <c r="L195" s="264"/>
      <c r="M195" s="264"/>
      <c r="N195" s="264"/>
      <c r="O195" s="264"/>
      <c r="P195" s="264"/>
      <c r="Q195" s="264"/>
      <c r="R195" s="264"/>
      <c r="S195" s="264"/>
      <c r="T195" s="264"/>
      <c r="U195" s="264"/>
    </row>
    <row r="196" spans="1:21" ht="12.75" customHeight="1">
      <c r="A196" s="264"/>
      <c r="B196" s="264"/>
      <c r="C196" s="264"/>
      <c r="D196" s="264"/>
      <c r="E196" s="264"/>
      <c r="F196" s="264"/>
      <c r="G196" s="264"/>
      <c r="H196" s="264"/>
      <c r="I196" s="264"/>
      <c r="J196" s="264"/>
      <c r="K196" s="264"/>
      <c r="L196" s="264"/>
      <c r="M196" s="264"/>
      <c r="N196" s="264"/>
      <c r="O196" s="264"/>
      <c r="P196" s="264"/>
      <c r="Q196" s="264"/>
      <c r="R196" s="264"/>
      <c r="S196" s="264"/>
      <c r="T196" s="264"/>
      <c r="U196" s="264"/>
    </row>
    <row r="197" spans="1:21" ht="12.75" customHeight="1">
      <c r="A197" s="264"/>
      <c r="B197" s="264"/>
      <c r="C197" s="264"/>
      <c r="D197" s="264"/>
      <c r="E197" s="264"/>
      <c r="F197" s="264"/>
      <c r="G197" s="264"/>
      <c r="H197" s="264"/>
      <c r="I197" s="264"/>
      <c r="J197" s="264"/>
      <c r="K197" s="264"/>
      <c r="L197" s="264"/>
      <c r="M197" s="264"/>
      <c r="N197" s="264"/>
      <c r="O197" s="264"/>
      <c r="P197" s="264"/>
      <c r="Q197" s="264"/>
      <c r="R197" s="264"/>
      <c r="S197" s="264"/>
      <c r="T197" s="264"/>
      <c r="U197" s="264"/>
    </row>
    <row r="198" spans="1:21" ht="12.75" customHeight="1">
      <c r="A198" s="264"/>
      <c r="B198" s="264"/>
      <c r="C198" s="264"/>
      <c r="D198" s="264"/>
      <c r="E198" s="264"/>
      <c r="F198" s="264"/>
      <c r="G198" s="264"/>
      <c r="H198" s="264"/>
      <c r="I198" s="264"/>
      <c r="J198" s="264"/>
      <c r="K198" s="264"/>
      <c r="L198" s="264"/>
      <c r="M198" s="264"/>
      <c r="N198" s="264"/>
      <c r="O198" s="264"/>
      <c r="P198" s="264"/>
      <c r="Q198" s="264"/>
      <c r="R198" s="264"/>
      <c r="S198" s="264"/>
      <c r="T198" s="264"/>
      <c r="U198" s="264"/>
    </row>
    <row r="199" spans="1:21" ht="12.75" customHeight="1">
      <c r="A199" s="264"/>
      <c r="B199" s="264"/>
      <c r="C199" s="264"/>
      <c r="D199" s="264"/>
      <c r="E199" s="264"/>
      <c r="F199" s="264"/>
      <c r="G199" s="264"/>
      <c r="H199" s="264"/>
      <c r="I199" s="264"/>
      <c r="J199" s="264"/>
      <c r="K199" s="264"/>
      <c r="L199" s="264"/>
      <c r="M199" s="264"/>
      <c r="N199" s="264"/>
      <c r="O199" s="264"/>
      <c r="P199" s="264"/>
      <c r="Q199" s="264"/>
      <c r="R199" s="264"/>
      <c r="S199" s="264"/>
      <c r="T199" s="264"/>
      <c r="U199" s="264"/>
    </row>
    <row r="200" spans="1:21" ht="12.75" customHeight="1">
      <c r="A200" s="264"/>
      <c r="B200" s="264"/>
      <c r="C200" s="264"/>
      <c r="D200" s="264"/>
      <c r="E200" s="264"/>
      <c r="F200" s="264"/>
      <c r="G200" s="264"/>
      <c r="H200" s="264"/>
      <c r="I200" s="264"/>
      <c r="J200" s="264"/>
      <c r="K200" s="264"/>
      <c r="L200" s="264"/>
      <c r="M200" s="264"/>
      <c r="N200" s="264"/>
      <c r="O200" s="264"/>
      <c r="P200" s="264"/>
      <c r="Q200" s="264"/>
      <c r="R200" s="264"/>
      <c r="S200" s="264"/>
      <c r="T200" s="264"/>
      <c r="U200" s="264"/>
    </row>
    <row r="201" spans="1:21" ht="12.75" customHeight="1">
      <c r="A201" s="264"/>
      <c r="B201" s="264"/>
      <c r="C201" s="264"/>
      <c r="D201" s="264"/>
      <c r="E201" s="264"/>
      <c r="F201" s="264"/>
      <c r="G201" s="264"/>
      <c r="H201" s="264"/>
      <c r="I201" s="264"/>
      <c r="J201" s="264"/>
      <c r="K201" s="264"/>
      <c r="L201" s="264"/>
      <c r="M201" s="264"/>
      <c r="N201" s="264"/>
      <c r="O201" s="264"/>
      <c r="P201" s="264"/>
      <c r="Q201" s="264"/>
      <c r="R201" s="264"/>
      <c r="S201" s="264"/>
      <c r="T201" s="264"/>
      <c r="U201" s="264"/>
    </row>
    <row r="202" spans="1:21" ht="12.75" customHeight="1">
      <c r="A202" s="264"/>
      <c r="B202" s="264"/>
      <c r="C202" s="264"/>
      <c r="D202" s="264"/>
      <c r="E202" s="264"/>
      <c r="F202" s="264"/>
      <c r="G202" s="264"/>
      <c r="H202" s="264"/>
      <c r="I202" s="264"/>
      <c r="J202" s="264"/>
      <c r="K202" s="264"/>
      <c r="L202" s="264"/>
      <c r="M202" s="264"/>
      <c r="N202" s="264"/>
      <c r="O202" s="264"/>
      <c r="P202" s="264"/>
      <c r="Q202" s="264"/>
      <c r="R202" s="264"/>
      <c r="S202" s="264"/>
      <c r="T202" s="264"/>
      <c r="U202" s="264"/>
    </row>
    <row r="203" spans="1:21" ht="12.75" customHeight="1">
      <c r="A203" s="264"/>
      <c r="B203" s="264"/>
      <c r="C203" s="264"/>
      <c r="D203" s="264"/>
      <c r="E203" s="264"/>
      <c r="F203" s="264"/>
      <c r="G203" s="264"/>
      <c r="H203" s="264"/>
      <c r="I203" s="264"/>
      <c r="J203" s="264"/>
      <c r="K203" s="264"/>
      <c r="L203" s="264"/>
      <c r="M203" s="264"/>
      <c r="N203" s="264"/>
      <c r="O203" s="264"/>
      <c r="P203" s="264"/>
      <c r="Q203" s="264"/>
      <c r="R203" s="264"/>
      <c r="S203" s="264"/>
      <c r="T203" s="264"/>
      <c r="U203" s="264"/>
    </row>
    <row r="204" spans="1:21" ht="12.75" customHeight="1">
      <c r="A204" s="264"/>
      <c r="B204" s="264"/>
      <c r="C204" s="264"/>
      <c r="D204" s="264"/>
      <c r="E204" s="264"/>
      <c r="F204" s="264"/>
      <c r="G204" s="264"/>
      <c r="H204" s="264"/>
      <c r="I204" s="264"/>
      <c r="J204" s="264"/>
      <c r="K204" s="264"/>
      <c r="L204" s="264"/>
      <c r="M204" s="264"/>
      <c r="N204" s="264"/>
      <c r="O204" s="264"/>
      <c r="P204" s="264"/>
      <c r="Q204" s="264"/>
      <c r="R204" s="264"/>
      <c r="S204" s="264"/>
      <c r="T204" s="264"/>
      <c r="U204" s="264"/>
    </row>
    <row r="205" spans="1:21" ht="12.75" customHeight="1">
      <c r="A205" s="264"/>
      <c r="B205" s="264"/>
      <c r="C205" s="264"/>
      <c r="D205" s="264"/>
      <c r="E205" s="264"/>
      <c r="F205" s="264"/>
      <c r="G205" s="264"/>
      <c r="H205" s="264"/>
      <c r="I205" s="264"/>
      <c r="J205" s="264"/>
      <c r="K205" s="264"/>
      <c r="L205" s="264"/>
      <c r="M205" s="264"/>
      <c r="N205" s="264"/>
      <c r="O205" s="264"/>
      <c r="P205" s="264"/>
      <c r="Q205" s="264"/>
      <c r="R205" s="264"/>
      <c r="S205" s="264"/>
      <c r="T205" s="264"/>
      <c r="U205" s="264"/>
    </row>
    <row r="206" spans="1:21" ht="12.75" customHeight="1">
      <c r="A206" s="264"/>
      <c r="B206" s="264"/>
      <c r="C206" s="264"/>
      <c r="D206" s="264"/>
      <c r="E206" s="264"/>
      <c r="F206" s="264"/>
      <c r="G206" s="264"/>
      <c r="H206" s="264"/>
      <c r="I206" s="264"/>
      <c r="J206" s="264"/>
      <c r="K206" s="264"/>
      <c r="L206" s="264"/>
      <c r="M206" s="264"/>
      <c r="N206" s="264"/>
      <c r="O206" s="264"/>
      <c r="P206" s="264"/>
      <c r="Q206" s="264"/>
      <c r="R206" s="264"/>
      <c r="S206" s="264"/>
      <c r="T206" s="264"/>
      <c r="U206" s="264"/>
    </row>
    <row r="207" spans="1:21" ht="12.75" customHeight="1">
      <c r="A207" s="264"/>
      <c r="B207" s="264"/>
      <c r="C207" s="264"/>
      <c r="D207" s="264"/>
      <c r="E207" s="264"/>
      <c r="F207" s="264"/>
      <c r="G207" s="264"/>
      <c r="H207" s="264"/>
      <c r="I207" s="264"/>
      <c r="J207" s="264"/>
      <c r="K207" s="264"/>
      <c r="L207" s="264"/>
      <c r="M207" s="264"/>
      <c r="N207" s="264"/>
      <c r="O207" s="264"/>
      <c r="P207" s="264"/>
      <c r="Q207" s="264"/>
      <c r="R207" s="264"/>
      <c r="S207" s="264"/>
      <c r="T207" s="264"/>
      <c r="U207" s="264"/>
    </row>
    <row r="208" spans="1:21" ht="12.75" customHeight="1">
      <c r="A208" s="264"/>
      <c r="B208" s="264"/>
      <c r="C208" s="264"/>
      <c r="D208" s="264"/>
      <c r="E208" s="264"/>
      <c r="F208" s="264"/>
      <c r="G208" s="264"/>
      <c r="H208" s="264"/>
      <c r="I208" s="264"/>
      <c r="J208" s="264"/>
      <c r="K208" s="264"/>
      <c r="L208" s="264"/>
      <c r="M208" s="264"/>
      <c r="N208" s="264"/>
      <c r="O208" s="264"/>
      <c r="P208" s="264"/>
      <c r="Q208" s="264"/>
      <c r="R208" s="264"/>
      <c r="S208" s="264"/>
      <c r="T208" s="264"/>
      <c r="U208" s="264"/>
    </row>
    <row r="209" spans="1:21" ht="12.75" customHeight="1">
      <c r="A209" s="264"/>
      <c r="B209" s="264"/>
      <c r="C209" s="264"/>
      <c r="D209" s="264"/>
      <c r="E209" s="264"/>
      <c r="F209" s="264"/>
      <c r="G209" s="264"/>
      <c r="H209" s="264"/>
      <c r="I209" s="264"/>
      <c r="J209" s="264"/>
      <c r="K209" s="264"/>
      <c r="L209" s="264"/>
      <c r="M209" s="264"/>
      <c r="N209" s="264"/>
      <c r="O209" s="264"/>
      <c r="P209" s="264"/>
      <c r="Q209" s="264"/>
      <c r="R209" s="264"/>
      <c r="S209" s="264"/>
      <c r="T209" s="264"/>
      <c r="U209" s="264"/>
    </row>
    <row r="210" spans="1:21" ht="12.75" customHeight="1">
      <c r="A210" s="264"/>
      <c r="B210" s="264"/>
      <c r="C210" s="264"/>
      <c r="D210" s="264"/>
      <c r="E210" s="264"/>
      <c r="F210" s="264"/>
      <c r="G210" s="264"/>
      <c r="H210" s="264"/>
      <c r="I210" s="264"/>
      <c r="J210" s="264"/>
      <c r="K210" s="264"/>
      <c r="L210" s="264"/>
      <c r="M210" s="264"/>
      <c r="N210" s="264"/>
      <c r="O210" s="264"/>
      <c r="P210" s="264"/>
      <c r="Q210" s="264"/>
      <c r="R210" s="264"/>
      <c r="S210" s="264"/>
      <c r="T210" s="264"/>
      <c r="U210" s="264"/>
    </row>
    <row r="211" spans="1:21" ht="12.75" customHeight="1">
      <c r="A211" s="264"/>
      <c r="B211" s="264"/>
      <c r="C211" s="264"/>
      <c r="D211" s="264"/>
      <c r="E211" s="264"/>
      <c r="F211" s="264"/>
      <c r="G211" s="264"/>
      <c r="H211" s="264"/>
      <c r="I211" s="264"/>
      <c r="J211" s="264"/>
      <c r="K211" s="264"/>
      <c r="L211" s="264"/>
      <c r="M211" s="264"/>
      <c r="N211" s="264"/>
      <c r="O211" s="264"/>
      <c r="P211" s="264"/>
      <c r="Q211" s="264"/>
      <c r="R211" s="264"/>
      <c r="S211" s="264"/>
      <c r="T211" s="264"/>
      <c r="U211" s="264"/>
    </row>
    <row r="212" spans="1:21" ht="12.75" customHeight="1">
      <c r="A212" s="264"/>
      <c r="B212" s="264"/>
      <c r="C212" s="264"/>
      <c r="D212" s="264"/>
      <c r="E212" s="264"/>
      <c r="F212" s="264"/>
      <c r="G212" s="264"/>
      <c r="H212" s="264"/>
      <c r="I212" s="264"/>
      <c r="J212" s="264"/>
      <c r="K212" s="264"/>
      <c r="L212" s="264"/>
      <c r="M212" s="264"/>
      <c r="N212" s="264"/>
      <c r="O212" s="264"/>
      <c r="P212" s="264"/>
      <c r="Q212" s="264"/>
      <c r="R212" s="264"/>
      <c r="S212" s="264"/>
      <c r="T212" s="264"/>
      <c r="U212" s="264"/>
    </row>
    <row r="213" spans="1:21" ht="12.75" customHeight="1">
      <c r="A213" s="264"/>
      <c r="B213" s="264"/>
      <c r="C213" s="264"/>
      <c r="D213" s="264"/>
      <c r="E213" s="264"/>
      <c r="F213" s="264"/>
      <c r="G213" s="264"/>
      <c r="H213" s="264"/>
      <c r="I213" s="264"/>
      <c r="J213" s="264"/>
      <c r="K213" s="264"/>
      <c r="L213" s="264"/>
      <c r="M213" s="264"/>
      <c r="N213" s="264"/>
      <c r="O213" s="264"/>
      <c r="P213" s="264"/>
      <c r="Q213" s="264"/>
      <c r="R213" s="264"/>
      <c r="S213" s="264"/>
      <c r="T213" s="264"/>
      <c r="U213" s="264"/>
    </row>
    <row r="214" spans="1:21" ht="12.75" customHeight="1">
      <c r="A214" s="264"/>
      <c r="B214" s="264"/>
      <c r="C214" s="264"/>
      <c r="D214" s="264"/>
      <c r="E214" s="264"/>
      <c r="F214" s="264"/>
      <c r="G214" s="264"/>
      <c r="H214" s="264"/>
      <c r="I214" s="264"/>
      <c r="J214" s="264"/>
      <c r="K214" s="264"/>
      <c r="L214" s="264"/>
      <c r="M214" s="264"/>
      <c r="N214" s="264"/>
      <c r="O214" s="264"/>
      <c r="P214" s="264"/>
      <c r="Q214" s="264"/>
      <c r="R214" s="264"/>
      <c r="S214" s="264"/>
      <c r="T214" s="264"/>
      <c r="U214" s="264"/>
    </row>
    <row r="215" spans="1:21" ht="12.75" customHeight="1">
      <c r="A215" s="264"/>
      <c r="B215" s="264"/>
      <c r="C215" s="264"/>
      <c r="D215" s="264"/>
      <c r="E215" s="264"/>
      <c r="F215" s="264"/>
      <c r="G215" s="264"/>
      <c r="H215" s="264"/>
      <c r="I215" s="264"/>
      <c r="J215" s="264"/>
      <c r="K215" s="264"/>
      <c r="L215" s="264"/>
      <c r="M215" s="264"/>
      <c r="N215" s="264"/>
      <c r="O215" s="264"/>
      <c r="P215" s="264"/>
      <c r="Q215" s="264"/>
      <c r="R215" s="264"/>
      <c r="S215" s="264"/>
      <c r="T215" s="264"/>
      <c r="U215" s="264"/>
    </row>
    <row r="216" spans="1:21" ht="12.75" customHeight="1">
      <c r="A216" s="264"/>
      <c r="B216" s="264"/>
      <c r="C216" s="264"/>
      <c r="D216" s="264"/>
      <c r="E216" s="264"/>
      <c r="F216" s="264"/>
      <c r="G216" s="264"/>
      <c r="H216" s="264"/>
      <c r="I216" s="264"/>
      <c r="J216" s="264"/>
      <c r="K216" s="264"/>
      <c r="L216" s="264"/>
      <c r="M216" s="264"/>
      <c r="N216" s="264"/>
      <c r="O216" s="264"/>
      <c r="P216" s="264"/>
      <c r="Q216" s="264"/>
      <c r="R216" s="264"/>
      <c r="S216" s="264"/>
      <c r="T216" s="264"/>
      <c r="U216" s="264"/>
    </row>
    <row r="217" spans="1:21" ht="12.75" customHeight="1">
      <c r="A217" s="264"/>
      <c r="B217" s="264"/>
      <c r="C217" s="264"/>
      <c r="D217" s="264"/>
      <c r="E217" s="264"/>
      <c r="F217" s="264"/>
      <c r="G217" s="264"/>
      <c r="H217" s="264"/>
      <c r="I217" s="264"/>
      <c r="J217" s="264"/>
      <c r="K217" s="264"/>
      <c r="L217" s="264"/>
      <c r="M217" s="264"/>
      <c r="N217" s="264"/>
      <c r="O217" s="264"/>
      <c r="P217" s="264"/>
      <c r="Q217" s="264"/>
      <c r="R217" s="264"/>
      <c r="S217" s="264"/>
      <c r="T217" s="264"/>
      <c r="U217" s="264"/>
    </row>
    <row r="218" spans="1:21" ht="12.75" customHeight="1">
      <c r="A218" s="264"/>
      <c r="B218" s="264"/>
      <c r="C218" s="264"/>
      <c r="D218" s="264"/>
      <c r="E218" s="264"/>
      <c r="F218" s="264"/>
      <c r="G218" s="264"/>
      <c r="H218" s="264"/>
      <c r="I218" s="264"/>
      <c r="J218" s="264"/>
      <c r="K218" s="264"/>
      <c r="L218" s="264"/>
      <c r="M218" s="264"/>
      <c r="N218" s="264"/>
      <c r="O218" s="264"/>
      <c r="P218" s="264"/>
      <c r="Q218" s="264"/>
      <c r="R218" s="264"/>
      <c r="S218" s="264"/>
      <c r="T218" s="264"/>
      <c r="U218" s="264"/>
    </row>
    <row r="219" spans="1:21" ht="12.75" customHeight="1">
      <c r="A219" s="264"/>
      <c r="B219" s="264"/>
      <c r="C219" s="264"/>
      <c r="D219" s="264"/>
      <c r="E219" s="264"/>
      <c r="F219" s="264"/>
      <c r="G219" s="264"/>
      <c r="H219" s="264"/>
      <c r="I219" s="264"/>
      <c r="J219" s="264"/>
      <c r="K219" s="264"/>
      <c r="L219" s="264"/>
      <c r="M219" s="264"/>
      <c r="N219" s="264"/>
      <c r="O219" s="264"/>
      <c r="P219" s="264"/>
      <c r="Q219" s="264"/>
      <c r="R219" s="264"/>
      <c r="S219" s="264"/>
      <c r="T219" s="264"/>
      <c r="U219" s="264"/>
    </row>
    <row r="220" spans="1:21" ht="12.75" customHeight="1">
      <c r="A220" s="264"/>
      <c r="B220" s="264"/>
      <c r="C220" s="264"/>
      <c r="D220" s="264"/>
      <c r="E220" s="264"/>
      <c r="F220" s="264"/>
      <c r="G220" s="264"/>
      <c r="H220" s="264"/>
      <c r="I220" s="264"/>
      <c r="J220" s="264"/>
      <c r="K220" s="264"/>
      <c r="L220" s="264"/>
      <c r="M220" s="264"/>
      <c r="N220" s="264"/>
      <c r="O220" s="264"/>
      <c r="P220" s="264"/>
      <c r="Q220" s="264"/>
      <c r="R220" s="264"/>
      <c r="S220" s="264"/>
      <c r="T220" s="264"/>
      <c r="U220" s="264"/>
    </row>
    <row r="221" spans="1:21" ht="12.75" customHeight="1">
      <c r="A221" s="264"/>
      <c r="B221" s="264"/>
      <c r="C221" s="264"/>
      <c r="D221" s="264"/>
      <c r="E221" s="264"/>
      <c r="F221" s="264"/>
      <c r="G221" s="264"/>
      <c r="H221" s="264"/>
      <c r="I221" s="264"/>
      <c r="J221" s="264"/>
      <c r="K221" s="264"/>
      <c r="L221" s="264"/>
      <c r="M221" s="264"/>
      <c r="N221" s="264"/>
      <c r="O221" s="264"/>
      <c r="P221" s="264"/>
      <c r="Q221" s="264"/>
      <c r="R221" s="264"/>
      <c r="S221" s="264"/>
      <c r="T221" s="264"/>
      <c r="U221" s="264"/>
    </row>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J1000"/>
  <sheetViews>
    <sheetView tabSelected="1" topLeftCell="B8" zoomScale="80" zoomScaleNormal="80" workbookViewId="0">
      <pane ySplit="1680" topLeftCell="A24" activePane="bottomLeft"/>
      <selection activeCell="AF9" sqref="AF1:AZ1048576"/>
      <selection pane="bottomLeft" activeCell="F24" sqref="F24"/>
    </sheetView>
  </sheetViews>
  <sheetFormatPr baseColWidth="10" defaultColWidth="14.42578125" defaultRowHeight="15" customHeight="1"/>
  <cols>
    <col min="1" max="1" width="4" hidden="1" customWidth="1"/>
    <col min="2" max="2" width="13.140625" customWidth="1"/>
    <col min="3" max="3" width="9.28515625" customWidth="1"/>
    <col min="4" max="4" width="7.140625" customWidth="1"/>
    <col min="5" max="5" width="11.5703125" customWidth="1"/>
    <col min="6" max="6" width="48.140625" customWidth="1"/>
    <col min="7" max="7" width="19" hidden="1" customWidth="1"/>
    <col min="8" max="8" width="32" hidden="1" customWidth="1"/>
    <col min="9" max="9" width="16.5703125" hidden="1" customWidth="1"/>
    <col min="10" max="10" width="12.140625" hidden="1" customWidth="1"/>
    <col min="11" max="11" width="37.7109375" hidden="1" customWidth="1"/>
    <col min="12" max="12" width="30.5703125" hidden="1" customWidth="1"/>
    <col min="13" max="13" width="17.5703125" hidden="1" customWidth="1"/>
    <col min="14" max="14" width="7.42578125" hidden="1" customWidth="1"/>
    <col min="15" max="15" width="16" hidden="1" customWidth="1"/>
    <col min="16" max="16" width="5.85546875" customWidth="1"/>
    <col min="17" max="17" width="42" customWidth="1"/>
    <col min="18" max="18" width="15.140625" hidden="1" customWidth="1"/>
    <col min="19" max="19" width="6.85546875" hidden="1" customWidth="1"/>
    <col min="20" max="20" width="5" hidden="1" customWidth="1"/>
    <col min="21" max="21" width="5.5703125" hidden="1" customWidth="1"/>
    <col min="22" max="22" width="7.140625" hidden="1" customWidth="1"/>
    <col min="23" max="23" width="6.7109375" hidden="1" customWidth="1"/>
    <col min="24" max="24" width="7.5703125" hidden="1" customWidth="1"/>
    <col min="25" max="25" width="14.28515625" hidden="1" customWidth="1"/>
    <col min="26" max="26" width="8.7109375" hidden="1" customWidth="1"/>
    <col min="27" max="27" width="10.28515625" hidden="1" customWidth="1"/>
    <col min="28" max="28" width="9.5703125" hidden="1" customWidth="1"/>
    <col min="29" max="29" width="9.140625" hidden="1" customWidth="1"/>
    <col min="30" max="30" width="27.28515625" hidden="1" customWidth="1"/>
    <col min="31" max="31" width="7.140625" hidden="1" customWidth="1"/>
    <col min="32" max="32" width="79.28515625" customWidth="1"/>
    <col min="33" max="33" width="18.85546875" customWidth="1"/>
    <col min="34" max="34" width="16.85546875" customWidth="1"/>
    <col min="35" max="35" width="14.85546875" customWidth="1"/>
    <col min="36" max="36" width="74.42578125" customWidth="1"/>
    <col min="37" max="37" width="8.28515625" customWidth="1"/>
    <col min="38" max="38" width="61" customWidth="1"/>
    <col min="39" max="39" width="4.28515625" customWidth="1"/>
    <col min="40" max="40" width="60.140625" customWidth="1"/>
    <col min="41" max="41" width="4.140625" customWidth="1"/>
    <col min="42" max="42" width="62.7109375" customWidth="1"/>
    <col min="43" max="43" width="46.140625" customWidth="1"/>
    <col min="44" max="44" width="32.140625" customWidth="1"/>
    <col min="45" max="45" width="48.7109375" customWidth="1"/>
    <col min="46" max="46" width="91.85546875" customWidth="1"/>
    <col min="47" max="47" width="28.5703125" customWidth="1"/>
    <col min="48" max="48" width="47.5703125" customWidth="1"/>
    <col min="49" max="49" width="77.140625" style="291" customWidth="1"/>
    <col min="50" max="50" width="71" customWidth="1"/>
    <col min="51" max="51" width="11.7109375" customWidth="1"/>
    <col min="52" max="52" width="22.85546875" style="302" customWidth="1"/>
    <col min="53" max="53" width="74.28515625" style="302" customWidth="1"/>
  </cols>
  <sheetData>
    <row r="1" spans="1:62" ht="21" customHeight="1">
      <c r="A1" s="452"/>
      <c r="B1" s="453"/>
      <c r="C1" s="458" t="s">
        <v>33</v>
      </c>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55"/>
      <c r="AN1" s="460" t="s">
        <v>34</v>
      </c>
      <c r="AO1" s="461"/>
      <c r="AP1" s="462"/>
    </row>
    <row r="2" spans="1:62" ht="12" customHeight="1">
      <c r="A2" s="454"/>
      <c r="B2" s="455"/>
      <c r="C2" s="454"/>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55"/>
      <c r="AN2" s="463" t="s">
        <v>35</v>
      </c>
      <c r="AO2" s="461"/>
      <c r="AP2" s="462"/>
    </row>
    <row r="3" spans="1:62" ht="11.25" customHeight="1">
      <c r="A3" s="454"/>
      <c r="B3" s="455"/>
      <c r="C3" s="454"/>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55"/>
      <c r="AN3" s="460" t="s">
        <v>36</v>
      </c>
      <c r="AO3" s="461"/>
      <c r="AP3" s="462"/>
    </row>
    <row r="4" spans="1:62" ht="16.5" customHeight="1">
      <c r="A4" s="456"/>
      <c r="B4" s="457"/>
      <c r="C4" s="456"/>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7"/>
      <c r="AN4" s="460" t="s">
        <v>37</v>
      </c>
      <c r="AO4" s="461"/>
      <c r="AP4" s="462"/>
    </row>
    <row r="5" spans="1:62" ht="23.25" customHeight="1">
      <c r="A5" s="450" t="s">
        <v>38</v>
      </c>
      <c r="B5" s="451"/>
      <c r="C5" s="464" t="s">
        <v>39</v>
      </c>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6"/>
      <c r="AQ5" s="31"/>
      <c r="AR5" s="31"/>
      <c r="AS5" s="31"/>
      <c r="AT5" s="31"/>
      <c r="AU5" s="31"/>
      <c r="AV5" s="31"/>
      <c r="AW5" s="292"/>
      <c r="AX5" s="31"/>
      <c r="AY5" s="31"/>
      <c r="AZ5" s="288"/>
      <c r="BA5" s="288"/>
      <c r="BB5" s="31"/>
      <c r="BC5" s="31"/>
      <c r="BD5" s="31"/>
      <c r="BE5" s="32"/>
      <c r="BF5" s="32"/>
      <c r="BG5" s="32"/>
      <c r="BH5" s="32"/>
      <c r="BI5" s="32"/>
      <c r="BJ5" s="32"/>
    </row>
    <row r="6" spans="1:62" ht="25.5" customHeight="1">
      <c r="A6" s="450" t="s">
        <v>40</v>
      </c>
      <c r="B6" s="451"/>
      <c r="C6" s="464" t="s">
        <v>41</v>
      </c>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6"/>
      <c r="AQ6" s="31"/>
      <c r="AR6" s="31"/>
      <c r="AS6" s="31"/>
      <c r="AT6" s="31"/>
      <c r="AU6" s="31"/>
      <c r="AV6" s="31"/>
      <c r="AW6" s="292"/>
      <c r="AX6" s="31"/>
      <c r="AY6" s="31"/>
      <c r="AZ6" s="288"/>
      <c r="BA6" s="288"/>
      <c r="BB6" s="31"/>
      <c r="BC6" s="31"/>
      <c r="BD6" s="31"/>
      <c r="BE6" s="32"/>
      <c r="BF6" s="32"/>
      <c r="BG6" s="32"/>
      <c r="BH6" s="32"/>
      <c r="BI6" s="32"/>
      <c r="BJ6" s="32"/>
    </row>
    <row r="7" spans="1:62" ht="43.5" customHeight="1" thickBot="1">
      <c r="A7" s="450" t="s">
        <v>42</v>
      </c>
      <c r="B7" s="451"/>
      <c r="C7" s="464" t="s">
        <v>43</v>
      </c>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6"/>
      <c r="AQ7" s="31"/>
      <c r="AR7" s="31"/>
      <c r="AS7" s="31"/>
      <c r="AT7" s="31"/>
      <c r="AU7" s="31"/>
      <c r="AV7" s="31"/>
      <c r="AW7" s="292"/>
      <c r="AX7" s="31"/>
      <c r="AY7" s="31"/>
      <c r="AZ7" s="288"/>
      <c r="BA7" s="288"/>
      <c r="BB7" s="31"/>
      <c r="BC7" s="31"/>
      <c r="BD7" s="31"/>
      <c r="BE7" s="32"/>
      <c r="BF7" s="32"/>
      <c r="BG7" s="32"/>
      <c r="BH7" s="32"/>
      <c r="BI7" s="32"/>
      <c r="BJ7" s="32"/>
    </row>
    <row r="8" spans="1:62" ht="43.5" customHeight="1" thickBot="1">
      <c r="A8" s="450" t="s">
        <v>44</v>
      </c>
      <c r="B8" s="451"/>
      <c r="C8" s="464" t="s">
        <v>45</v>
      </c>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6"/>
      <c r="AQ8" s="473" t="s">
        <v>46</v>
      </c>
      <c r="AR8" s="398"/>
      <c r="AS8" s="474"/>
      <c r="AT8" s="478" t="s">
        <v>47</v>
      </c>
      <c r="AU8" s="479"/>
      <c r="AV8" s="479"/>
      <c r="AW8" s="480"/>
      <c r="AX8" s="476" t="s">
        <v>48</v>
      </c>
      <c r="AY8" s="477"/>
      <c r="AZ8" s="477"/>
      <c r="BA8" s="477"/>
      <c r="BB8" s="31"/>
      <c r="BC8" s="31"/>
      <c r="BD8" s="31"/>
      <c r="BE8" s="32"/>
      <c r="BF8" s="32"/>
      <c r="BG8" s="32"/>
      <c r="BH8" s="32"/>
      <c r="BI8" s="32"/>
      <c r="BJ8" s="32"/>
    </row>
    <row r="9" spans="1:62" ht="47.25" customHeight="1" thickBot="1">
      <c r="A9" s="33" t="s">
        <v>49</v>
      </c>
      <c r="B9" s="34" t="s">
        <v>50</v>
      </c>
      <c r="C9" s="35" t="s">
        <v>51</v>
      </c>
      <c r="D9" s="34" t="s">
        <v>52</v>
      </c>
      <c r="E9" s="34" t="s">
        <v>53</v>
      </c>
      <c r="F9" s="481" t="s">
        <v>54</v>
      </c>
      <c r="G9" s="34" t="s">
        <v>55</v>
      </c>
      <c r="H9" s="36" t="s">
        <v>56</v>
      </c>
      <c r="I9" s="34" t="s">
        <v>57</v>
      </c>
      <c r="J9" s="37" t="s">
        <v>58</v>
      </c>
      <c r="K9" s="38" t="s">
        <v>59</v>
      </c>
      <c r="L9" s="38" t="s">
        <v>60</v>
      </c>
      <c r="M9" s="34" t="s">
        <v>61</v>
      </c>
      <c r="N9" s="35" t="s">
        <v>58</v>
      </c>
      <c r="O9" s="34" t="s">
        <v>62</v>
      </c>
      <c r="P9" s="39" t="s">
        <v>63</v>
      </c>
      <c r="Q9" s="34" t="s">
        <v>64</v>
      </c>
      <c r="R9" s="38" t="s">
        <v>65</v>
      </c>
      <c r="S9" s="475" t="s">
        <v>66</v>
      </c>
      <c r="T9" s="465"/>
      <c r="U9" s="465"/>
      <c r="V9" s="465"/>
      <c r="W9" s="465"/>
      <c r="X9" s="451"/>
      <c r="Y9" s="39" t="s">
        <v>67</v>
      </c>
      <c r="Z9" s="39" t="s">
        <v>68</v>
      </c>
      <c r="AA9" s="39" t="s">
        <v>58</v>
      </c>
      <c r="AB9" s="39" t="s">
        <v>69</v>
      </c>
      <c r="AC9" s="39" t="s">
        <v>58</v>
      </c>
      <c r="AD9" s="39" t="s">
        <v>70</v>
      </c>
      <c r="AE9" s="39" t="s">
        <v>71</v>
      </c>
      <c r="AF9" s="36" t="s">
        <v>72</v>
      </c>
      <c r="AG9" s="36" t="s">
        <v>73</v>
      </c>
      <c r="AH9" s="38" t="s">
        <v>74</v>
      </c>
      <c r="AI9" s="38" t="s">
        <v>75</v>
      </c>
      <c r="AJ9" s="36" t="s">
        <v>76</v>
      </c>
      <c r="AK9" s="467" t="s">
        <v>77</v>
      </c>
      <c r="AL9" s="451"/>
      <c r="AM9" s="468" t="s">
        <v>78</v>
      </c>
      <c r="AN9" s="451"/>
      <c r="AO9" s="469" t="s">
        <v>79</v>
      </c>
      <c r="AP9" s="451"/>
      <c r="AQ9" s="470" t="s">
        <v>80</v>
      </c>
      <c r="AR9" s="399"/>
      <c r="AS9" s="40" t="s">
        <v>81</v>
      </c>
      <c r="AT9" s="471" t="s">
        <v>82</v>
      </c>
      <c r="AU9" s="399"/>
      <c r="AV9" s="41" t="s">
        <v>81</v>
      </c>
      <c r="AW9" s="300" t="s">
        <v>905</v>
      </c>
      <c r="AX9" s="472" t="s">
        <v>83</v>
      </c>
      <c r="AY9" s="399"/>
      <c r="AZ9" s="42" t="s">
        <v>81</v>
      </c>
      <c r="BA9" s="289" t="s">
        <v>904</v>
      </c>
    </row>
    <row r="10" spans="1:62" ht="46.5" customHeight="1">
      <c r="A10" s="43"/>
      <c r="B10" s="43"/>
      <c r="C10" s="44"/>
      <c r="D10" s="44"/>
      <c r="E10" s="44"/>
      <c r="F10" s="482"/>
      <c r="G10" s="44"/>
      <c r="H10" s="45"/>
      <c r="I10" s="44"/>
      <c r="J10" s="44"/>
      <c r="K10" s="44"/>
      <c r="L10" s="44"/>
      <c r="M10" s="44"/>
      <c r="N10" s="44"/>
      <c r="O10" s="44"/>
      <c r="P10" s="44"/>
      <c r="Q10" s="44"/>
      <c r="R10" s="44"/>
      <c r="S10" s="46" t="s">
        <v>84</v>
      </c>
      <c r="T10" s="46" t="s">
        <v>85</v>
      </c>
      <c r="U10" s="46" t="s">
        <v>86</v>
      </c>
      <c r="V10" s="46" t="s">
        <v>87</v>
      </c>
      <c r="W10" s="46" t="s">
        <v>88</v>
      </c>
      <c r="X10" s="46" t="s">
        <v>89</v>
      </c>
      <c r="Y10" s="44"/>
      <c r="Z10" s="44"/>
      <c r="AA10" s="44"/>
      <c r="AB10" s="44"/>
      <c r="AC10" s="44"/>
      <c r="AD10" s="44"/>
      <c r="AE10" s="44"/>
      <c r="AF10" s="45"/>
      <c r="AG10" s="45"/>
      <c r="AH10" s="44"/>
      <c r="AI10" s="44"/>
      <c r="AJ10" s="45"/>
      <c r="AK10" s="47" t="s">
        <v>90</v>
      </c>
      <c r="AL10" s="48" t="s">
        <v>91</v>
      </c>
      <c r="AM10" s="47" t="s">
        <v>90</v>
      </c>
      <c r="AN10" s="48" t="s">
        <v>91</v>
      </c>
      <c r="AO10" s="49" t="s">
        <v>90</v>
      </c>
      <c r="AP10" s="50" t="s">
        <v>91</v>
      </c>
      <c r="AQ10" s="51" t="s">
        <v>92</v>
      </c>
      <c r="AR10" s="52" t="s">
        <v>93</v>
      </c>
      <c r="AS10" s="53" t="s">
        <v>92</v>
      </c>
      <c r="AT10" s="54" t="s">
        <v>92</v>
      </c>
      <c r="AU10" s="55" t="s">
        <v>93</v>
      </c>
      <c r="AV10" s="56" t="s">
        <v>92</v>
      </c>
      <c r="AW10" s="301" t="s">
        <v>92</v>
      </c>
      <c r="AX10" s="57" t="s">
        <v>92</v>
      </c>
      <c r="AY10" s="58" t="s">
        <v>93</v>
      </c>
      <c r="AZ10" s="59" t="s">
        <v>92</v>
      </c>
      <c r="BA10" s="290" t="s">
        <v>92</v>
      </c>
    </row>
    <row r="11" spans="1:62" ht="409.5">
      <c r="A11" s="60">
        <v>1</v>
      </c>
      <c r="B11" s="61" t="s">
        <v>94</v>
      </c>
      <c r="C11" s="62" t="s">
        <v>95</v>
      </c>
      <c r="D11" s="62" t="s">
        <v>96</v>
      </c>
      <c r="E11" s="62" t="s">
        <v>97</v>
      </c>
      <c r="F11" s="62" t="s">
        <v>98</v>
      </c>
      <c r="G11" s="62" t="s">
        <v>99</v>
      </c>
      <c r="H11" s="63">
        <v>12</v>
      </c>
      <c r="I11" s="64" t="str">
        <f>IF(H11&lt;=0,"",IF(H11&lt;=2,"Muy Baja",IF(H11&lt;=24,"Baja",IF(H11&lt;=500,"Media",IF(H11&lt;=5000,"Alta","Muy Alta")))))</f>
        <v>Baja</v>
      </c>
      <c r="J11" s="65">
        <f>IF(I11="","",IF(I11="Muy Baja",0.2,IF(I11="Baja",0.4,IF(I11="Media",0.6,IF(I11="Alta",0.8,IF(I11="Muy Alta",1,))))))</f>
        <v>0.4</v>
      </c>
      <c r="K11" s="65" t="s">
        <v>100</v>
      </c>
      <c r="L11" s="65" t="str">
        <f ca="1">IF(NOT(ISERROR(MATCH(K11,'Tabla Impacto'!$B$152:$B$154,0))),'Tabla Impacto'!$F$154&amp;"Por favor no seleccionar los criterios de impacto(Afectación Económica o presupuestal y Pérdida Reputacional)",K11)</f>
        <v xml:space="preserve">     El riesgo afecta la imagen de la entidad con algunos usuarios de relevancia frente al logro de los objetivos</v>
      </c>
      <c r="M11" s="64" t="str">
        <f ca="1">IF(OR(L11='Tabla Impacto'!$C$11,L11='Tabla Impacto'!$D$11),"Leve",IF(OR(L11='Tabla Impacto'!$C$12,L11='Tabla Impacto'!$D$12),"Menor",IF(OR(L11='Tabla Impacto'!$C$13,L11='Tabla Impacto'!$D$13),"Moderado",IF(OR(#REF!='Tabla Impacto'!$C$14,L11='Tabla Impacto'!$D$14),"Mayor",IF(OR(L11='Tabla Impacto'!$C$15,L34='Tabla Impacto'!$D$15),"Catastrófico","")))))</f>
        <v>Moderado</v>
      </c>
      <c r="N11" s="65">
        <f ca="1">IF(M11="","",IF(M11="Leve",0.2,IF(M11="Menor",0.4,IF(M11="Moderado",0.6,IF(M11="Mayor",0.8,IF(M11="Catastrófico",1,))))))</f>
        <v>0.6</v>
      </c>
      <c r="O11" s="66" t="str">
        <f ca="1">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63">
        <v>1</v>
      </c>
      <c r="Q11" s="67" t="s">
        <v>101</v>
      </c>
      <c r="R11" s="63" t="str">
        <f t="shared" ref="R11:R26" si="0">IF(OR(S11="Preventivo",S11="Detectivo"),"Probabilidad",IF(S11="Correctivo","Impacto",""))</f>
        <v>Probabilidad</v>
      </c>
      <c r="S11" s="68" t="s">
        <v>102</v>
      </c>
      <c r="T11" s="68" t="s">
        <v>103</v>
      </c>
      <c r="U11" s="69" t="str">
        <f t="shared" ref="U11:U58" si="1">IF(AND(S11="Preventivo",T11="Automático"),"50%",IF(AND(S11="Preventivo",T11="Manual"),"40%",IF(AND(S11="Detectivo",T11="Automático"),"40%",IF(AND(S11="Detectivo",T11="Manual"),"30%",IF(AND(S11="Correctivo",T11="Automático"),"35%",IF(AND(S11="Correctivo",T11="Manual"),"25%",""))))))</f>
        <v>40%</v>
      </c>
      <c r="V11" s="68" t="s">
        <v>104</v>
      </c>
      <c r="W11" s="68" t="s">
        <v>105</v>
      </c>
      <c r="X11" s="68" t="s">
        <v>106</v>
      </c>
      <c r="Y11" s="70">
        <f t="shared" ref="Y11:Y58" si="2">IFERROR(IF(R11="Probabilidad",(J11-(+J11*U11)),IF(R11="Impacto",J11,"")),"")</f>
        <v>0.24</v>
      </c>
      <c r="Z11" s="71" t="str">
        <f t="shared" ref="Z11:Z58" si="3">IFERROR(IF(Y11="","",IF(Y11&lt;=0.2,"Muy Baja",IF(Y11&lt;=0.4,"Baja",IF(Y11&lt;=0.6,"Media",IF(Y11&lt;=0.8,"Alta","Muy Alta"))))),"")</f>
        <v>Baja</v>
      </c>
      <c r="AA11" s="69">
        <f t="shared" ref="AA11:AA58" si="4">+Y11</f>
        <v>0.24</v>
      </c>
      <c r="AB11" s="71" t="str">
        <f t="shared" ref="AB11:AB58" ca="1" si="5">IFERROR(IF(AC11="","",IF(AC11&lt;=0.2,"Leve",IF(AC11&lt;=0.4,"Menor",IF(AC11&lt;=0.6,"Moderado",IF(AC11&lt;=0.8,"Mayor","Catastrófico"))))),"")</f>
        <v>Moderado</v>
      </c>
      <c r="AC11" s="69">
        <f t="shared" ref="AC11:AC58" ca="1" si="6">IFERROR(IF(R11="Impacto",(N11-(+N11*U11)),IF(R11="Probabilidad",N11,"")),"")</f>
        <v>0.6</v>
      </c>
      <c r="AD11" s="72" t="str">
        <f t="shared" ref="AD11:AD58" ca="1" si="7">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68" t="s">
        <v>107</v>
      </c>
      <c r="AF11" s="73" t="s">
        <v>108</v>
      </c>
      <c r="AG11" s="62" t="s">
        <v>109</v>
      </c>
      <c r="AH11" s="74">
        <v>44652</v>
      </c>
      <c r="AI11" s="74">
        <v>44926</v>
      </c>
      <c r="AJ11" s="75" t="s">
        <v>110</v>
      </c>
      <c r="AK11" s="63">
        <v>1</v>
      </c>
      <c r="AL11" s="76" t="s">
        <v>111</v>
      </c>
      <c r="AM11" s="63">
        <v>1</v>
      </c>
      <c r="AN11" s="77" t="s">
        <v>112</v>
      </c>
      <c r="AO11" s="63">
        <v>1</v>
      </c>
      <c r="AP11" s="78" t="s">
        <v>113</v>
      </c>
      <c r="AQ11" s="79" t="s">
        <v>114</v>
      </c>
      <c r="AR11" s="80" t="s">
        <v>115</v>
      </c>
      <c r="AS11" s="80" t="s">
        <v>116</v>
      </c>
      <c r="AT11" s="80" t="s">
        <v>114</v>
      </c>
      <c r="AU11" s="80" t="s">
        <v>115</v>
      </c>
      <c r="AV11" s="81" t="s">
        <v>116</v>
      </c>
      <c r="AW11" s="293" t="s">
        <v>906</v>
      </c>
      <c r="AX11" s="81" t="s">
        <v>117</v>
      </c>
      <c r="AY11" s="99" t="s">
        <v>861</v>
      </c>
      <c r="AZ11" s="309" t="s">
        <v>863</v>
      </c>
      <c r="BA11" s="344" t="s">
        <v>1017</v>
      </c>
      <c r="BB11" s="1"/>
      <c r="BC11" s="1"/>
      <c r="BD11" s="1"/>
      <c r="BE11" s="1"/>
      <c r="BF11" s="1"/>
      <c r="BG11" s="1"/>
      <c r="BH11" s="1"/>
      <c r="BI11" s="1"/>
      <c r="BJ11" s="1"/>
    </row>
    <row r="12" spans="1:62" ht="177.75" customHeight="1">
      <c r="A12" s="60">
        <v>2</v>
      </c>
      <c r="B12" s="61" t="s">
        <v>94</v>
      </c>
      <c r="C12" s="62" t="s">
        <v>95</v>
      </c>
      <c r="D12" s="62" t="s">
        <v>118</v>
      </c>
      <c r="E12" s="62" t="s">
        <v>119</v>
      </c>
      <c r="F12" s="62" t="s">
        <v>120</v>
      </c>
      <c r="G12" s="62" t="s">
        <v>99</v>
      </c>
      <c r="H12" s="63">
        <v>4</v>
      </c>
      <c r="I12" s="64" t="str">
        <f>IF(H12&lt;=0,"",IF(H12&lt;=2,"Muy Baja",IF(H12&lt;=24,"Baja",IF(H12&lt;=500,"Media",IF(H12&lt;=5000,"Alta","Muy Alta")))))</f>
        <v>Baja</v>
      </c>
      <c r="J12" s="65">
        <f>IF(I12="","",IF(I12="Muy Baja",0.2,IF(I12="Baja",0.4,IF(I12="Media",0.6,IF(I12="Alta",0.8,IF(I12="Muy Alta",1,))))))</f>
        <v>0.4</v>
      </c>
      <c r="K12" s="65" t="s">
        <v>100</v>
      </c>
      <c r="L12" s="65" t="str">
        <f ca="1">IF(NOT(ISERROR(MATCH(K12,'Tabla Impacto'!$B$152:$B$154,0))),'Tabla Impacto'!$F$154&amp;"Por favor no seleccionar los criterios de impacto(Afectación Económica o presupuestal y Pérdida Reputacional)",K12)</f>
        <v xml:space="preserve">     El riesgo afecta la imagen de la entidad con algunos usuarios de relevancia frente al logro de los objetivos</v>
      </c>
      <c r="M12" s="64" t="str">
        <f ca="1">IF(OR(L12='Tabla Impacto'!$C$11,L12='Tabla Impacto'!$D$11),"Leve",IF(OR(L12='Tabla Impacto'!$C$12,L12='Tabla Impacto'!$D$12),"Menor",IF(OR(L12='Tabla Impacto'!$C$13,L12='Tabla Impacto'!$D$13),"Moderado",IF(OR(#REF!='Tabla Impacto'!$C$14,L12='Tabla Impacto'!$D$14),"Mayor",IF(OR(L12='Tabla Impacto'!$C$15,L37='Tabla Impacto'!$D$15),"Catastrófico","")))))</f>
        <v>Moderado</v>
      </c>
      <c r="N12" s="65">
        <f ca="1">IF(M12="","",IF(M12="Leve",0.2,IF(M12="Menor",0.4,IF(M12="Moderado",0.6,IF(M12="Mayor",0.8,IF(M12="Catastrófico",1,))))))</f>
        <v>0.6</v>
      </c>
      <c r="O12" s="66" t="str">
        <f ca="1">IF(OR(AND(I12="Muy Baja",M12="Leve"),AND(I12="Muy Baja",M12="Menor"),AND(I12="Baja",M12="Leve")),"Bajo",IF(OR(AND(I12="Muy baja",M12="Moderado"),AND(I12="Baja",M12="Menor"),AND(I12="Baja",M12="Moderado"),AND(I12="Media",M12="Leve"),AND(I12="Media",M12="Menor"),AND(I12="Media",M12="Moderado"),AND(I12="Alta",M12="Leve"),AND(I12="Alta",M12="Menor")),"Moderado",IF(OR(AND(I12="Muy Baja",M12="Mayor"),AND(I12="Baja",M12="Mayor"),AND(I12="Media",M12="Mayor"),AND(I12="Alta",M12="Moderado"),AND(I12="Alta",M12="Mayor"),AND(I12="Muy Alta",M12="Leve"),AND(I12="Muy Alta",M12="Menor"),AND(I12="Muy Alta",M12="Moderado"),AND(I12="Muy Alta",M12="Mayor")),"Alto",IF(OR(AND(I12="Muy Baja",M12="Catastrófico"),AND(I12="Baja",M12="Catastrófico"),AND(I12="Media",M12="Catastrófico"),AND(I12="Alta",M12="Catastrófico"),AND(I12="Muy Alta",M12="Catastrófico")),"Extremo",""))))</f>
        <v>Moderado</v>
      </c>
      <c r="P12" s="63">
        <v>1</v>
      </c>
      <c r="Q12" s="67" t="s">
        <v>121</v>
      </c>
      <c r="R12" s="63" t="str">
        <f t="shared" si="0"/>
        <v>Probabilidad</v>
      </c>
      <c r="S12" s="68" t="s">
        <v>102</v>
      </c>
      <c r="T12" s="68" t="s">
        <v>103</v>
      </c>
      <c r="U12" s="69" t="str">
        <f t="shared" si="1"/>
        <v>40%</v>
      </c>
      <c r="V12" s="68" t="s">
        <v>104</v>
      </c>
      <c r="W12" s="68" t="s">
        <v>105</v>
      </c>
      <c r="X12" s="68" t="s">
        <v>106</v>
      </c>
      <c r="Y12" s="70">
        <f t="shared" si="2"/>
        <v>0.24</v>
      </c>
      <c r="Z12" s="71" t="str">
        <f t="shared" si="3"/>
        <v>Baja</v>
      </c>
      <c r="AA12" s="69">
        <f t="shared" si="4"/>
        <v>0.24</v>
      </c>
      <c r="AB12" s="71" t="str">
        <f t="shared" ca="1" si="5"/>
        <v>Moderado</v>
      </c>
      <c r="AC12" s="69">
        <f t="shared" ca="1" si="6"/>
        <v>0.6</v>
      </c>
      <c r="AD12" s="72" t="str">
        <f t="shared" ca="1" si="7"/>
        <v>Moderado</v>
      </c>
      <c r="AE12" s="68" t="s">
        <v>107</v>
      </c>
      <c r="AF12" s="83" t="s">
        <v>122</v>
      </c>
      <c r="AG12" s="62" t="s">
        <v>123</v>
      </c>
      <c r="AH12" s="74">
        <v>44652</v>
      </c>
      <c r="AI12" s="74">
        <v>44926</v>
      </c>
      <c r="AJ12" s="75" t="s">
        <v>110</v>
      </c>
      <c r="AK12" s="63">
        <v>1</v>
      </c>
      <c r="AL12" s="76" t="s">
        <v>111</v>
      </c>
      <c r="AM12" s="63">
        <v>1</v>
      </c>
      <c r="AN12" s="77" t="s">
        <v>112</v>
      </c>
      <c r="AO12" s="63">
        <v>1</v>
      </c>
      <c r="AP12" s="78" t="s">
        <v>113</v>
      </c>
      <c r="AQ12" s="80" t="s">
        <v>124</v>
      </c>
      <c r="AR12" s="80" t="s">
        <v>125</v>
      </c>
      <c r="AS12" s="80" t="s">
        <v>116</v>
      </c>
      <c r="AT12" s="80" t="s">
        <v>126</v>
      </c>
      <c r="AU12" s="80" t="s">
        <v>125</v>
      </c>
      <c r="AV12" s="81" t="s">
        <v>116</v>
      </c>
      <c r="AW12" s="294" t="s">
        <v>907</v>
      </c>
      <c r="AX12" s="294" t="s">
        <v>127</v>
      </c>
      <c r="AY12" s="266" t="s">
        <v>862</v>
      </c>
      <c r="AZ12" s="309" t="s">
        <v>863</v>
      </c>
      <c r="BA12" s="344" t="s">
        <v>1018</v>
      </c>
      <c r="BB12" s="1"/>
      <c r="BC12" s="1"/>
      <c r="BD12" s="1"/>
      <c r="BE12" s="1"/>
      <c r="BF12" s="1"/>
      <c r="BG12" s="1"/>
      <c r="BH12" s="1"/>
      <c r="BI12" s="1"/>
      <c r="BJ12" s="1"/>
    </row>
    <row r="13" spans="1:62" ht="210">
      <c r="A13" s="60">
        <v>3</v>
      </c>
      <c r="B13" s="423" t="s">
        <v>128</v>
      </c>
      <c r="C13" s="423" t="s">
        <v>129</v>
      </c>
      <c r="D13" s="423" t="s">
        <v>130</v>
      </c>
      <c r="E13" s="423" t="s">
        <v>131</v>
      </c>
      <c r="F13" s="423" t="s">
        <v>132</v>
      </c>
      <c r="G13" s="423" t="s">
        <v>99</v>
      </c>
      <c r="H13" s="426">
        <v>12</v>
      </c>
      <c r="I13" s="429" t="str">
        <f>IF(H13&lt;=0,"",IF(H13&lt;=2,"Muy Baja",IF(H13&lt;=24,"Baja",IF(H13&lt;=500,"Media",IF(H13&lt;=5000,"Alta","Muy Alta")))))</f>
        <v>Baja</v>
      </c>
      <c r="J13" s="432">
        <f>IF(I13="","",IF(I13="Muy Baja",0.2,IF(I13="Baja",0.4,IF(I13="Media",0.6,IF(I13="Alta",0.8,IF(I13="Muy Alta",1,))))))</f>
        <v>0.4</v>
      </c>
      <c r="K13" s="432" t="s">
        <v>100</v>
      </c>
      <c r="L13" s="432" t="str">
        <f ca="1">IF(NOT(ISERROR(MATCH(K13,'Tabla Impacto'!$B$152:$B$154,0))),'Tabla Impacto'!$F$154&amp;"Por favor no seleccionar los criterios de impacto(Afectación Económica o presupuestal y Pérdida Reputacional)",K13)</f>
        <v xml:space="preserve">     El riesgo afecta la imagen de la entidad con algunos usuarios de relevancia frente al logro de los objetivos</v>
      </c>
      <c r="M13" s="429" t="str">
        <f ca="1">IF(OR(L13='Tabla Impacto'!$C$11,L13='Tabla Impacto'!$D$11),"Leve",IF(OR(L13='Tabla Impacto'!$C$12,L13='Tabla Impacto'!$D$12),"Menor",IF(OR(L13='Tabla Impacto'!$C$13,L13='Tabla Impacto'!$D$13),"Moderado",IF(OR(#REF!='Tabla Impacto'!$C$14,L13='Tabla Impacto'!$D$14),"Mayor",IF(OR(L13='Tabla Impacto'!$C$15,L3='Tabla Impacto'!$D$15),"Catastrófico","")))))</f>
        <v>Moderado</v>
      </c>
      <c r="N13" s="432">
        <f ca="1">IF(M13="","",IF(M13="Leve",0.2,IF(M13="Menor",0.4,IF(M13="Moderado",0.6,IF(M13="Mayor",0.8,IF(M13="Catastrófico",1,))))))</f>
        <v>0.6</v>
      </c>
      <c r="O13" s="420" t="str">
        <f ca="1">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Moderado</v>
      </c>
      <c r="P13" s="63">
        <v>1</v>
      </c>
      <c r="Q13" s="67" t="s">
        <v>133</v>
      </c>
      <c r="R13" s="63" t="str">
        <f t="shared" si="0"/>
        <v>Probabilidad</v>
      </c>
      <c r="S13" s="68" t="s">
        <v>102</v>
      </c>
      <c r="T13" s="68" t="s">
        <v>103</v>
      </c>
      <c r="U13" s="69" t="str">
        <f t="shared" si="1"/>
        <v>40%</v>
      </c>
      <c r="V13" s="68" t="s">
        <v>104</v>
      </c>
      <c r="W13" s="68" t="s">
        <v>105</v>
      </c>
      <c r="X13" s="68" t="s">
        <v>106</v>
      </c>
      <c r="Y13" s="70">
        <f t="shared" si="2"/>
        <v>0.24</v>
      </c>
      <c r="Z13" s="71" t="str">
        <f t="shared" si="3"/>
        <v>Baja</v>
      </c>
      <c r="AA13" s="69">
        <f t="shared" si="4"/>
        <v>0.24</v>
      </c>
      <c r="AB13" s="71" t="str">
        <f t="shared" ca="1" si="5"/>
        <v>Moderado</v>
      </c>
      <c r="AC13" s="69">
        <f t="shared" ca="1" si="6"/>
        <v>0.6</v>
      </c>
      <c r="AD13" s="72" t="str">
        <f t="shared" ca="1" si="7"/>
        <v>Moderado</v>
      </c>
      <c r="AE13" s="68" t="s">
        <v>107</v>
      </c>
      <c r="AF13" s="73" t="s">
        <v>134</v>
      </c>
      <c r="AG13" s="62" t="s">
        <v>135</v>
      </c>
      <c r="AH13" s="74">
        <v>44652</v>
      </c>
      <c r="AI13" s="74">
        <v>44910</v>
      </c>
      <c r="AJ13" s="75" t="s">
        <v>136</v>
      </c>
      <c r="AK13" s="63">
        <v>1</v>
      </c>
      <c r="AL13" s="76" t="s">
        <v>137</v>
      </c>
      <c r="AM13" s="63">
        <v>1</v>
      </c>
      <c r="AN13" s="77" t="s">
        <v>112</v>
      </c>
      <c r="AO13" s="63">
        <v>1</v>
      </c>
      <c r="AP13" s="78" t="s">
        <v>113</v>
      </c>
      <c r="AQ13" s="88" t="s">
        <v>138</v>
      </c>
      <c r="AR13" s="89" t="s">
        <v>139</v>
      </c>
      <c r="AS13" s="80" t="s">
        <v>116</v>
      </c>
      <c r="AT13" s="90" t="s">
        <v>140</v>
      </c>
      <c r="AU13" s="91" t="s">
        <v>141</v>
      </c>
      <c r="AV13" s="81" t="s">
        <v>116</v>
      </c>
      <c r="AW13" s="295" t="s">
        <v>908</v>
      </c>
      <c r="AX13" s="80" t="s">
        <v>142</v>
      </c>
      <c r="AY13" s="267" t="s">
        <v>143</v>
      </c>
      <c r="AZ13" s="306" t="s">
        <v>864</v>
      </c>
      <c r="BA13" s="344" t="s">
        <v>949</v>
      </c>
    </row>
    <row r="14" spans="1:62" ht="180">
      <c r="A14" s="44"/>
      <c r="B14" s="424"/>
      <c r="C14" s="424"/>
      <c r="D14" s="424"/>
      <c r="E14" s="424"/>
      <c r="F14" s="424"/>
      <c r="G14" s="424"/>
      <c r="H14" s="427"/>
      <c r="I14" s="430"/>
      <c r="J14" s="433"/>
      <c r="K14" s="433"/>
      <c r="L14" s="433"/>
      <c r="M14" s="430"/>
      <c r="N14" s="433"/>
      <c r="O14" s="421"/>
      <c r="P14" s="63">
        <v>2</v>
      </c>
      <c r="Q14" s="67" t="s">
        <v>144</v>
      </c>
      <c r="R14" s="63" t="str">
        <f t="shared" si="0"/>
        <v>Probabilidad</v>
      </c>
      <c r="S14" s="68" t="s">
        <v>145</v>
      </c>
      <c r="T14" s="68" t="s">
        <v>103</v>
      </c>
      <c r="U14" s="69" t="str">
        <f t="shared" si="1"/>
        <v>30%</v>
      </c>
      <c r="V14" s="68" t="s">
        <v>104</v>
      </c>
      <c r="W14" s="68" t="s">
        <v>105</v>
      </c>
      <c r="X14" s="68" t="s">
        <v>106</v>
      </c>
      <c r="Y14" s="70">
        <f t="shared" si="2"/>
        <v>0</v>
      </c>
      <c r="Z14" s="71" t="str">
        <f t="shared" si="3"/>
        <v>Muy Baja</v>
      </c>
      <c r="AA14" s="69">
        <f t="shared" si="4"/>
        <v>0</v>
      </c>
      <c r="AB14" s="71" t="str">
        <f t="shared" si="5"/>
        <v>Leve</v>
      </c>
      <c r="AC14" s="69">
        <f t="shared" si="6"/>
        <v>0</v>
      </c>
      <c r="AD14" s="72" t="str">
        <f t="shared" si="7"/>
        <v>Bajo</v>
      </c>
      <c r="AE14" s="68" t="s">
        <v>107</v>
      </c>
      <c r="AF14" s="73" t="s">
        <v>144</v>
      </c>
      <c r="AG14" s="62" t="s">
        <v>123</v>
      </c>
      <c r="AH14" s="74">
        <v>44652</v>
      </c>
      <c r="AI14" s="74">
        <v>44896</v>
      </c>
      <c r="AJ14" s="75" t="s">
        <v>146</v>
      </c>
      <c r="AK14" s="63">
        <v>2</v>
      </c>
      <c r="AL14" s="76" t="s">
        <v>147</v>
      </c>
      <c r="AM14" s="63">
        <v>2</v>
      </c>
      <c r="AN14" s="77" t="s">
        <v>112</v>
      </c>
      <c r="AO14" s="63">
        <v>2</v>
      </c>
      <c r="AP14" s="78" t="s">
        <v>113</v>
      </c>
      <c r="AQ14" s="79" t="s">
        <v>148</v>
      </c>
      <c r="AR14" s="89" t="s">
        <v>149</v>
      </c>
      <c r="AS14" s="80" t="s">
        <v>116</v>
      </c>
      <c r="AT14" s="80" t="s">
        <v>150</v>
      </c>
      <c r="AU14" s="92" t="s">
        <v>151</v>
      </c>
      <c r="AV14" s="81" t="s">
        <v>116</v>
      </c>
      <c r="AW14" s="296" t="s">
        <v>909</v>
      </c>
      <c r="AX14" s="80" t="s">
        <v>152</v>
      </c>
      <c r="AY14" s="269" t="s">
        <v>151</v>
      </c>
      <c r="AZ14" s="306" t="s">
        <v>869</v>
      </c>
      <c r="BA14" s="344" t="s">
        <v>950</v>
      </c>
    </row>
    <row r="15" spans="1:62" ht="134.25" customHeight="1">
      <c r="A15" s="43"/>
      <c r="B15" s="425"/>
      <c r="C15" s="425"/>
      <c r="D15" s="425"/>
      <c r="E15" s="425"/>
      <c r="F15" s="425"/>
      <c r="G15" s="425"/>
      <c r="H15" s="428"/>
      <c r="I15" s="431"/>
      <c r="J15" s="434"/>
      <c r="K15" s="434"/>
      <c r="L15" s="434"/>
      <c r="M15" s="431"/>
      <c r="N15" s="434"/>
      <c r="O15" s="422"/>
      <c r="P15" s="63">
        <v>3</v>
      </c>
      <c r="Q15" s="67" t="s">
        <v>153</v>
      </c>
      <c r="R15" s="63" t="str">
        <f t="shared" si="0"/>
        <v>Probabilidad</v>
      </c>
      <c r="S15" s="68" t="s">
        <v>102</v>
      </c>
      <c r="T15" s="68" t="s">
        <v>103</v>
      </c>
      <c r="U15" s="69" t="str">
        <f t="shared" si="1"/>
        <v>40%</v>
      </c>
      <c r="V15" s="68" t="s">
        <v>104</v>
      </c>
      <c r="W15" s="68" t="s">
        <v>105</v>
      </c>
      <c r="X15" s="68" t="s">
        <v>106</v>
      </c>
      <c r="Y15" s="70">
        <f t="shared" si="2"/>
        <v>0</v>
      </c>
      <c r="Z15" s="71" t="str">
        <f t="shared" si="3"/>
        <v>Muy Baja</v>
      </c>
      <c r="AA15" s="69">
        <f t="shared" si="4"/>
        <v>0</v>
      </c>
      <c r="AB15" s="71" t="str">
        <f t="shared" si="5"/>
        <v>Leve</v>
      </c>
      <c r="AC15" s="69">
        <f t="shared" si="6"/>
        <v>0</v>
      </c>
      <c r="AD15" s="72" t="str">
        <f t="shared" si="7"/>
        <v>Bajo</v>
      </c>
      <c r="AE15" s="68" t="s">
        <v>107</v>
      </c>
      <c r="AF15" s="73" t="s">
        <v>153</v>
      </c>
      <c r="AG15" s="62" t="s">
        <v>135</v>
      </c>
      <c r="AH15" s="74">
        <v>44652</v>
      </c>
      <c r="AI15" s="74">
        <v>44896</v>
      </c>
      <c r="AJ15" s="75" t="s">
        <v>154</v>
      </c>
      <c r="AK15" s="63">
        <v>3</v>
      </c>
      <c r="AL15" s="76" t="s">
        <v>155</v>
      </c>
      <c r="AM15" s="63">
        <v>3</v>
      </c>
      <c r="AN15" s="77" t="s">
        <v>112</v>
      </c>
      <c r="AO15" s="63">
        <v>3</v>
      </c>
      <c r="AP15" s="78" t="s">
        <v>113</v>
      </c>
      <c r="AQ15" s="88" t="s">
        <v>156</v>
      </c>
      <c r="AR15" s="89" t="s">
        <v>157</v>
      </c>
      <c r="AS15" s="80" t="s">
        <v>116</v>
      </c>
      <c r="AT15" s="94" t="s">
        <v>158</v>
      </c>
      <c r="AU15" s="95" t="s">
        <v>159</v>
      </c>
      <c r="AV15" s="81" t="s">
        <v>116</v>
      </c>
      <c r="AW15" s="297" t="s">
        <v>910</v>
      </c>
      <c r="AX15" s="271" t="s">
        <v>160</v>
      </c>
      <c r="AY15" s="269" t="s">
        <v>159</v>
      </c>
      <c r="AZ15" s="306" t="s">
        <v>865</v>
      </c>
      <c r="BA15" s="303" t="s">
        <v>951</v>
      </c>
    </row>
    <row r="16" spans="1:62" ht="101.25" customHeight="1">
      <c r="A16" s="63">
        <v>4</v>
      </c>
      <c r="B16" s="96" t="s">
        <v>20</v>
      </c>
      <c r="C16" s="62" t="s">
        <v>129</v>
      </c>
      <c r="D16" s="62" t="s">
        <v>161</v>
      </c>
      <c r="E16" s="62" t="s">
        <v>162</v>
      </c>
      <c r="F16" s="62" t="s">
        <v>163</v>
      </c>
      <c r="G16" s="62" t="s">
        <v>164</v>
      </c>
      <c r="H16" s="63">
        <v>12</v>
      </c>
      <c r="I16" s="64" t="str">
        <f>IF(H16&lt;=0,"",IF(H16&lt;=2,"Muy Baja",IF(H16&lt;=24,"Baja",IF(H16&lt;=500,"Media",IF(H16&lt;=5000,"Alta","Muy Alta")))))</f>
        <v>Baja</v>
      </c>
      <c r="J16" s="65">
        <f>IF(I16="","",IF(I16="Muy Baja",0.2,IF(I16="Baja",0.4,IF(I16="Media",0.6,IF(I16="Alta",0.8,IF(I16="Muy Alta",1,))))))</f>
        <v>0.4</v>
      </c>
      <c r="K16" s="62" t="s">
        <v>100</v>
      </c>
      <c r="L16" s="65" t="str">
        <f ca="1">IF(NOT(ISERROR(MATCH(K16,'Tabla Impacto'!$B$152:$B$154,0))),'Tabla Impacto'!$F$154&amp;"Por favor no seleccionar los criterios de impacto(Afectación Económica o presupuestal y Pérdida Reputacional)",K16)</f>
        <v xml:space="preserve">     El riesgo afecta la imagen de la entidad con algunos usuarios de relevancia frente al logro de los objetivos</v>
      </c>
      <c r="M16" s="64" t="str">
        <f ca="1">IF(OR(L16='Tabla Impacto'!$C$11,L16='Tabla Impacto'!$D$11),"Leve",IF(OR(L16='Tabla Impacto'!$C$12,L16='Tabla Impacto'!$D$12),"Menor",IF(OR(L16='Tabla Impacto'!$C$13,L16='Tabla Impacto'!$D$13),"Moderado",IF(OR(#REF!='Tabla Impacto'!$C$14,L16='Tabla Impacto'!$D$14),"Mayor",IF(OR(L16='Tabla Impacto'!$C$15,L40='Tabla Impacto'!$D$15),"Catastrófico","")))))</f>
        <v>Moderado</v>
      </c>
      <c r="N16" s="65">
        <f ca="1">IF(M16="","",IF(M16="Leve",0.2,IF(M16="Menor",0.4,IF(M16="Moderado",0.6,IF(M16="Mayor",0.8,IF(M16="Catastrófico",1,))))))</f>
        <v>0.6</v>
      </c>
      <c r="O16" s="66" t="str">
        <f ca="1">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63">
        <v>1</v>
      </c>
      <c r="Q16" s="97" t="s">
        <v>165</v>
      </c>
      <c r="R16" s="63" t="str">
        <f t="shared" si="0"/>
        <v>Probabilidad</v>
      </c>
      <c r="S16" s="68" t="s">
        <v>102</v>
      </c>
      <c r="T16" s="68" t="s">
        <v>103</v>
      </c>
      <c r="U16" s="69" t="str">
        <f t="shared" si="1"/>
        <v>40%</v>
      </c>
      <c r="V16" s="68" t="s">
        <v>104</v>
      </c>
      <c r="W16" s="68" t="s">
        <v>105</v>
      </c>
      <c r="X16" s="68" t="s">
        <v>106</v>
      </c>
      <c r="Y16" s="70">
        <f t="shared" si="2"/>
        <v>0.24</v>
      </c>
      <c r="Z16" s="71" t="str">
        <f t="shared" si="3"/>
        <v>Baja</v>
      </c>
      <c r="AA16" s="69">
        <f t="shared" si="4"/>
        <v>0.24</v>
      </c>
      <c r="AB16" s="71" t="str">
        <f t="shared" ca="1" si="5"/>
        <v>Moderado</v>
      </c>
      <c r="AC16" s="69">
        <f t="shared" ca="1" si="6"/>
        <v>0.6</v>
      </c>
      <c r="AD16" s="72" t="str">
        <f t="shared" ca="1" si="7"/>
        <v>Moderado</v>
      </c>
      <c r="AE16" s="68" t="s">
        <v>107</v>
      </c>
      <c r="AF16" s="73" t="s">
        <v>166</v>
      </c>
      <c r="AG16" s="62" t="s">
        <v>135</v>
      </c>
      <c r="AH16" s="74">
        <v>44652</v>
      </c>
      <c r="AI16" s="74">
        <v>44896</v>
      </c>
      <c r="AJ16" s="98" t="s">
        <v>167</v>
      </c>
      <c r="AK16" s="63">
        <v>1</v>
      </c>
      <c r="AL16" s="76" t="s">
        <v>168</v>
      </c>
      <c r="AM16" s="63">
        <v>1</v>
      </c>
      <c r="AN16" s="77" t="s">
        <v>112</v>
      </c>
      <c r="AO16" s="63">
        <v>1</v>
      </c>
      <c r="AP16" s="78" t="s">
        <v>113</v>
      </c>
      <c r="AQ16" s="99"/>
      <c r="AR16" s="99"/>
      <c r="AS16" s="80" t="s">
        <v>116</v>
      </c>
      <c r="AT16" s="94" t="s">
        <v>169</v>
      </c>
      <c r="AU16" s="95" t="s">
        <v>170</v>
      </c>
      <c r="AV16" s="81" t="s">
        <v>116</v>
      </c>
      <c r="AW16" s="297" t="s">
        <v>911</v>
      </c>
      <c r="AX16" s="94" t="s">
        <v>171</v>
      </c>
      <c r="AY16" s="272" t="s">
        <v>172</v>
      </c>
      <c r="AZ16" s="306" t="s">
        <v>866</v>
      </c>
      <c r="BA16" s="303" t="s">
        <v>952</v>
      </c>
    </row>
    <row r="17" spans="1:62" ht="139.5" customHeight="1">
      <c r="A17" s="60">
        <v>5</v>
      </c>
      <c r="B17" s="423" t="s">
        <v>21</v>
      </c>
      <c r="C17" s="423" t="s">
        <v>129</v>
      </c>
      <c r="D17" s="423" t="s">
        <v>173</v>
      </c>
      <c r="E17" s="423" t="s">
        <v>174</v>
      </c>
      <c r="F17" s="423" t="s">
        <v>175</v>
      </c>
      <c r="G17" s="423" t="s">
        <v>99</v>
      </c>
      <c r="H17" s="426">
        <v>365</v>
      </c>
      <c r="I17" s="429" t="str">
        <f>IF(H17&lt;=0,"",IF(H17&lt;=2,"Muy Baja",IF(H17&lt;=24,"Baja",IF(H17&lt;=500,"Media",IF(H17&lt;=5000,"Alta","Muy Alta")))))</f>
        <v>Media</v>
      </c>
      <c r="J17" s="432">
        <f>IF(I17="","",IF(I17="Muy Baja",0.2,IF(I17="Baja",0.4,IF(I17="Media",0.6,IF(I17="Alta",0.8,IF(I17="Muy Alta",1,))))))</f>
        <v>0.6</v>
      </c>
      <c r="K17" s="432" t="s">
        <v>100</v>
      </c>
      <c r="L17" s="432" t="str">
        <f ca="1">IF(NOT(ISERROR(MATCH(K17,'Tabla Impacto'!$B$152:$B$154,0))),'Tabla Impacto'!$F$154&amp;"Por favor no seleccionar los criterios de impacto(Afectación Económica o presupuestal y Pérdida Reputacional)",K17)</f>
        <v xml:space="preserve">     El riesgo afecta la imagen de la entidad con algunos usuarios de relevancia frente al logro de los objetivos</v>
      </c>
      <c r="M17" s="429" t="str">
        <f ca="1">IF(OR(L17='Tabla Impacto'!$C$11,L17='Tabla Impacto'!$D$11),"Leve",IF(OR(L17='Tabla Impacto'!$C$12,L17='Tabla Impacto'!$D$12),"Menor",IF(OR(L17='Tabla Impacto'!$C$13,L17='Tabla Impacto'!$D$13),"Moderado",IF(OR(L13='Tabla Impacto'!$C$14,L17='Tabla Impacto'!$D$14),"Mayor",IF(OR(L17='Tabla Impacto'!$C$15,#REF!='Tabla Impacto'!$D$15),"Catastrófico","")))))</f>
        <v>Moderado</v>
      </c>
      <c r="N17" s="432">
        <f ca="1">IF(M17="","",IF(M17="Leve",0.2,IF(M17="Menor",0.4,IF(M17="Moderado",0.6,IF(M17="Mayor",0.8,IF(M17="Catastrófico",1,))))))</f>
        <v>0.6</v>
      </c>
      <c r="O17" s="420" t="str">
        <f ca="1">IF(OR(AND(I17="Muy Baja",M17="Leve"),AND(I17="Muy Baja",M17="Menor"),AND(I17="Baja",M17="Leve")),"Bajo",IF(OR(AND(I17="Muy baja",M17="Moderado"),AND(I17="Baja",M17="Menor"),AND(I17="Baja",M17="Moderado"),AND(I17="Media",M17="Leve"),AND(I17="Media",M17="Menor"),AND(I17="Media",M17="Moderado"),AND(I17="Alta",M17="Leve"),AND(I17="Alta",M17="Menor")),"Moderado",IF(OR(AND(I17="Muy Baja",M17="Mayor"),AND(I17="Baja",M17="Mayor"),AND(I17="Media",M17="Mayor"),AND(I17="Alta",M17="Moderado"),AND(I17="Alta",M17="Mayor"),AND(I17="Muy Alta",M17="Leve"),AND(I17="Muy Alta",M17="Menor"),AND(I17="Muy Alta",M17="Moderado"),AND(I17="Muy Alta",M17="Mayor")),"Alto",IF(OR(AND(I17="Muy Baja",M17="Catastrófico"),AND(I17="Baja",M17="Catastrófico"),AND(I17="Media",M17="Catastrófico"),AND(I17="Alta",M17="Catastrófico"),AND(I17="Muy Alta",M17="Catastrófico")),"Extremo",""))))</f>
        <v>Moderado</v>
      </c>
      <c r="P17" s="63">
        <v>1</v>
      </c>
      <c r="Q17" s="67" t="s">
        <v>176</v>
      </c>
      <c r="R17" s="63" t="str">
        <f t="shared" si="0"/>
        <v>Probabilidad</v>
      </c>
      <c r="S17" s="68" t="s">
        <v>102</v>
      </c>
      <c r="T17" s="68" t="s">
        <v>103</v>
      </c>
      <c r="U17" s="69" t="str">
        <f t="shared" si="1"/>
        <v>40%</v>
      </c>
      <c r="V17" s="68" t="s">
        <v>104</v>
      </c>
      <c r="W17" s="68" t="s">
        <v>105</v>
      </c>
      <c r="X17" s="68" t="s">
        <v>106</v>
      </c>
      <c r="Y17" s="70">
        <f t="shared" si="2"/>
        <v>0.36</v>
      </c>
      <c r="Z17" s="71" t="str">
        <f t="shared" si="3"/>
        <v>Baja</v>
      </c>
      <c r="AA17" s="69">
        <f t="shared" si="4"/>
        <v>0.36</v>
      </c>
      <c r="AB17" s="71" t="str">
        <f t="shared" ca="1" si="5"/>
        <v>Moderado</v>
      </c>
      <c r="AC17" s="69">
        <f t="shared" ca="1" si="6"/>
        <v>0.6</v>
      </c>
      <c r="AD17" s="72" t="str">
        <f t="shared" ca="1" si="7"/>
        <v>Moderado</v>
      </c>
      <c r="AE17" s="68" t="s">
        <v>107</v>
      </c>
      <c r="AF17" s="73" t="s">
        <v>177</v>
      </c>
      <c r="AG17" s="62" t="s">
        <v>135</v>
      </c>
      <c r="AH17" s="74">
        <v>44652</v>
      </c>
      <c r="AI17" s="74">
        <v>44896</v>
      </c>
      <c r="AJ17" s="67" t="s">
        <v>178</v>
      </c>
      <c r="AK17" s="63">
        <v>1</v>
      </c>
      <c r="AL17" s="76" t="s">
        <v>179</v>
      </c>
      <c r="AM17" s="63">
        <v>1</v>
      </c>
      <c r="AN17" s="77" t="s">
        <v>112</v>
      </c>
      <c r="AO17" s="63">
        <v>1</v>
      </c>
      <c r="AP17" s="78" t="s">
        <v>113</v>
      </c>
      <c r="AQ17" s="99" t="s">
        <v>180</v>
      </c>
      <c r="AR17" s="99" t="s">
        <v>181</v>
      </c>
      <c r="AS17" s="80" t="s">
        <v>116</v>
      </c>
      <c r="AT17" s="79" t="s">
        <v>182</v>
      </c>
      <c r="AU17" s="100" t="s">
        <v>183</v>
      </c>
      <c r="AV17" s="81" t="s">
        <v>116</v>
      </c>
      <c r="AW17" s="297" t="s">
        <v>912</v>
      </c>
      <c r="AX17" s="79" t="s">
        <v>184</v>
      </c>
      <c r="AY17" s="273" t="s">
        <v>183</v>
      </c>
      <c r="AZ17" s="309" t="s">
        <v>953</v>
      </c>
      <c r="BA17" s="303" t="s">
        <v>955</v>
      </c>
    </row>
    <row r="18" spans="1:62" ht="120.75" customHeight="1">
      <c r="A18" s="44"/>
      <c r="B18" s="424"/>
      <c r="C18" s="424"/>
      <c r="D18" s="424"/>
      <c r="E18" s="424"/>
      <c r="F18" s="424"/>
      <c r="G18" s="424"/>
      <c r="H18" s="427"/>
      <c r="I18" s="430"/>
      <c r="J18" s="433"/>
      <c r="K18" s="433"/>
      <c r="L18" s="433"/>
      <c r="M18" s="430"/>
      <c r="N18" s="433"/>
      <c r="O18" s="421"/>
      <c r="P18" s="63">
        <v>2</v>
      </c>
      <c r="Q18" s="67" t="s">
        <v>185</v>
      </c>
      <c r="R18" s="63" t="str">
        <f t="shared" si="0"/>
        <v>Probabilidad</v>
      </c>
      <c r="S18" s="68" t="s">
        <v>102</v>
      </c>
      <c r="T18" s="68" t="s">
        <v>103</v>
      </c>
      <c r="U18" s="69" t="str">
        <f t="shared" si="1"/>
        <v>40%</v>
      </c>
      <c r="V18" s="68" t="s">
        <v>104</v>
      </c>
      <c r="W18" s="68" t="s">
        <v>105</v>
      </c>
      <c r="X18" s="68" t="s">
        <v>106</v>
      </c>
      <c r="Y18" s="70">
        <f t="shared" si="2"/>
        <v>0</v>
      </c>
      <c r="Z18" s="71" t="str">
        <f t="shared" si="3"/>
        <v>Muy Baja</v>
      </c>
      <c r="AA18" s="69">
        <f t="shared" si="4"/>
        <v>0</v>
      </c>
      <c r="AB18" s="71" t="str">
        <f t="shared" si="5"/>
        <v>Leve</v>
      </c>
      <c r="AC18" s="69">
        <f t="shared" si="6"/>
        <v>0</v>
      </c>
      <c r="AD18" s="72" t="str">
        <f t="shared" si="7"/>
        <v>Bajo</v>
      </c>
      <c r="AE18" s="68" t="s">
        <v>107</v>
      </c>
      <c r="AF18" s="73" t="s">
        <v>185</v>
      </c>
      <c r="AG18" s="63" t="s">
        <v>186</v>
      </c>
      <c r="AH18" s="74">
        <v>44652</v>
      </c>
      <c r="AI18" s="74">
        <v>44896</v>
      </c>
      <c r="AJ18" s="101" t="s">
        <v>187</v>
      </c>
      <c r="AK18" s="63">
        <v>2</v>
      </c>
      <c r="AL18" s="77" t="s">
        <v>188</v>
      </c>
      <c r="AM18" s="63">
        <v>2</v>
      </c>
      <c r="AN18" s="77" t="s">
        <v>112</v>
      </c>
      <c r="AO18" s="63">
        <v>2</v>
      </c>
      <c r="AP18" s="78" t="s">
        <v>113</v>
      </c>
      <c r="AQ18" s="79" t="s">
        <v>189</v>
      </c>
      <c r="AR18" s="80" t="s">
        <v>190</v>
      </c>
      <c r="AS18" s="80" t="s">
        <v>116</v>
      </c>
      <c r="AT18" s="80" t="s">
        <v>191</v>
      </c>
      <c r="AU18" s="80" t="s">
        <v>192</v>
      </c>
      <c r="AV18" s="81" t="s">
        <v>193</v>
      </c>
      <c r="AW18" s="367" t="s">
        <v>913</v>
      </c>
      <c r="AX18" s="80" t="s">
        <v>191</v>
      </c>
      <c r="AY18" s="80" t="s">
        <v>192</v>
      </c>
      <c r="AZ18" s="306" t="s">
        <v>867</v>
      </c>
      <c r="BA18" s="303" t="s">
        <v>956</v>
      </c>
    </row>
    <row r="19" spans="1:62" ht="152.25" customHeight="1">
      <c r="A19" s="44"/>
      <c r="B19" s="424"/>
      <c r="C19" s="424"/>
      <c r="D19" s="424"/>
      <c r="E19" s="424"/>
      <c r="F19" s="424"/>
      <c r="G19" s="424"/>
      <c r="H19" s="427"/>
      <c r="I19" s="430"/>
      <c r="J19" s="433"/>
      <c r="K19" s="433"/>
      <c r="L19" s="433"/>
      <c r="M19" s="430"/>
      <c r="N19" s="433"/>
      <c r="O19" s="421"/>
      <c r="P19" s="63">
        <v>3</v>
      </c>
      <c r="Q19" s="67" t="s">
        <v>194</v>
      </c>
      <c r="R19" s="63" t="str">
        <f t="shared" si="0"/>
        <v>Probabilidad</v>
      </c>
      <c r="S19" s="68" t="s">
        <v>102</v>
      </c>
      <c r="T19" s="68" t="s">
        <v>103</v>
      </c>
      <c r="U19" s="69" t="str">
        <f t="shared" si="1"/>
        <v>40%</v>
      </c>
      <c r="V19" s="68" t="s">
        <v>104</v>
      </c>
      <c r="W19" s="68" t="s">
        <v>105</v>
      </c>
      <c r="X19" s="68" t="s">
        <v>106</v>
      </c>
      <c r="Y19" s="70">
        <f t="shared" si="2"/>
        <v>0</v>
      </c>
      <c r="Z19" s="71" t="str">
        <f t="shared" si="3"/>
        <v>Muy Baja</v>
      </c>
      <c r="AA19" s="69">
        <f t="shared" si="4"/>
        <v>0</v>
      </c>
      <c r="AB19" s="71" t="str">
        <f t="shared" si="5"/>
        <v>Leve</v>
      </c>
      <c r="AC19" s="69">
        <f t="shared" si="6"/>
        <v>0</v>
      </c>
      <c r="AD19" s="72" t="str">
        <f t="shared" si="7"/>
        <v>Bajo</v>
      </c>
      <c r="AE19" s="68" t="s">
        <v>107</v>
      </c>
      <c r="AF19" s="73" t="s">
        <v>194</v>
      </c>
      <c r="AG19" s="62" t="s">
        <v>135</v>
      </c>
      <c r="AH19" s="74">
        <v>44652</v>
      </c>
      <c r="AI19" s="74">
        <v>44896</v>
      </c>
      <c r="AJ19" s="101" t="s">
        <v>195</v>
      </c>
      <c r="AK19" s="63">
        <v>3</v>
      </c>
      <c r="AL19" s="77" t="s">
        <v>196</v>
      </c>
      <c r="AM19" s="63">
        <v>3</v>
      </c>
      <c r="AN19" s="77" t="s">
        <v>112</v>
      </c>
      <c r="AO19" s="63">
        <v>3</v>
      </c>
      <c r="AP19" s="78" t="s">
        <v>113</v>
      </c>
      <c r="AQ19" s="79" t="s">
        <v>148</v>
      </c>
      <c r="AR19" s="89" t="s">
        <v>149</v>
      </c>
      <c r="AS19" s="80" t="s">
        <v>116</v>
      </c>
      <c r="AT19" s="102" t="s">
        <v>197</v>
      </c>
      <c r="AU19" s="103" t="s">
        <v>198</v>
      </c>
      <c r="AV19" s="81" t="s">
        <v>116</v>
      </c>
      <c r="AW19" s="295" t="s">
        <v>914</v>
      </c>
      <c r="AX19" s="271" t="s">
        <v>199</v>
      </c>
      <c r="AY19" s="274" t="s">
        <v>198</v>
      </c>
      <c r="AZ19" s="306" t="s">
        <v>868</v>
      </c>
      <c r="BA19" s="344" t="s">
        <v>949</v>
      </c>
    </row>
    <row r="20" spans="1:62" ht="132.75" customHeight="1">
      <c r="A20" s="44"/>
      <c r="B20" s="424"/>
      <c r="C20" s="424"/>
      <c r="D20" s="424"/>
      <c r="E20" s="424"/>
      <c r="F20" s="424"/>
      <c r="G20" s="424"/>
      <c r="H20" s="427"/>
      <c r="I20" s="430"/>
      <c r="J20" s="433"/>
      <c r="K20" s="433"/>
      <c r="L20" s="433"/>
      <c r="M20" s="430"/>
      <c r="N20" s="433"/>
      <c r="O20" s="421"/>
      <c r="P20" s="63">
        <v>4</v>
      </c>
      <c r="Q20" s="67" t="s">
        <v>200</v>
      </c>
      <c r="R20" s="63" t="str">
        <f t="shared" si="0"/>
        <v>Probabilidad</v>
      </c>
      <c r="S20" s="68" t="s">
        <v>145</v>
      </c>
      <c r="T20" s="68" t="s">
        <v>103</v>
      </c>
      <c r="U20" s="69" t="str">
        <f t="shared" si="1"/>
        <v>30%</v>
      </c>
      <c r="V20" s="68" t="s">
        <v>104</v>
      </c>
      <c r="W20" s="68" t="s">
        <v>105</v>
      </c>
      <c r="X20" s="68" t="s">
        <v>106</v>
      </c>
      <c r="Y20" s="70">
        <f t="shared" si="2"/>
        <v>0</v>
      </c>
      <c r="Z20" s="71" t="str">
        <f t="shared" si="3"/>
        <v>Muy Baja</v>
      </c>
      <c r="AA20" s="69">
        <f t="shared" si="4"/>
        <v>0</v>
      </c>
      <c r="AB20" s="71" t="str">
        <f t="shared" si="5"/>
        <v>Leve</v>
      </c>
      <c r="AC20" s="69">
        <f t="shared" si="6"/>
        <v>0</v>
      </c>
      <c r="AD20" s="72" t="str">
        <f t="shared" si="7"/>
        <v>Bajo</v>
      </c>
      <c r="AE20" s="68" t="s">
        <v>107</v>
      </c>
      <c r="AF20" s="73" t="s">
        <v>200</v>
      </c>
      <c r="AG20" s="63" t="s">
        <v>123</v>
      </c>
      <c r="AH20" s="74">
        <v>44652</v>
      </c>
      <c r="AI20" s="74">
        <v>44896</v>
      </c>
      <c r="AJ20" s="104" t="s">
        <v>146</v>
      </c>
      <c r="AK20" s="63">
        <v>4</v>
      </c>
      <c r="AL20" s="77" t="s">
        <v>201</v>
      </c>
      <c r="AM20" s="63">
        <v>4</v>
      </c>
      <c r="AN20" s="77" t="s">
        <v>112</v>
      </c>
      <c r="AO20" s="63">
        <v>4</v>
      </c>
      <c r="AP20" s="78" t="s">
        <v>113</v>
      </c>
      <c r="AQ20" s="79" t="s">
        <v>202</v>
      </c>
      <c r="AR20" s="89" t="s">
        <v>203</v>
      </c>
      <c r="AS20" s="80" t="s">
        <v>116</v>
      </c>
      <c r="AT20" s="80" t="s">
        <v>204</v>
      </c>
      <c r="AU20" s="89" t="s">
        <v>151</v>
      </c>
      <c r="AV20" s="81" t="s">
        <v>116</v>
      </c>
      <c r="AW20" s="297" t="s">
        <v>915</v>
      </c>
      <c r="AX20" s="80" t="s">
        <v>204</v>
      </c>
      <c r="AY20" s="269" t="s">
        <v>151</v>
      </c>
      <c r="AZ20" s="306" t="s">
        <v>870</v>
      </c>
      <c r="BA20" s="353" t="s">
        <v>958</v>
      </c>
    </row>
    <row r="21" spans="1:62" ht="168.75" customHeight="1">
      <c r="A21" s="43"/>
      <c r="B21" s="425"/>
      <c r="C21" s="425"/>
      <c r="D21" s="425"/>
      <c r="E21" s="425"/>
      <c r="F21" s="425"/>
      <c r="G21" s="425"/>
      <c r="H21" s="428"/>
      <c r="I21" s="431"/>
      <c r="J21" s="434"/>
      <c r="K21" s="434"/>
      <c r="L21" s="434"/>
      <c r="M21" s="431"/>
      <c r="N21" s="434"/>
      <c r="O21" s="422"/>
      <c r="P21" s="63">
        <v>5</v>
      </c>
      <c r="Q21" s="67" t="s">
        <v>205</v>
      </c>
      <c r="R21" s="63" t="str">
        <f t="shared" si="0"/>
        <v>Impacto</v>
      </c>
      <c r="S21" s="68" t="s">
        <v>206</v>
      </c>
      <c r="T21" s="68" t="s">
        <v>103</v>
      </c>
      <c r="U21" s="69" t="str">
        <f t="shared" si="1"/>
        <v>25%</v>
      </c>
      <c r="V21" s="68" t="s">
        <v>104</v>
      </c>
      <c r="W21" s="68" t="s">
        <v>207</v>
      </c>
      <c r="X21" s="68" t="s">
        <v>106</v>
      </c>
      <c r="Y21" s="70">
        <f t="shared" si="2"/>
        <v>0</v>
      </c>
      <c r="Z21" s="71" t="str">
        <f t="shared" si="3"/>
        <v>Muy Baja</v>
      </c>
      <c r="AA21" s="69">
        <f t="shared" si="4"/>
        <v>0</v>
      </c>
      <c r="AB21" s="71" t="str">
        <f t="shared" si="5"/>
        <v>Leve</v>
      </c>
      <c r="AC21" s="69">
        <f t="shared" si="6"/>
        <v>0</v>
      </c>
      <c r="AD21" s="72" t="str">
        <f t="shared" si="7"/>
        <v>Bajo</v>
      </c>
      <c r="AE21" s="68" t="s">
        <v>107</v>
      </c>
      <c r="AF21" s="73" t="s">
        <v>205</v>
      </c>
      <c r="AG21" s="63" t="s">
        <v>208</v>
      </c>
      <c r="AH21" s="74">
        <v>44652</v>
      </c>
      <c r="AI21" s="74">
        <v>44926</v>
      </c>
      <c r="AJ21" s="104" t="s">
        <v>146</v>
      </c>
      <c r="AK21" s="63">
        <v>5</v>
      </c>
      <c r="AL21" s="77" t="s">
        <v>209</v>
      </c>
      <c r="AM21" s="63">
        <v>5</v>
      </c>
      <c r="AN21" s="77" t="s">
        <v>112</v>
      </c>
      <c r="AO21" s="63">
        <v>5</v>
      </c>
      <c r="AP21" s="78" t="s">
        <v>113</v>
      </c>
      <c r="AQ21" s="105" t="s">
        <v>210</v>
      </c>
      <c r="AR21" s="106" t="s">
        <v>211</v>
      </c>
      <c r="AS21" s="80" t="s">
        <v>116</v>
      </c>
      <c r="AT21" s="102" t="s">
        <v>212</v>
      </c>
      <c r="AU21" s="89" t="s">
        <v>213</v>
      </c>
      <c r="AV21" s="81" t="s">
        <v>116</v>
      </c>
      <c r="AW21" s="295" t="s">
        <v>915</v>
      </c>
      <c r="AX21" s="80" t="s">
        <v>959</v>
      </c>
      <c r="AY21" s="270" t="s">
        <v>871</v>
      </c>
      <c r="AZ21" s="306" t="s">
        <v>872</v>
      </c>
      <c r="BA21" s="353" t="s">
        <v>1028</v>
      </c>
      <c r="BB21" s="1"/>
      <c r="BC21" s="1"/>
      <c r="BD21" s="1"/>
      <c r="BE21" s="1"/>
      <c r="BF21" s="1"/>
      <c r="BG21" s="1"/>
      <c r="BH21" s="1"/>
      <c r="BI21" s="1"/>
      <c r="BJ21" s="1"/>
    </row>
    <row r="22" spans="1:62" ht="165" customHeight="1">
      <c r="A22" s="60">
        <v>6</v>
      </c>
      <c r="B22" s="423" t="s">
        <v>214</v>
      </c>
      <c r="C22" s="423" t="s">
        <v>95</v>
      </c>
      <c r="D22" s="423" t="s">
        <v>215</v>
      </c>
      <c r="E22" s="423" t="s">
        <v>216</v>
      </c>
      <c r="F22" s="423" t="s">
        <v>217</v>
      </c>
      <c r="G22" s="423" t="s">
        <v>99</v>
      </c>
      <c r="H22" s="426">
        <v>3</v>
      </c>
      <c r="I22" s="429" t="str">
        <f>IF(H22&lt;=0,"",IF(H22&lt;=2,"Muy Baja",IF(H22&lt;=24,"Baja",IF(H22&lt;=500,"Media",IF(H22&lt;=5000,"Alta","Muy Alta")))))</f>
        <v>Baja</v>
      </c>
      <c r="J22" s="432">
        <f>IF(I22="","",IF(I22="Muy Baja",0.2,IF(I22="Baja",0.4,IF(I22="Media",0.6,IF(I22="Alta",0.8,IF(I22="Muy Alta",1,))))))</f>
        <v>0.4</v>
      </c>
      <c r="K22" s="432" t="s">
        <v>218</v>
      </c>
      <c r="L22" s="432" t="str">
        <f ca="1">IF(NOT(ISERROR(MATCH(K22,'Tabla Impacto'!$B$152:$B$154,0))),'Tabla Impacto'!$F$154&amp;"Por favor no seleccionar los criterios de impacto(Afectación Económica o presupuestal y Pérdida Reputacional)",K22)</f>
        <v xml:space="preserve">     Entre 100 y 500 SMLMV </v>
      </c>
      <c r="M22" s="429" t="s">
        <v>219</v>
      </c>
      <c r="N22" s="432">
        <f>IF(M22="","",IF(M22="Leve",0.2,IF(M22="Menor",0.4,IF(M22="Moderado",0.6,IF(M22="Mayor",0.8,IF(M22="Catastrófico",1,))))))</f>
        <v>0.6</v>
      </c>
      <c r="O22" s="420"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63">
        <v>1</v>
      </c>
      <c r="Q22" s="67" t="s">
        <v>220</v>
      </c>
      <c r="R22" s="63" t="str">
        <f t="shared" si="0"/>
        <v>Probabilidad</v>
      </c>
      <c r="S22" s="68" t="s">
        <v>102</v>
      </c>
      <c r="T22" s="68" t="s">
        <v>103</v>
      </c>
      <c r="U22" s="69" t="str">
        <f t="shared" si="1"/>
        <v>40%</v>
      </c>
      <c r="V22" s="68" t="s">
        <v>104</v>
      </c>
      <c r="W22" s="68" t="s">
        <v>105</v>
      </c>
      <c r="X22" s="68" t="s">
        <v>106</v>
      </c>
      <c r="Y22" s="70">
        <f t="shared" si="2"/>
        <v>0.24</v>
      </c>
      <c r="Z22" s="71" t="str">
        <f t="shared" si="3"/>
        <v>Baja</v>
      </c>
      <c r="AA22" s="69">
        <f t="shared" si="4"/>
        <v>0.24</v>
      </c>
      <c r="AB22" s="71" t="str">
        <f t="shared" si="5"/>
        <v>Moderado</v>
      </c>
      <c r="AC22" s="69">
        <f t="shared" si="6"/>
        <v>0.6</v>
      </c>
      <c r="AD22" s="72" t="str">
        <f t="shared" si="7"/>
        <v>Moderado</v>
      </c>
      <c r="AE22" s="68" t="s">
        <v>107</v>
      </c>
      <c r="AF22" s="73" t="s">
        <v>221</v>
      </c>
      <c r="AG22" s="62" t="s">
        <v>123</v>
      </c>
      <c r="AH22" s="74">
        <v>44652</v>
      </c>
      <c r="AI22" s="74">
        <v>44896</v>
      </c>
      <c r="AJ22" s="75" t="s">
        <v>222</v>
      </c>
      <c r="AK22" s="63">
        <v>1</v>
      </c>
      <c r="AL22" s="76" t="s">
        <v>223</v>
      </c>
      <c r="AM22" s="63">
        <v>1</v>
      </c>
      <c r="AN22" s="77" t="s">
        <v>112</v>
      </c>
      <c r="AO22" s="63">
        <v>1</v>
      </c>
      <c r="AP22" s="78" t="s">
        <v>113</v>
      </c>
      <c r="AQ22" s="79" t="s">
        <v>224</v>
      </c>
      <c r="AR22" s="79" t="s">
        <v>225</v>
      </c>
      <c r="AS22" s="80" t="s">
        <v>116</v>
      </c>
      <c r="AT22" s="102" t="s">
        <v>226</v>
      </c>
      <c r="AU22" s="89" t="s">
        <v>211</v>
      </c>
      <c r="AV22" s="81" t="s">
        <v>116</v>
      </c>
      <c r="AW22" s="295" t="s">
        <v>916</v>
      </c>
      <c r="AX22" s="276" t="s">
        <v>227</v>
      </c>
      <c r="AY22" s="269" t="s">
        <v>211</v>
      </c>
      <c r="AZ22" s="306" t="s">
        <v>873</v>
      </c>
      <c r="BA22" s="353" t="s">
        <v>960</v>
      </c>
    </row>
    <row r="23" spans="1:62" ht="195">
      <c r="A23" s="44"/>
      <c r="B23" s="425"/>
      <c r="C23" s="425"/>
      <c r="D23" s="425"/>
      <c r="E23" s="425"/>
      <c r="F23" s="425"/>
      <c r="G23" s="425"/>
      <c r="H23" s="428"/>
      <c r="I23" s="431"/>
      <c r="J23" s="434"/>
      <c r="K23" s="434"/>
      <c r="L23" s="434"/>
      <c r="M23" s="431"/>
      <c r="N23" s="434"/>
      <c r="O23" s="422"/>
      <c r="P23" s="63">
        <v>2</v>
      </c>
      <c r="Q23" s="275" t="s">
        <v>228</v>
      </c>
      <c r="R23" s="63" t="str">
        <f t="shared" si="0"/>
        <v>Probabilidad</v>
      </c>
      <c r="S23" s="68" t="s">
        <v>102</v>
      </c>
      <c r="T23" s="68" t="s">
        <v>103</v>
      </c>
      <c r="U23" s="69" t="str">
        <f t="shared" si="1"/>
        <v>40%</v>
      </c>
      <c r="V23" s="68" t="s">
        <v>104</v>
      </c>
      <c r="W23" s="68" t="s">
        <v>105</v>
      </c>
      <c r="X23" s="68" t="s">
        <v>106</v>
      </c>
      <c r="Y23" s="70">
        <f t="shared" si="2"/>
        <v>0</v>
      </c>
      <c r="Z23" s="71" t="str">
        <f t="shared" si="3"/>
        <v>Muy Baja</v>
      </c>
      <c r="AA23" s="69">
        <f t="shared" si="4"/>
        <v>0</v>
      </c>
      <c r="AB23" s="71" t="str">
        <f t="shared" si="5"/>
        <v>Leve</v>
      </c>
      <c r="AC23" s="69">
        <f t="shared" si="6"/>
        <v>0</v>
      </c>
      <c r="AD23" s="72" t="str">
        <f t="shared" si="7"/>
        <v>Bajo</v>
      </c>
      <c r="AE23" s="68" t="s">
        <v>107</v>
      </c>
      <c r="AF23" s="73" t="s">
        <v>228</v>
      </c>
      <c r="AG23" s="63" t="s">
        <v>186</v>
      </c>
      <c r="AH23" s="74">
        <v>44652</v>
      </c>
      <c r="AI23" s="74">
        <v>44896</v>
      </c>
      <c r="AJ23" s="101" t="s">
        <v>229</v>
      </c>
      <c r="AK23" s="63">
        <v>2</v>
      </c>
      <c r="AL23" s="77" t="s">
        <v>230</v>
      </c>
      <c r="AM23" s="63">
        <v>2</v>
      </c>
      <c r="AN23" s="77" t="s">
        <v>112</v>
      </c>
      <c r="AO23" s="63">
        <v>2</v>
      </c>
      <c r="AP23" s="78" t="s">
        <v>113</v>
      </c>
      <c r="AQ23" s="80" t="s">
        <v>231</v>
      </c>
      <c r="AR23" s="80" t="s">
        <v>232</v>
      </c>
      <c r="AS23" s="80" t="s">
        <v>233</v>
      </c>
      <c r="AT23" s="80" t="s">
        <v>234</v>
      </c>
      <c r="AU23" s="80" t="s">
        <v>235</v>
      </c>
      <c r="AV23" s="81" t="s">
        <v>116</v>
      </c>
      <c r="AW23" s="308" t="s">
        <v>917</v>
      </c>
      <c r="AX23" s="80" t="s">
        <v>236</v>
      </c>
      <c r="AY23" s="80" t="s">
        <v>237</v>
      </c>
      <c r="AZ23" s="309" t="s">
        <v>874</v>
      </c>
      <c r="BA23" s="303" t="s">
        <v>961</v>
      </c>
    </row>
    <row r="24" spans="1:62" s="396" customFormat="1" ht="313.5">
      <c r="A24" s="368">
        <v>7</v>
      </c>
      <c r="B24" s="369" t="s">
        <v>214</v>
      </c>
      <c r="C24" s="370" t="s">
        <v>129</v>
      </c>
      <c r="D24" s="370" t="s">
        <v>238</v>
      </c>
      <c r="E24" s="370" t="s">
        <v>239</v>
      </c>
      <c r="F24" s="370" t="s">
        <v>240</v>
      </c>
      <c r="G24" s="370" t="s">
        <v>99</v>
      </c>
      <c r="H24" s="371">
        <v>12</v>
      </c>
      <c r="I24" s="372" t="str">
        <f>IF(H24&lt;=0,"",IF(H24&lt;=2,"Muy Baja",IF(H24&lt;=24,"Baja",IF(H24&lt;=500,"Media",IF(H24&lt;=5000,"Alta","Muy Alta")))))</f>
        <v>Baja</v>
      </c>
      <c r="J24" s="373">
        <f>IF(I24="","",IF(I24="Muy Baja",0.2,IF(I24="Baja",0.4,IF(I24="Media",0.6,IF(I24="Alta",0.8,IF(I24="Muy Alta",1,))))))</f>
        <v>0.4</v>
      </c>
      <c r="K24" s="373" t="s">
        <v>100</v>
      </c>
      <c r="L24" s="373" t="str">
        <f>IF(NOT(ISERROR(MATCH(K24,'[1]Tabla Impacto'!$B$152:$B$154,0))),'[1]Tabla Impacto'!$F$154&amp;"Por favor no seleccionar los criterios de impacto(Afectación Económica o presupuestal y Pérdida Reputacional)",K24)</f>
        <v xml:space="preserve">     El riesgo afecta la imagen de la entidad con algunos usuarios de relevancia frente al logro de los objetivos</v>
      </c>
      <c r="M24" s="372" t="s">
        <v>219</v>
      </c>
      <c r="N24" s="373">
        <f>IF(M24="","",IF(M24="Leve",0.2,IF(M24="Menor",0.4,IF(M24="Moderado",0.6,IF(M24="Mayor",0.8,IF(M24="Catastrófico",1,))))))</f>
        <v>0.6</v>
      </c>
      <c r="O24" s="374" t="str">
        <f>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Moderado</v>
      </c>
      <c r="P24" s="371">
        <v>1</v>
      </c>
      <c r="Q24" s="375" t="s">
        <v>241</v>
      </c>
      <c r="R24" s="368" t="str">
        <f t="shared" si="0"/>
        <v>Probabilidad</v>
      </c>
      <c r="S24" s="376" t="s">
        <v>102</v>
      </c>
      <c r="T24" s="376" t="s">
        <v>103</v>
      </c>
      <c r="U24" s="377" t="str">
        <f t="shared" si="1"/>
        <v>40%</v>
      </c>
      <c r="V24" s="376" t="s">
        <v>104</v>
      </c>
      <c r="W24" s="376" t="s">
        <v>105</v>
      </c>
      <c r="X24" s="376" t="s">
        <v>106</v>
      </c>
      <c r="Y24" s="378">
        <f t="shared" si="2"/>
        <v>0.24</v>
      </c>
      <c r="Z24" s="379" t="str">
        <f t="shared" si="3"/>
        <v>Baja</v>
      </c>
      <c r="AA24" s="377">
        <f t="shared" si="4"/>
        <v>0.24</v>
      </c>
      <c r="AB24" s="379" t="str">
        <f t="shared" si="5"/>
        <v>Moderado</v>
      </c>
      <c r="AC24" s="377">
        <f t="shared" si="6"/>
        <v>0.6</v>
      </c>
      <c r="AD24" s="380" t="str">
        <f t="shared" si="7"/>
        <v>Moderado</v>
      </c>
      <c r="AE24" s="376" t="s">
        <v>107</v>
      </c>
      <c r="AF24" s="381" t="s">
        <v>241</v>
      </c>
      <c r="AG24" s="382" t="s">
        <v>242</v>
      </c>
      <c r="AH24" s="383">
        <v>44652</v>
      </c>
      <c r="AI24" s="383">
        <v>44896</v>
      </c>
      <c r="AJ24" s="384" t="s">
        <v>243</v>
      </c>
      <c r="AK24" s="368">
        <v>1</v>
      </c>
      <c r="AL24" s="385" t="s">
        <v>244</v>
      </c>
      <c r="AM24" s="368">
        <v>1</v>
      </c>
      <c r="AN24" s="386" t="s">
        <v>112</v>
      </c>
      <c r="AO24" s="368">
        <v>1</v>
      </c>
      <c r="AP24" s="387" t="s">
        <v>113</v>
      </c>
      <c r="AQ24" s="385" t="s">
        <v>231</v>
      </c>
      <c r="AR24" s="388" t="s">
        <v>232</v>
      </c>
      <c r="AS24" s="389" t="s">
        <v>233</v>
      </c>
      <c r="AT24" s="385" t="s">
        <v>245</v>
      </c>
      <c r="AU24" s="388" t="s">
        <v>232</v>
      </c>
      <c r="AV24" s="390" t="s">
        <v>233</v>
      </c>
      <c r="AW24" s="391" t="s">
        <v>918</v>
      </c>
      <c r="AX24" s="392" t="s">
        <v>246</v>
      </c>
      <c r="AY24" s="393" t="s">
        <v>247</v>
      </c>
      <c r="AZ24" s="394" t="s">
        <v>863</v>
      </c>
      <c r="BA24" s="391" t="s">
        <v>918</v>
      </c>
      <c r="BB24" s="395"/>
      <c r="BC24" s="395"/>
      <c r="BD24" s="395"/>
      <c r="BE24" s="395"/>
      <c r="BF24" s="395"/>
      <c r="BG24" s="395"/>
      <c r="BH24" s="395"/>
      <c r="BI24" s="395"/>
      <c r="BJ24" s="395"/>
    </row>
    <row r="25" spans="1:62" ht="165">
      <c r="A25" s="60">
        <v>8</v>
      </c>
      <c r="B25" s="423" t="s">
        <v>214</v>
      </c>
      <c r="C25" s="423" t="s">
        <v>95</v>
      </c>
      <c r="D25" s="423" t="s">
        <v>248</v>
      </c>
      <c r="E25" s="423" t="s">
        <v>249</v>
      </c>
      <c r="F25" s="423" t="s">
        <v>250</v>
      </c>
      <c r="G25" s="423" t="s">
        <v>251</v>
      </c>
      <c r="H25" s="426">
        <v>180</v>
      </c>
      <c r="I25" s="429" t="str">
        <f>IF(H25&lt;=0,"",IF(H25&lt;=2,"Muy Baja",IF(H25&lt;=24,"Baja",IF(H25&lt;=500,"Media",IF(H25&lt;=5000,"Alta","Muy Alta")))))</f>
        <v>Media</v>
      </c>
      <c r="J25" s="432">
        <f>IF(I25="","",IF(I25="Muy Baja",0.2,IF(I25="Baja",0.4,IF(I25="Media",0.6,IF(I25="Alta",0.8,IF(I25="Muy Alta",1,))))))</f>
        <v>0.6</v>
      </c>
      <c r="K25" s="432" t="s">
        <v>252</v>
      </c>
      <c r="L25" s="432" t="str">
        <f ca="1">IF(NOT(ISERROR(MATCH(K25,'Tabla Impacto'!$B$152:$B$154,0))),'Tabla Impacto'!$F$154&amp;"Por favor no seleccionar los criterios de impacto(Afectación Económica o presupuestal y Pérdida Reputacional)",K25)</f>
        <v xml:space="preserve">     El riesgo afecta la imagen de de la entidad con efecto publicitario sostenido a nivel de sector administrativo, nivel departamental o municipal</v>
      </c>
      <c r="M25" s="429" t="str">
        <f ca="1">IF(OR(L25='Tabla Impacto'!$C$11,L25='Tabla Impacto'!$D$11),"Leve",IF(OR(L25='Tabla Impacto'!$C$12,L25='Tabla Impacto'!$D$12),"Menor",IF(OR(L25='Tabla Impacto'!$C$13,L25='Tabla Impacto'!$D$13),"Moderado",IF(OR(L28='Tabla Impacto'!$C$14,L25='Tabla Impacto'!$D$14),"Mayor",IF(OR(L25='Tabla Impacto'!$C$15,#REF!='Tabla Impacto'!$D$15),"Catastrófico","")))))</f>
        <v>Mayor</v>
      </c>
      <c r="N25" s="432">
        <f ca="1">IF(M25="","",IF(M25="Leve",0.2,IF(M25="Menor",0.4,IF(M25="Moderado",0.6,IF(M25="Mayor",0.8,IF(M25="Catastrófico",1,))))))</f>
        <v>0.8</v>
      </c>
      <c r="O25" s="420" t="str">
        <f ca="1">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Alto</v>
      </c>
      <c r="P25" s="63">
        <v>1</v>
      </c>
      <c r="Q25" s="108" t="s">
        <v>253</v>
      </c>
      <c r="R25" s="63" t="str">
        <f t="shared" si="0"/>
        <v>Probabilidad</v>
      </c>
      <c r="S25" s="68" t="s">
        <v>145</v>
      </c>
      <c r="T25" s="68" t="s">
        <v>254</v>
      </c>
      <c r="U25" s="69" t="str">
        <f t="shared" si="1"/>
        <v>40%</v>
      </c>
      <c r="V25" s="68" t="s">
        <v>104</v>
      </c>
      <c r="W25" s="68" t="s">
        <v>105</v>
      </c>
      <c r="X25" s="68" t="s">
        <v>106</v>
      </c>
      <c r="Y25" s="70">
        <f t="shared" si="2"/>
        <v>0.36</v>
      </c>
      <c r="Z25" s="71" t="str">
        <f t="shared" si="3"/>
        <v>Baja</v>
      </c>
      <c r="AA25" s="69">
        <f t="shared" si="4"/>
        <v>0.36</v>
      </c>
      <c r="AB25" s="71" t="str">
        <f t="shared" ca="1" si="5"/>
        <v>Mayor</v>
      </c>
      <c r="AC25" s="69">
        <f t="shared" ca="1" si="6"/>
        <v>0.8</v>
      </c>
      <c r="AD25" s="72" t="str">
        <f t="shared" ca="1" si="7"/>
        <v>Alto</v>
      </c>
      <c r="AE25" s="68" t="s">
        <v>107</v>
      </c>
      <c r="AF25" s="73" t="s">
        <v>253</v>
      </c>
      <c r="AG25" s="62" t="s">
        <v>242</v>
      </c>
      <c r="AH25" s="74">
        <v>44652</v>
      </c>
      <c r="AI25" s="74">
        <v>44926</v>
      </c>
      <c r="AJ25" s="101" t="s">
        <v>255</v>
      </c>
      <c r="AK25" s="63">
        <v>1</v>
      </c>
      <c r="AL25" s="76" t="s">
        <v>256</v>
      </c>
      <c r="AM25" s="63">
        <v>1</v>
      </c>
      <c r="AN25" s="77" t="s">
        <v>112</v>
      </c>
      <c r="AO25" s="63">
        <v>1</v>
      </c>
      <c r="AP25" s="78" t="s">
        <v>113</v>
      </c>
      <c r="AQ25" s="80" t="s">
        <v>257</v>
      </c>
      <c r="AR25" s="106" t="s">
        <v>258</v>
      </c>
      <c r="AS25" s="80" t="s">
        <v>116</v>
      </c>
      <c r="AT25" s="80" t="s">
        <v>259</v>
      </c>
      <c r="AU25" s="89" t="s">
        <v>260</v>
      </c>
      <c r="AV25" s="81" t="s">
        <v>116</v>
      </c>
      <c r="AW25" s="297" t="s">
        <v>918</v>
      </c>
      <c r="AX25" s="94" t="s">
        <v>261</v>
      </c>
      <c r="AY25" s="93" t="s">
        <v>262</v>
      </c>
      <c r="AZ25" s="309" t="s">
        <v>875</v>
      </c>
      <c r="BA25" s="303" t="s">
        <v>962</v>
      </c>
      <c r="BB25" s="1"/>
      <c r="BC25" s="1"/>
      <c r="BD25" s="1"/>
      <c r="BE25" s="1"/>
      <c r="BF25" s="1"/>
      <c r="BG25" s="1"/>
      <c r="BH25" s="1"/>
      <c r="BI25" s="1"/>
      <c r="BJ25" s="1"/>
    </row>
    <row r="26" spans="1:62" ht="345">
      <c r="A26" s="109"/>
      <c r="B26" s="425"/>
      <c r="C26" s="425"/>
      <c r="D26" s="425"/>
      <c r="E26" s="425"/>
      <c r="F26" s="425"/>
      <c r="G26" s="425"/>
      <c r="H26" s="428"/>
      <c r="I26" s="431"/>
      <c r="J26" s="434"/>
      <c r="K26" s="434"/>
      <c r="L26" s="434"/>
      <c r="M26" s="431"/>
      <c r="N26" s="434"/>
      <c r="O26" s="422"/>
      <c r="P26" s="63">
        <v>2</v>
      </c>
      <c r="Q26" s="108" t="s">
        <v>263</v>
      </c>
      <c r="R26" s="63" t="str">
        <f t="shared" si="0"/>
        <v>Probabilidad</v>
      </c>
      <c r="S26" s="68" t="s">
        <v>145</v>
      </c>
      <c r="T26" s="68" t="s">
        <v>103</v>
      </c>
      <c r="U26" s="69" t="str">
        <f t="shared" si="1"/>
        <v>30%</v>
      </c>
      <c r="V26" s="68" t="s">
        <v>104</v>
      </c>
      <c r="W26" s="68" t="s">
        <v>105</v>
      </c>
      <c r="X26" s="68" t="s">
        <v>106</v>
      </c>
      <c r="Y26" s="70">
        <f t="shared" si="2"/>
        <v>0</v>
      </c>
      <c r="Z26" s="71" t="str">
        <f t="shared" si="3"/>
        <v>Muy Baja</v>
      </c>
      <c r="AA26" s="69">
        <f t="shared" si="4"/>
        <v>0</v>
      </c>
      <c r="AB26" s="71" t="str">
        <f t="shared" si="5"/>
        <v>Leve</v>
      </c>
      <c r="AC26" s="69">
        <f t="shared" si="6"/>
        <v>0</v>
      </c>
      <c r="AD26" s="72" t="str">
        <f t="shared" si="7"/>
        <v>Bajo</v>
      </c>
      <c r="AE26" s="68" t="s">
        <v>107</v>
      </c>
      <c r="AF26" s="73" t="s">
        <v>263</v>
      </c>
      <c r="AG26" s="63" t="s">
        <v>186</v>
      </c>
      <c r="AH26" s="74">
        <v>44652</v>
      </c>
      <c r="AI26" s="74">
        <v>44896</v>
      </c>
      <c r="AJ26" s="101" t="s">
        <v>264</v>
      </c>
      <c r="AK26" s="63">
        <v>2</v>
      </c>
      <c r="AL26" s="77" t="s">
        <v>265</v>
      </c>
      <c r="AM26" s="63">
        <v>2</v>
      </c>
      <c r="AN26" s="77" t="s">
        <v>112</v>
      </c>
      <c r="AO26" s="63">
        <v>2</v>
      </c>
      <c r="AP26" s="78" t="s">
        <v>113</v>
      </c>
      <c r="AQ26" s="79" t="s">
        <v>266</v>
      </c>
      <c r="AR26" s="79"/>
      <c r="AS26" s="80" t="s">
        <v>233</v>
      </c>
      <c r="AT26" s="80" t="s">
        <v>267</v>
      </c>
      <c r="AU26" s="89" t="s">
        <v>268</v>
      </c>
      <c r="AV26" s="81" t="s">
        <v>116</v>
      </c>
      <c r="AW26" s="297" t="s">
        <v>919</v>
      </c>
      <c r="AX26" s="80" t="s">
        <v>269</v>
      </c>
      <c r="AY26" s="89" t="s">
        <v>270</v>
      </c>
      <c r="AZ26" s="309" t="s">
        <v>876</v>
      </c>
      <c r="BA26" s="346" t="s">
        <v>963</v>
      </c>
      <c r="BB26" s="1"/>
      <c r="BC26" s="1"/>
      <c r="BD26" s="1"/>
      <c r="BE26" s="1"/>
      <c r="BF26" s="1"/>
      <c r="BG26" s="1"/>
      <c r="BH26" s="1"/>
      <c r="BI26" s="1"/>
      <c r="BJ26" s="1"/>
    </row>
    <row r="27" spans="1:62" ht="144" customHeight="1">
      <c r="A27" s="60">
        <v>9</v>
      </c>
      <c r="B27" s="423" t="s">
        <v>23</v>
      </c>
      <c r="C27" s="423" t="s">
        <v>129</v>
      </c>
      <c r="D27" s="423" t="s">
        <v>271</v>
      </c>
      <c r="E27" s="423" t="s">
        <v>272</v>
      </c>
      <c r="F27" s="423" t="s">
        <v>273</v>
      </c>
      <c r="G27" s="423" t="s">
        <v>99</v>
      </c>
      <c r="H27" s="426">
        <v>12</v>
      </c>
      <c r="I27" s="429" t="str">
        <f>IF(H27&lt;=0,"",IF(H27&lt;=2,"Muy Baja",IF(H27&lt;=24,"Baja",IF(H27&lt;=500,"Media",IF(H27&lt;=5000,"Alta","Muy Alta")))))</f>
        <v>Baja</v>
      </c>
      <c r="J27" s="432">
        <f>IF(I27="","",IF(I27="Muy Baja",0.2,IF(I27="Baja",0.4,IF(I27="Media",0.6,IF(I27="Alta",0.8,IF(I27="Muy Alta",1,))))))</f>
        <v>0.4</v>
      </c>
      <c r="K27" s="432" t="s">
        <v>100</v>
      </c>
      <c r="L27" s="432" t="str">
        <f ca="1">IF(NOT(ISERROR(MATCH(K27,'Tabla Impacto'!$B$152:$B$154,0))),'Tabla Impacto'!$F$154&amp;"Por favor no seleccionar los criterios de impacto(Afectación Económica o presupuestal y Pérdida Reputacional)",K27)</f>
        <v xml:space="preserve">     El riesgo afecta la imagen de la entidad con algunos usuarios de relevancia frente al logro de los objetivos</v>
      </c>
      <c r="M27" s="429" t="str">
        <f ca="1">IF(OR(L27='Tabla Impacto'!$C$11,L27='Tabla Impacto'!$D$11),"Leve",IF(OR(L27='Tabla Impacto'!$C$12,L27='Tabla Impacto'!$D$12),"Menor",IF(OR(L27='Tabla Impacto'!$C$13,L27='Tabla Impacto'!$D$13),"Moderado",IF(OR(#REF!='Tabla Impacto'!$C$14,L27='Tabla Impacto'!$D$14),"Mayor",IF(OR(L27='Tabla Impacto'!$C$15,L3='Tabla Impacto'!$D$15),"Catastrófico","")))))</f>
        <v>Moderado</v>
      </c>
      <c r="N27" s="432">
        <f ca="1">IF(M27="","",IF(M27="Leve",0.2,IF(M27="Menor",0.4,IF(M27="Moderado",0.6,IF(M27="Mayor",0.8,IF(M27="Catastrófico",1,))))))</f>
        <v>0.6</v>
      </c>
      <c r="O27" s="420" t="str">
        <f ca="1">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Moderado</v>
      </c>
      <c r="P27" s="63">
        <v>1</v>
      </c>
      <c r="Q27" s="67" t="s">
        <v>274</v>
      </c>
      <c r="R27" s="63" t="s">
        <v>275</v>
      </c>
      <c r="S27" s="68" t="s">
        <v>102</v>
      </c>
      <c r="T27" s="68" t="s">
        <v>103</v>
      </c>
      <c r="U27" s="69" t="str">
        <f t="shared" si="1"/>
        <v>40%</v>
      </c>
      <c r="V27" s="68" t="s">
        <v>104</v>
      </c>
      <c r="W27" s="68" t="s">
        <v>105</v>
      </c>
      <c r="X27" s="68" t="s">
        <v>106</v>
      </c>
      <c r="Y27" s="70">
        <f t="shared" si="2"/>
        <v>0.24</v>
      </c>
      <c r="Z27" s="71" t="str">
        <f t="shared" si="3"/>
        <v>Baja</v>
      </c>
      <c r="AA27" s="69">
        <f t="shared" si="4"/>
        <v>0.24</v>
      </c>
      <c r="AB27" s="71" t="str">
        <f t="shared" ca="1" si="5"/>
        <v>Moderado</v>
      </c>
      <c r="AC27" s="69">
        <f t="shared" ca="1" si="6"/>
        <v>0.6</v>
      </c>
      <c r="AD27" s="72" t="str">
        <f t="shared" ca="1" si="7"/>
        <v>Moderado</v>
      </c>
      <c r="AE27" s="68" t="s">
        <v>107</v>
      </c>
      <c r="AF27" s="73" t="s">
        <v>276</v>
      </c>
      <c r="AG27" s="62" t="s">
        <v>208</v>
      </c>
      <c r="AH27" s="74">
        <v>44652</v>
      </c>
      <c r="AI27" s="74">
        <v>44896</v>
      </c>
      <c r="AJ27" s="62" t="s">
        <v>277</v>
      </c>
      <c r="AK27" s="63">
        <v>1</v>
      </c>
      <c r="AL27" s="76" t="s">
        <v>278</v>
      </c>
      <c r="AM27" s="63">
        <v>1</v>
      </c>
      <c r="AN27" s="77" t="s">
        <v>112</v>
      </c>
      <c r="AO27" s="63">
        <v>1</v>
      </c>
      <c r="AP27" s="78" t="s">
        <v>113</v>
      </c>
      <c r="AQ27" s="99" t="s">
        <v>279</v>
      </c>
      <c r="AR27" s="99" t="s">
        <v>280</v>
      </c>
      <c r="AS27" s="80" t="s">
        <v>116</v>
      </c>
      <c r="AT27" s="80" t="s">
        <v>281</v>
      </c>
      <c r="AU27" s="110" t="s">
        <v>282</v>
      </c>
      <c r="AV27" s="81" t="s">
        <v>116</v>
      </c>
      <c r="AW27" s="295" t="s">
        <v>920</v>
      </c>
      <c r="AX27" s="111" t="s">
        <v>283</v>
      </c>
      <c r="AY27" s="276" t="s">
        <v>284</v>
      </c>
      <c r="AZ27" s="309" t="s">
        <v>863</v>
      </c>
      <c r="BA27" s="303" t="s">
        <v>957</v>
      </c>
    </row>
    <row r="28" spans="1:62" ht="225">
      <c r="A28" s="44"/>
      <c r="B28" s="424"/>
      <c r="C28" s="424"/>
      <c r="D28" s="424"/>
      <c r="E28" s="424"/>
      <c r="F28" s="424"/>
      <c r="G28" s="424"/>
      <c r="H28" s="427"/>
      <c r="I28" s="430"/>
      <c r="J28" s="433"/>
      <c r="K28" s="433"/>
      <c r="L28" s="433"/>
      <c r="M28" s="430"/>
      <c r="N28" s="433"/>
      <c r="O28" s="421"/>
      <c r="P28" s="63">
        <v>2</v>
      </c>
      <c r="Q28" s="67" t="s">
        <v>285</v>
      </c>
      <c r="R28" s="63" t="s">
        <v>275</v>
      </c>
      <c r="S28" s="68" t="s">
        <v>102</v>
      </c>
      <c r="T28" s="68" t="s">
        <v>103</v>
      </c>
      <c r="U28" s="69" t="str">
        <f t="shared" si="1"/>
        <v>40%</v>
      </c>
      <c r="V28" s="68" t="s">
        <v>104</v>
      </c>
      <c r="W28" s="68" t="s">
        <v>105</v>
      </c>
      <c r="X28" s="68" t="s">
        <v>106</v>
      </c>
      <c r="Y28" s="70">
        <f t="shared" si="2"/>
        <v>0</v>
      </c>
      <c r="Z28" s="71" t="str">
        <f t="shared" si="3"/>
        <v>Muy Baja</v>
      </c>
      <c r="AA28" s="69">
        <f t="shared" si="4"/>
        <v>0</v>
      </c>
      <c r="AB28" s="71" t="str">
        <f t="shared" si="5"/>
        <v>Leve</v>
      </c>
      <c r="AC28" s="69">
        <f t="shared" si="6"/>
        <v>0</v>
      </c>
      <c r="AD28" s="72" t="str">
        <f t="shared" si="7"/>
        <v>Bajo</v>
      </c>
      <c r="AE28" s="68" t="s">
        <v>107</v>
      </c>
      <c r="AF28" s="73" t="s">
        <v>286</v>
      </c>
      <c r="AG28" s="63" t="s">
        <v>208</v>
      </c>
      <c r="AH28" s="74">
        <v>44652</v>
      </c>
      <c r="AI28" s="74">
        <v>44896</v>
      </c>
      <c r="AJ28" s="62" t="s">
        <v>287</v>
      </c>
      <c r="AK28" s="63">
        <v>2</v>
      </c>
      <c r="AL28" s="76" t="s">
        <v>288</v>
      </c>
      <c r="AM28" s="63">
        <v>2</v>
      </c>
      <c r="AN28" s="77" t="s">
        <v>112</v>
      </c>
      <c r="AO28" s="63">
        <v>2</v>
      </c>
      <c r="AP28" s="78" t="s">
        <v>113</v>
      </c>
      <c r="AQ28" s="99" t="s">
        <v>289</v>
      </c>
      <c r="AR28" s="99" t="s">
        <v>290</v>
      </c>
      <c r="AS28" s="80" t="s">
        <v>116</v>
      </c>
      <c r="AT28" s="113" t="s">
        <v>291</v>
      </c>
      <c r="AU28" s="95" t="s">
        <v>292</v>
      </c>
      <c r="AV28" s="81" t="s">
        <v>116</v>
      </c>
      <c r="AW28" s="295" t="s">
        <v>921</v>
      </c>
      <c r="AX28" s="80" t="s">
        <v>293</v>
      </c>
      <c r="AY28" s="276" t="s">
        <v>284</v>
      </c>
      <c r="AZ28" s="309" t="s">
        <v>863</v>
      </c>
      <c r="BA28" s="353" t="s">
        <v>964</v>
      </c>
    </row>
    <row r="29" spans="1:62" ht="270" customHeight="1">
      <c r="A29" s="43"/>
      <c r="B29" s="425"/>
      <c r="C29" s="425"/>
      <c r="D29" s="425"/>
      <c r="E29" s="425"/>
      <c r="F29" s="425"/>
      <c r="G29" s="425"/>
      <c r="H29" s="428"/>
      <c r="I29" s="431"/>
      <c r="J29" s="434"/>
      <c r="K29" s="434"/>
      <c r="L29" s="434"/>
      <c r="M29" s="431"/>
      <c r="N29" s="434"/>
      <c r="O29" s="422"/>
      <c r="P29" s="63">
        <v>3</v>
      </c>
      <c r="Q29" s="67" t="s">
        <v>294</v>
      </c>
      <c r="R29" s="63" t="s">
        <v>275</v>
      </c>
      <c r="S29" s="68" t="s">
        <v>145</v>
      </c>
      <c r="T29" s="68" t="s">
        <v>103</v>
      </c>
      <c r="U29" s="69" t="str">
        <f t="shared" si="1"/>
        <v>30%</v>
      </c>
      <c r="V29" s="68" t="s">
        <v>104</v>
      </c>
      <c r="W29" s="68" t="s">
        <v>105</v>
      </c>
      <c r="X29" s="68" t="s">
        <v>106</v>
      </c>
      <c r="Y29" s="70">
        <f t="shared" si="2"/>
        <v>0</v>
      </c>
      <c r="Z29" s="71" t="str">
        <f t="shared" si="3"/>
        <v>Muy Baja</v>
      </c>
      <c r="AA29" s="69">
        <f t="shared" si="4"/>
        <v>0</v>
      </c>
      <c r="AB29" s="71" t="str">
        <f t="shared" si="5"/>
        <v>Leve</v>
      </c>
      <c r="AC29" s="69">
        <f t="shared" si="6"/>
        <v>0</v>
      </c>
      <c r="AD29" s="72" t="str">
        <f t="shared" si="7"/>
        <v>Bajo</v>
      </c>
      <c r="AE29" s="68" t="s">
        <v>107</v>
      </c>
      <c r="AF29" s="73" t="s">
        <v>295</v>
      </c>
      <c r="AG29" s="63" t="s">
        <v>242</v>
      </c>
      <c r="AH29" s="74">
        <v>44652</v>
      </c>
      <c r="AI29" s="74">
        <v>44896</v>
      </c>
      <c r="AJ29" s="62" t="s">
        <v>296</v>
      </c>
      <c r="AK29" s="63">
        <v>3</v>
      </c>
      <c r="AL29" s="76" t="s">
        <v>288</v>
      </c>
      <c r="AM29" s="63">
        <v>3</v>
      </c>
      <c r="AN29" s="77" t="s">
        <v>112</v>
      </c>
      <c r="AO29" s="63">
        <v>3</v>
      </c>
      <c r="AP29" s="78" t="s">
        <v>113</v>
      </c>
      <c r="AQ29" s="99" t="s">
        <v>297</v>
      </c>
      <c r="AR29" s="99" t="s">
        <v>280</v>
      </c>
      <c r="AS29" s="80" t="s">
        <v>116</v>
      </c>
      <c r="AT29" s="107" t="s">
        <v>298</v>
      </c>
      <c r="AU29" s="88" t="s">
        <v>282</v>
      </c>
      <c r="AV29" s="81" t="s">
        <v>116</v>
      </c>
      <c r="AW29" s="297" t="s">
        <v>922</v>
      </c>
      <c r="AX29" s="111" t="s">
        <v>299</v>
      </c>
      <c r="AY29" s="112" t="s">
        <v>300</v>
      </c>
      <c r="AZ29" s="309" t="s">
        <v>877</v>
      </c>
      <c r="BA29" s="353" t="s">
        <v>965</v>
      </c>
    </row>
    <row r="30" spans="1:62" ht="112.5" customHeight="1">
      <c r="A30" s="60">
        <v>10</v>
      </c>
      <c r="B30" s="423" t="s">
        <v>24</v>
      </c>
      <c r="C30" s="423" t="s">
        <v>301</v>
      </c>
      <c r="D30" s="423" t="s">
        <v>302</v>
      </c>
      <c r="E30" s="423" t="s">
        <v>303</v>
      </c>
      <c r="F30" s="423" t="s">
        <v>304</v>
      </c>
      <c r="G30" s="423" t="s">
        <v>99</v>
      </c>
      <c r="H30" s="426">
        <v>16</v>
      </c>
      <c r="I30" s="429" t="str">
        <f>IF(H30&lt;=0,"",IF(H30&lt;=2,"Muy Baja",IF(H30&lt;=24,"Baja",IF(H30&lt;=500,"Media",IF(H30&lt;=5000,"Alta","Muy Alta")))))</f>
        <v>Baja</v>
      </c>
      <c r="J30" s="432">
        <f>IF(I30="","",IF(I30="Muy Baja",0.2,IF(I30="Baja",0.4,IF(I30="Media",0.6,IF(I30="Alta",0.8,IF(I30="Muy Alta",1,))))))</f>
        <v>0.4</v>
      </c>
      <c r="K30" s="432" t="s">
        <v>305</v>
      </c>
      <c r="L30" s="432" t="str">
        <f ca="1">IF(NOT(ISERROR(MATCH(K30,'Tabla Impacto'!$B$152:$B$154,0))),'Tabla Impacto'!$F$154&amp;"Por favor no seleccionar los criterios de impacto(Afectación Económica o presupuestal y Pérdida Reputacional)",K30)</f>
        <v xml:space="preserve">     Afectación menor a 10 SMLMV .</v>
      </c>
      <c r="M30" s="429" t="str">
        <f ca="1">IF(OR(L30='Tabla Impacto'!$C$11,L30='Tabla Impacto'!$D$11),"Leve",IF(OR(L30='Tabla Impacto'!$C$12,L30='Tabla Impacto'!$D$12),"Menor",IF(OR(L30='Tabla Impacto'!$C$13,L30='Tabla Impacto'!$D$13),"Moderado",IF(OR(#REF!='Tabla Impacto'!$C$14,L30='Tabla Impacto'!$D$14),"Mayor",IF(OR(L30='Tabla Impacto'!$C$15,#REF!='Tabla Impacto'!$D$15),"Catastrófico","")))))</f>
        <v>Leve</v>
      </c>
      <c r="N30" s="432">
        <f ca="1">IF(M30="","",IF(M30="Leve",0.2,IF(M30="Menor",0.4,IF(M30="Moderado",0.6,IF(M30="Mayor",0.8,IF(M30="Catastrófico",1,))))))</f>
        <v>0.2</v>
      </c>
      <c r="O30" s="420" t="str">
        <f ca="1">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Bajo</v>
      </c>
      <c r="P30" s="63">
        <v>1</v>
      </c>
      <c r="Q30" s="67" t="s">
        <v>306</v>
      </c>
      <c r="R30" s="63" t="str">
        <f t="shared" ref="R30:R58" si="8">IF(OR(S30="Preventivo",S30="Detectivo"),"Probabilidad",IF(S30="Correctivo","Impacto",""))</f>
        <v>Probabilidad</v>
      </c>
      <c r="S30" s="68" t="s">
        <v>145</v>
      </c>
      <c r="T30" s="68" t="s">
        <v>103</v>
      </c>
      <c r="U30" s="69" t="str">
        <f t="shared" si="1"/>
        <v>30%</v>
      </c>
      <c r="V30" s="68" t="s">
        <v>104</v>
      </c>
      <c r="W30" s="68" t="s">
        <v>105</v>
      </c>
      <c r="X30" s="68" t="s">
        <v>106</v>
      </c>
      <c r="Y30" s="70">
        <f t="shared" si="2"/>
        <v>0.28000000000000003</v>
      </c>
      <c r="Z30" s="71" t="str">
        <f t="shared" si="3"/>
        <v>Baja</v>
      </c>
      <c r="AA30" s="69">
        <f t="shared" si="4"/>
        <v>0.28000000000000003</v>
      </c>
      <c r="AB30" s="71" t="str">
        <f t="shared" ca="1" si="5"/>
        <v>Leve</v>
      </c>
      <c r="AC30" s="69">
        <f t="shared" ca="1" si="6"/>
        <v>0.2</v>
      </c>
      <c r="AD30" s="72" t="str">
        <f t="shared" ca="1" si="7"/>
        <v>Bajo</v>
      </c>
      <c r="AE30" s="68" t="s">
        <v>107</v>
      </c>
      <c r="AF30" s="73" t="s">
        <v>306</v>
      </c>
      <c r="AG30" s="62" t="s">
        <v>109</v>
      </c>
      <c r="AH30" s="74">
        <v>44652</v>
      </c>
      <c r="AI30" s="74">
        <v>44896</v>
      </c>
      <c r="AJ30" s="75" t="s">
        <v>307</v>
      </c>
      <c r="AK30" s="63">
        <v>1</v>
      </c>
      <c r="AL30" s="76" t="s">
        <v>308</v>
      </c>
      <c r="AM30" s="63">
        <v>1</v>
      </c>
      <c r="AN30" s="77" t="s">
        <v>112</v>
      </c>
      <c r="AO30" s="63">
        <v>1</v>
      </c>
      <c r="AP30" s="78" t="s">
        <v>113</v>
      </c>
      <c r="AQ30" s="99" t="s">
        <v>309</v>
      </c>
      <c r="AR30" s="113" t="s">
        <v>310</v>
      </c>
      <c r="AS30" s="80" t="s">
        <v>116</v>
      </c>
      <c r="AT30" s="114" t="s">
        <v>311</v>
      </c>
      <c r="AU30" s="95" t="s">
        <v>312</v>
      </c>
      <c r="AV30" s="81" t="s">
        <v>116</v>
      </c>
      <c r="AW30" s="295" t="s">
        <v>923</v>
      </c>
      <c r="AX30" s="81" t="s">
        <v>313</v>
      </c>
      <c r="AY30" s="81" t="s">
        <v>314</v>
      </c>
      <c r="AZ30" s="309" t="s">
        <v>877</v>
      </c>
      <c r="BA30" s="346" t="s">
        <v>1016</v>
      </c>
    </row>
    <row r="31" spans="1:62" ht="150">
      <c r="A31" s="44"/>
      <c r="B31" s="424"/>
      <c r="C31" s="424"/>
      <c r="D31" s="424"/>
      <c r="E31" s="424"/>
      <c r="F31" s="424"/>
      <c r="G31" s="424"/>
      <c r="H31" s="427"/>
      <c r="I31" s="430"/>
      <c r="J31" s="433"/>
      <c r="K31" s="433"/>
      <c r="L31" s="433"/>
      <c r="M31" s="430"/>
      <c r="N31" s="433"/>
      <c r="O31" s="421"/>
      <c r="P31" s="63">
        <v>2</v>
      </c>
      <c r="Q31" s="67" t="s">
        <v>315</v>
      </c>
      <c r="R31" s="63" t="str">
        <f t="shared" si="8"/>
        <v>Probabilidad</v>
      </c>
      <c r="S31" s="68" t="s">
        <v>102</v>
      </c>
      <c r="T31" s="68" t="s">
        <v>103</v>
      </c>
      <c r="U31" s="69" t="str">
        <f t="shared" si="1"/>
        <v>40%</v>
      </c>
      <c r="V31" s="68" t="s">
        <v>104</v>
      </c>
      <c r="W31" s="68" t="s">
        <v>105</v>
      </c>
      <c r="X31" s="68" t="s">
        <v>106</v>
      </c>
      <c r="Y31" s="70">
        <f t="shared" si="2"/>
        <v>0</v>
      </c>
      <c r="Z31" s="71" t="str">
        <f t="shared" si="3"/>
        <v>Muy Baja</v>
      </c>
      <c r="AA31" s="69">
        <f t="shared" si="4"/>
        <v>0</v>
      </c>
      <c r="AB31" s="71" t="str">
        <f t="shared" si="5"/>
        <v>Leve</v>
      </c>
      <c r="AC31" s="69">
        <f t="shared" si="6"/>
        <v>0</v>
      </c>
      <c r="AD31" s="72" t="str">
        <f t="shared" si="7"/>
        <v>Bajo</v>
      </c>
      <c r="AE31" s="68" t="s">
        <v>107</v>
      </c>
      <c r="AF31" s="73" t="s">
        <v>315</v>
      </c>
      <c r="AG31" s="62" t="s">
        <v>109</v>
      </c>
      <c r="AH31" s="74">
        <v>44652</v>
      </c>
      <c r="AI31" s="74">
        <v>44896</v>
      </c>
      <c r="AJ31" s="75" t="s">
        <v>316</v>
      </c>
      <c r="AK31" s="63">
        <v>2</v>
      </c>
      <c r="AL31" s="76" t="s">
        <v>317</v>
      </c>
      <c r="AM31" s="63">
        <v>2</v>
      </c>
      <c r="AN31" s="77" t="s">
        <v>112</v>
      </c>
      <c r="AO31" s="63">
        <v>2</v>
      </c>
      <c r="AP31" s="78" t="s">
        <v>113</v>
      </c>
      <c r="AQ31" s="80" t="s">
        <v>318</v>
      </c>
      <c r="AR31" s="113" t="s">
        <v>319</v>
      </c>
      <c r="AS31" s="80" t="s">
        <v>318</v>
      </c>
      <c r="AT31" s="80" t="s">
        <v>318</v>
      </c>
      <c r="AU31" s="113" t="s">
        <v>319</v>
      </c>
      <c r="AV31" s="115" t="s">
        <v>320</v>
      </c>
      <c r="AW31" s="297" t="s">
        <v>924</v>
      </c>
      <c r="AX31" s="268" t="s">
        <v>892</v>
      </c>
      <c r="AY31" s="269" t="s">
        <v>893</v>
      </c>
      <c r="AZ31" s="306" t="s">
        <v>894</v>
      </c>
      <c r="BA31" s="303" t="s">
        <v>967</v>
      </c>
    </row>
    <row r="32" spans="1:62" ht="135" customHeight="1">
      <c r="A32" s="43"/>
      <c r="B32" s="425"/>
      <c r="C32" s="425"/>
      <c r="D32" s="425"/>
      <c r="E32" s="425"/>
      <c r="F32" s="425"/>
      <c r="G32" s="425"/>
      <c r="H32" s="428"/>
      <c r="I32" s="431"/>
      <c r="J32" s="434"/>
      <c r="K32" s="434"/>
      <c r="L32" s="434"/>
      <c r="M32" s="431"/>
      <c r="N32" s="434"/>
      <c r="O32" s="422"/>
      <c r="P32" s="63">
        <v>3</v>
      </c>
      <c r="Q32" s="116" t="s">
        <v>321</v>
      </c>
      <c r="R32" s="63" t="str">
        <f t="shared" si="8"/>
        <v>Probabilidad</v>
      </c>
      <c r="S32" s="68" t="s">
        <v>102</v>
      </c>
      <c r="T32" s="68" t="s">
        <v>103</v>
      </c>
      <c r="U32" s="69" t="str">
        <f t="shared" si="1"/>
        <v>40%</v>
      </c>
      <c r="V32" s="68" t="s">
        <v>104</v>
      </c>
      <c r="W32" s="68" t="s">
        <v>105</v>
      </c>
      <c r="X32" s="68" t="s">
        <v>106</v>
      </c>
      <c r="Y32" s="70">
        <f t="shared" si="2"/>
        <v>0</v>
      </c>
      <c r="Z32" s="71" t="str">
        <f t="shared" si="3"/>
        <v>Muy Baja</v>
      </c>
      <c r="AA32" s="69">
        <f t="shared" si="4"/>
        <v>0</v>
      </c>
      <c r="AB32" s="71" t="str">
        <f t="shared" si="5"/>
        <v>Leve</v>
      </c>
      <c r="AC32" s="69">
        <f t="shared" si="6"/>
        <v>0</v>
      </c>
      <c r="AD32" s="72" t="str">
        <f t="shared" si="7"/>
        <v>Bajo</v>
      </c>
      <c r="AE32" s="68" t="s">
        <v>107</v>
      </c>
      <c r="AF32" s="73" t="s">
        <v>321</v>
      </c>
      <c r="AG32" s="62" t="s">
        <v>109</v>
      </c>
      <c r="AH32" s="74">
        <v>44652</v>
      </c>
      <c r="AI32" s="74">
        <v>44896</v>
      </c>
      <c r="AJ32" s="75" t="s">
        <v>322</v>
      </c>
      <c r="AK32" s="63">
        <v>3</v>
      </c>
      <c r="AL32" s="76" t="s">
        <v>317</v>
      </c>
      <c r="AM32" s="63">
        <v>3</v>
      </c>
      <c r="AN32" s="77" t="s">
        <v>112</v>
      </c>
      <c r="AO32" s="63">
        <v>3</v>
      </c>
      <c r="AP32" s="78" t="s">
        <v>113</v>
      </c>
      <c r="AQ32" s="80" t="s">
        <v>323</v>
      </c>
      <c r="AR32" s="113" t="s">
        <v>319</v>
      </c>
      <c r="AS32" s="80" t="s">
        <v>323</v>
      </c>
      <c r="AT32" s="80" t="s">
        <v>323</v>
      </c>
      <c r="AU32" s="113" t="s">
        <v>319</v>
      </c>
      <c r="AV32" s="115" t="s">
        <v>320</v>
      </c>
      <c r="AW32" s="295" t="s">
        <v>925</v>
      </c>
      <c r="AX32" s="117" t="s">
        <v>324</v>
      </c>
      <c r="AY32" s="118" t="s">
        <v>325</v>
      </c>
      <c r="AZ32" s="306" t="s">
        <v>895</v>
      </c>
      <c r="BA32" s="345" t="s">
        <v>954</v>
      </c>
    </row>
    <row r="33" spans="1:62" ht="156.75" customHeight="1">
      <c r="A33" s="119">
        <v>11</v>
      </c>
      <c r="B33" s="435" t="s">
        <v>326</v>
      </c>
      <c r="C33" s="435" t="s">
        <v>301</v>
      </c>
      <c r="D33" s="435" t="s">
        <v>327</v>
      </c>
      <c r="E33" s="435" t="s">
        <v>328</v>
      </c>
      <c r="F33" s="435" t="s">
        <v>329</v>
      </c>
      <c r="G33" s="435" t="s">
        <v>330</v>
      </c>
      <c r="H33" s="444">
        <v>10</v>
      </c>
      <c r="I33" s="447" t="str">
        <f>IF(H33&lt;=0,"",IF(H33&lt;=2,"Muy Baja",IF(H33&lt;=24,"Baja",IF(H33&lt;=500,"Media",IF(H33&lt;=5000,"Alta","Muy Alta")))))</f>
        <v>Baja</v>
      </c>
      <c r="J33" s="438">
        <f>IF(I33="","",IF(I33="Muy Baja",0.2,IF(I33="Baja",0.4,IF(I33="Media",0.6,IF(I33="Alta",0.8,IF(I33="Muy Alta",1,))))))</f>
        <v>0.4</v>
      </c>
      <c r="K33" s="438" t="s">
        <v>305</v>
      </c>
      <c r="L33" s="438" t="str">
        <f ca="1">IF(NOT(ISERROR(MATCH(K33,'Tabla Impacto'!$B$152:$B$154,0))),'Tabla Impacto'!$F$154&amp;"Por favor no seleccionar los criterios de impacto(Afectación Económica o presupuestal y Pérdida Reputacional)",K33)</f>
        <v xml:space="preserve">     Afectación menor a 10 SMLMV .</v>
      </c>
      <c r="M33" s="447" t="str">
        <f ca="1">IF(OR(L33='Tabla Impacto'!$C$11,L33='Tabla Impacto'!$D$11),"Leve",IF(OR(L33='Tabla Impacto'!$C$12,L33='Tabla Impacto'!$D$12),"Menor",IF(OR(L33='Tabla Impacto'!$C$13,L33='Tabla Impacto'!$D$13),"Moderado",IF(OR(L45='Tabla Impacto'!$C$14,L33='Tabla Impacto'!$D$14),"Mayor",IF(OR(L33='Tabla Impacto'!$C$15,#REF!='Tabla Impacto'!$D$15),"Catastrófico","")))))</f>
        <v>Leve</v>
      </c>
      <c r="N33" s="438">
        <f ca="1">IF(M33="","",IF(M33="Leve",0.2,IF(M33="Menor",0.4,IF(M33="Moderado",0.6,IF(M33="Mayor",0.8,IF(M33="Catastrófico",1,))))))</f>
        <v>0.2</v>
      </c>
      <c r="O33" s="441" t="str">
        <f ca="1">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Bajo</v>
      </c>
      <c r="P33" s="122">
        <v>1</v>
      </c>
      <c r="Q33" s="108" t="s">
        <v>331</v>
      </c>
      <c r="R33" s="122" t="str">
        <f t="shared" si="8"/>
        <v>Probabilidad</v>
      </c>
      <c r="S33" s="123" t="s">
        <v>102</v>
      </c>
      <c r="T33" s="123" t="s">
        <v>103</v>
      </c>
      <c r="U33" s="124" t="str">
        <f t="shared" si="1"/>
        <v>40%</v>
      </c>
      <c r="V33" s="123" t="s">
        <v>104</v>
      </c>
      <c r="W33" s="123" t="s">
        <v>105</v>
      </c>
      <c r="X33" s="123" t="s">
        <v>106</v>
      </c>
      <c r="Y33" s="125">
        <f t="shared" si="2"/>
        <v>0.24</v>
      </c>
      <c r="Z33" s="126" t="str">
        <f t="shared" si="3"/>
        <v>Baja</v>
      </c>
      <c r="AA33" s="124">
        <f t="shared" si="4"/>
        <v>0.24</v>
      </c>
      <c r="AB33" s="126" t="str">
        <f t="shared" ca="1" si="5"/>
        <v>Leve</v>
      </c>
      <c r="AC33" s="124">
        <f t="shared" ca="1" si="6"/>
        <v>0.2</v>
      </c>
      <c r="AD33" s="127" t="str">
        <f t="shared" ca="1" si="7"/>
        <v>Bajo</v>
      </c>
      <c r="AE33" s="123" t="s">
        <v>107</v>
      </c>
      <c r="AF33" s="73" t="s">
        <v>331</v>
      </c>
      <c r="AG33" s="128" t="s">
        <v>109</v>
      </c>
      <c r="AH33" s="129">
        <v>44652</v>
      </c>
      <c r="AI33" s="129">
        <v>44896</v>
      </c>
      <c r="AJ33" s="130" t="s">
        <v>332</v>
      </c>
      <c r="AK33" s="122">
        <v>1</v>
      </c>
      <c r="AL33" s="108" t="s">
        <v>333</v>
      </c>
      <c r="AM33" s="122">
        <v>1</v>
      </c>
      <c r="AN33" s="131" t="s">
        <v>112</v>
      </c>
      <c r="AO33" s="122">
        <v>1</v>
      </c>
      <c r="AP33" s="78" t="s">
        <v>113</v>
      </c>
      <c r="AQ33" s="132" t="s">
        <v>334</v>
      </c>
      <c r="AR33" s="132"/>
      <c r="AS33" s="133" t="s">
        <v>233</v>
      </c>
      <c r="AT33" s="134" t="s">
        <v>335</v>
      </c>
      <c r="AU33" s="92" t="s">
        <v>336</v>
      </c>
      <c r="AV33" s="81" t="s">
        <v>116</v>
      </c>
      <c r="AW33" s="298" t="s">
        <v>926</v>
      </c>
      <c r="AX33" s="134" t="s">
        <v>337</v>
      </c>
      <c r="AY33" s="135" t="s">
        <v>338</v>
      </c>
      <c r="AZ33" s="342" t="s">
        <v>878</v>
      </c>
      <c r="BA33" s="303" t="s">
        <v>966</v>
      </c>
      <c r="BB33" s="136"/>
      <c r="BC33" s="136"/>
      <c r="BD33" s="136"/>
      <c r="BE33" s="136"/>
      <c r="BF33" s="136"/>
      <c r="BG33" s="136"/>
      <c r="BH33" s="136"/>
      <c r="BI33" s="136"/>
      <c r="BJ33" s="136"/>
    </row>
    <row r="34" spans="1:62" ht="253.5" customHeight="1">
      <c r="A34" s="44"/>
      <c r="B34" s="436"/>
      <c r="C34" s="436"/>
      <c r="D34" s="436"/>
      <c r="E34" s="436"/>
      <c r="F34" s="436"/>
      <c r="G34" s="436"/>
      <c r="H34" s="445"/>
      <c r="I34" s="448"/>
      <c r="J34" s="439"/>
      <c r="K34" s="439"/>
      <c r="L34" s="439"/>
      <c r="M34" s="448"/>
      <c r="N34" s="439"/>
      <c r="O34" s="442"/>
      <c r="P34" s="122">
        <v>2</v>
      </c>
      <c r="Q34" s="108" t="s">
        <v>339</v>
      </c>
      <c r="R34" s="122" t="str">
        <f t="shared" si="8"/>
        <v>Probabilidad</v>
      </c>
      <c r="S34" s="123" t="s">
        <v>102</v>
      </c>
      <c r="T34" s="123" t="s">
        <v>103</v>
      </c>
      <c r="U34" s="124" t="str">
        <f t="shared" si="1"/>
        <v>40%</v>
      </c>
      <c r="V34" s="123" t="s">
        <v>104</v>
      </c>
      <c r="W34" s="123" t="s">
        <v>105</v>
      </c>
      <c r="X34" s="123" t="s">
        <v>106</v>
      </c>
      <c r="Y34" s="125">
        <f t="shared" si="2"/>
        <v>0</v>
      </c>
      <c r="Z34" s="126" t="str">
        <f t="shared" si="3"/>
        <v>Muy Baja</v>
      </c>
      <c r="AA34" s="124">
        <f t="shared" si="4"/>
        <v>0</v>
      </c>
      <c r="AB34" s="126" t="str">
        <f t="shared" si="5"/>
        <v>Leve</v>
      </c>
      <c r="AC34" s="124">
        <f t="shared" si="6"/>
        <v>0</v>
      </c>
      <c r="AD34" s="127" t="str">
        <f t="shared" si="7"/>
        <v>Bajo</v>
      </c>
      <c r="AE34" s="123" t="s">
        <v>107</v>
      </c>
      <c r="AF34" s="73" t="s">
        <v>340</v>
      </c>
      <c r="AG34" s="122" t="s">
        <v>186</v>
      </c>
      <c r="AH34" s="129">
        <v>44652</v>
      </c>
      <c r="AI34" s="129">
        <v>44896</v>
      </c>
      <c r="AJ34" s="130" t="s">
        <v>341</v>
      </c>
      <c r="AK34" s="122">
        <v>2</v>
      </c>
      <c r="AL34" s="108" t="s">
        <v>342</v>
      </c>
      <c r="AM34" s="122">
        <v>2</v>
      </c>
      <c r="AN34" s="131" t="s">
        <v>112</v>
      </c>
      <c r="AO34" s="122">
        <v>2</v>
      </c>
      <c r="AP34" s="78" t="s">
        <v>113</v>
      </c>
      <c r="AQ34" s="132" t="s">
        <v>343</v>
      </c>
      <c r="AR34" s="132" t="s">
        <v>344</v>
      </c>
      <c r="AS34" s="133" t="s">
        <v>345</v>
      </c>
      <c r="AT34" s="137" t="s">
        <v>346</v>
      </c>
      <c r="AU34" s="269" t="s">
        <v>896</v>
      </c>
      <c r="AV34" s="81" t="s">
        <v>116</v>
      </c>
      <c r="AW34" s="298" t="s">
        <v>927</v>
      </c>
      <c r="AX34" s="279" t="s">
        <v>897</v>
      </c>
      <c r="AY34" s="280" t="s">
        <v>898</v>
      </c>
      <c r="AZ34" s="309" t="s">
        <v>116</v>
      </c>
      <c r="BA34" s="303" t="s">
        <v>968</v>
      </c>
      <c r="BB34" s="136"/>
      <c r="BC34" s="136"/>
      <c r="BD34" s="136"/>
      <c r="BE34" s="136"/>
      <c r="BF34" s="136"/>
      <c r="BG34" s="136"/>
      <c r="BH34" s="136"/>
      <c r="BI34" s="136"/>
      <c r="BJ34" s="136"/>
    </row>
    <row r="35" spans="1:62" ht="97.5" customHeight="1">
      <c r="A35" s="43"/>
      <c r="B35" s="437"/>
      <c r="C35" s="437"/>
      <c r="D35" s="437"/>
      <c r="E35" s="437"/>
      <c r="F35" s="437"/>
      <c r="G35" s="437"/>
      <c r="H35" s="446"/>
      <c r="I35" s="449"/>
      <c r="J35" s="440"/>
      <c r="K35" s="440"/>
      <c r="L35" s="440"/>
      <c r="M35" s="449"/>
      <c r="N35" s="440"/>
      <c r="O35" s="443"/>
      <c r="P35" s="122">
        <v>3</v>
      </c>
      <c r="Q35" s="108" t="s">
        <v>347</v>
      </c>
      <c r="R35" s="122" t="str">
        <f t="shared" si="8"/>
        <v>Probabilidad</v>
      </c>
      <c r="S35" s="123" t="s">
        <v>145</v>
      </c>
      <c r="T35" s="123" t="s">
        <v>103</v>
      </c>
      <c r="U35" s="124" t="str">
        <f t="shared" si="1"/>
        <v>30%</v>
      </c>
      <c r="V35" s="123" t="s">
        <v>104</v>
      </c>
      <c r="W35" s="123" t="s">
        <v>105</v>
      </c>
      <c r="X35" s="123" t="s">
        <v>106</v>
      </c>
      <c r="Y35" s="125">
        <f t="shared" si="2"/>
        <v>0</v>
      </c>
      <c r="Z35" s="126" t="str">
        <f t="shared" si="3"/>
        <v>Muy Baja</v>
      </c>
      <c r="AA35" s="124">
        <f t="shared" si="4"/>
        <v>0</v>
      </c>
      <c r="AB35" s="126" t="str">
        <f t="shared" si="5"/>
        <v>Leve</v>
      </c>
      <c r="AC35" s="124">
        <f t="shared" si="6"/>
        <v>0</v>
      </c>
      <c r="AD35" s="127" t="str">
        <f t="shared" si="7"/>
        <v>Bajo</v>
      </c>
      <c r="AE35" s="123" t="s">
        <v>107</v>
      </c>
      <c r="AF35" s="73" t="s">
        <v>347</v>
      </c>
      <c r="AG35" s="122" t="s">
        <v>109</v>
      </c>
      <c r="AH35" s="129">
        <v>44652</v>
      </c>
      <c r="AI35" s="129">
        <v>44896</v>
      </c>
      <c r="AJ35" s="130" t="s">
        <v>348</v>
      </c>
      <c r="AK35" s="122">
        <v>3</v>
      </c>
      <c r="AL35" s="108" t="s">
        <v>342</v>
      </c>
      <c r="AM35" s="122">
        <v>3</v>
      </c>
      <c r="AN35" s="131" t="s">
        <v>112</v>
      </c>
      <c r="AO35" s="122">
        <v>3</v>
      </c>
      <c r="AP35" s="78" t="s">
        <v>113</v>
      </c>
      <c r="AQ35" s="132" t="s">
        <v>349</v>
      </c>
      <c r="AR35" s="138"/>
      <c r="AS35" s="133" t="s">
        <v>350</v>
      </c>
      <c r="AT35" s="137" t="s">
        <v>351</v>
      </c>
      <c r="AU35" s="92" t="s">
        <v>352</v>
      </c>
      <c r="AV35" s="81" t="s">
        <v>320</v>
      </c>
      <c r="AW35" s="298" t="s">
        <v>928</v>
      </c>
      <c r="AX35" s="137" t="s">
        <v>353</v>
      </c>
      <c r="AY35" s="281" t="s">
        <v>192</v>
      </c>
      <c r="AZ35" s="343" t="s">
        <v>879</v>
      </c>
      <c r="BA35" s="347" t="s">
        <v>954</v>
      </c>
      <c r="BB35" s="136"/>
      <c r="BC35" s="136"/>
      <c r="BD35" s="136"/>
      <c r="BE35" s="136"/>
      <c r="BF35" s="136"/>
      <c r="BG35" s="136"/>
      <c r="BH35" s="136"/>
      <c r="BI35" s="136"/>
      <c r="BJ35" s="136"/>
    </row>
    <row r="36" spans="1:62" ht="310.5" customHeight="1">
      <c r="A36" s="119">
        <v>12</v>
      </c>
      <c r="B36" s="435" t="s">
        <v>326</v>
      </c>
      <c r="C36" s="435" t="s">
        <v>301</v>
      </c>
      <c r="D36" s="435" t="s">
        <v>354</v>
      </c>
      <c r="E36" s="435" t="s">
        <v>355</v>
      </c>
      <c r="F36" s="435" t="s">
        <v>356</v>
      </c>
      <c r="G36" s="435" t="s">
        <v>330</v>
      </c>
      <c r="H36" s="444">
        <v>365</v>
      </c>
      <c r="I36" s="447" t="str">
        <f>IF(H36&lt;=0,"",IF(H36&lt;=2,"Muy Baja",IF(H36&lt;=24,"Baja",IF(H36&lt;=500,"Media",IF(H36&lt;=5000,"Alta","Muy Alta")))))</f>
        <v>Media</v>
      </c>
      <c r="J36" s="438">
        <f>IF(I36="","",IF(I36="Muy Baja",0.2,IF(I36="Baja",0.4,IF(I36="Media",0.6,IF(I36="Alta",0.8,IF(I36="Muy Alta",1,))))))</f>
        <v>0.6</v>
      </c>
      <c r="K36" s="438" t="s">
        <v>357</v>
      </c>
      <c r="L36" s="438" t="str">
        <f ca="1">IF(NOT(ISERROR(MATCH(K36,'Tabla Impacto'!$B$152:$B$154,0))),'Tabla Impacto'!$F$154&amp;"Por favor no seleccionar los criterios de impacto(Afectación Económica o presupuestal y Pérdida Reputacional)",K36)</f>
        <v xml:space="preserve">     Entre 50 y 100 SMLMV </v>
      </c>
      <c r="M36" s="447" t="str">
        <f ca="1">IF(OR(L36='Tabla Impacto'!$C$11,L36='Tabla Impacto'!$D$11),"Leve",IF(OR(L36='Tabla Impacto'!$C$12,L36='Tabla Impacto'!$D$12),"Menor",IF(OR(L36='Tabla Impacto'!$C$13,L36='Tabla Impacto'!$D$13),"Moderado",IF(OR(#REF!='Tabla Impacto'!$C$14,L36='Tabla Impacto'!$D$14),"Mayor",IF(OR(L36='Tabla Impacto'!$C$15,#REF!='Tabla Impacto'!$D$15),"Catastrófico","")))))</f>
        <v>Moderado</v>
      </c>
      <c r="N36" s="438">
        <f ca="1">IF(M36="","",IF(M36="Leve",0.2,IF(M36="Menor",0.4,IF(M36="Moderado",0.6,IF(M36="Mayor",0.8,IF(M36="Catastrófico",1,))))))</f>
        <v>0.6</v>
      </c>
      <c r="O36" s="441" t="str">
        <f ca="1">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Moderado</v>
      </c>
      <c r="P36" s="122">
        <v>1</v>
      </c>
      <c r="Q36" s="108" t="s">
        <v>358</v>
      </c>
      <c r="R36" s="122" t="str">
        <f t="shared" si="8"/>
        <v>Probabilidad</v>
      </c>
      <c r="S36" s="123" t="s">
        <v>145</v>
      </c>
      <c r="T36" s="123" t="s">
        <v>103</v>
      </c>
      <c r="U36" s="124" t="str">
        <f t="shared" si="1"/>
        <v>30%</v>
      </c>
      <c r="V36" s="123" t="s">
        <v>104</v>
      </c>
      <c r="W36" s="123" t="s">
        <v>105</v>
      </c>
      <c r="X36" s="123" t="s">
        <v>106</v>
      </c>
      <c r="Y36" s="125">
        <f t="shared" si="2"/>
        <v>0.42</v>
      </c>
      <c r="Z36" s="126" t="str">
        <f t="shared" si="3"/>
        <v>Media</v>
      </c>
      <c r="AA36" s="124">
        <f t="shared" si="4"/>
        <v>0.42</v>
      </c>
      <c r="AB36" s="126" t="str">
        <f t="shared" ca="1" si="5"/>
        <v>Moderado</v>
      </c>
      <c r="AC36" s="124">
        <f t="shared" ca="1" si="6"/>
        <v>0.6</v>
      </c>
      <c r="AD36" s="127" t="str">
        <f t="shared" ca="1" si="7"/>
        <v>Moderado</v>
      </c>
      <c r="AE36" s="123" t="s">
        <v>107</v>
      </c>
      <c r="AF36" s="73" t="s">
        <v>358</v>
      </c>
      <c r="AG36" s="128" t="s">
        <v>242</v>
      </c>
      <c r="AH36" s="129">
        <v>44652</v>
      </c>
      <c r="AI36" s="129">
        <v>44896</v>
      </c>
      <c r="AJ36" s="130" t="s">
        <v>359</v>
      </c>
      <c r="AK36" s="122">
        <v>1</v>
      </c>
      <c r="AL36" s="108" t="s">
        <v>360</v>
      </c>
      <c r="AM36" s="122">
        <v>1</v>
      </c>
      <c r="AN36" s="131" t="s">
        <v>112</v>
      </c>
      <c r="AO36" s="122">
        <v>1</v>
      </c>
      <c r="AP36" s="78" t="s">
        <v>113</v>
      </c>
      <c r="AQ36" s="138" t="s">
        <v>361</v>
      </c>
      <c r="AR36" s="133" t="s">
        <v>362</v>
      </c>
      <c r="AS36" s="133" t="s">
        <v>345</v>
      </c>
      <c r="AT36" s="137" t="s">
        <v>363</v>
      </c>
      <c r="AU36" s="92" t="s">
        <v>364</v>
      </c>
      <c r="AV36" s="81" t="s">
        <v>116</v>
      </c>
      <c r="AW36" s="298" t="s">
        <v>929</v>
      </c>
      <c r="AX36" s="137" t="s">
        <v>365</v>
      </c>
      <c r="AY36" s="310" t="s">
        <v>898</v>
      </c>
      <c r="AZ36" s="342" t="s">
        <v>899</v>
      </c>
      <c r="BA36" s="303" t="s">
        <v>966</v>
      </c>
      <c r="BB36" s="136"/>
      <c r="BC36" s="136"/>
      <c r="BD36" s="136"/>
      <c r="BE36" s="136"/>
      <c r="BF36" s="136"/>
      <c r="BG36" s="136"/>
      <c r="BH36" s="136"/>
      <c r="BI36" s="136"/>
      <c r="BJ36" s="136"/>
    </row>
    <row r="37" spans="1:62" ht="97.5" customHeight="1">
      <c r="A37" s="44"/>
      <c r="B37" s="436"/>
      <c r="C37" s="436"/>
      <c r="D37" s="436"/>
      <c r="E37" s="436"/>
      <c r="F37" s="436"/>
      <c r="G37" s="436"/>
      <c r="H37" s="445"/>
      <c r="I37" s="448"/>
      <c r="J37" s="439"/>
      <c r="K37" s="439"/>
      <c r="L37" s="439"/>
      <c r="M37" s="448"/>
      <c r="N37" s="439"/>
      <c r="O37" s="442"/>
      <c r="P37" s="122">
        <v>2</v>
      </c>
      <c r="Q37" s="108" t="s">
        <v>366</v>
      </c>
      <c r="R37" s="122" t="str">
        <f t="shared" si="8"/>
        <v>Probabilidad</v>
      </c>
      <c r="S37" s="123" t="s">
        <v>102</v>
      </c>
      <c r="T37" s="123" t="s">
        <v>103</v>
      </c>
      <c r="U37" s="124" t="str">
        <f t="shared" si="1"/>
        <v>40%</v>
      </c>
      <c r="V37" s="123" t="s">
        <v>104</v>
      </c>
      <c r="W37" s="123" t="s">
        <v>105</v>
      </c>
      <c r="X37" s="123" t="s">
        <v>106</v>
      </c>
      <c r="Y37" s="125">
        <f t="shared" si="2"/>
        <v>0</v>
      </c>
      <c r="Z37" s="126" t="str">
        <f t="shared" si="3"/>
        <v>Muy Baja</v>
      </c>
      <c r="AA37" s="124">
        <f t="shared" si="4"/>
        <v>0</v>
      </c>
      <c r="AB37" s="126" t="str">
        <f t="shared" si="5"/>
        <v>Leve</v>
      </c>
      <c r="AC37" s="124">
        <f t="shared" si="6"/>
        <v>0</v>
      </c>
      <c r="AD37" s="127" t="str">
        <f t="shared" si="7"/>
        <v>Bajo</v>
      </c>
      <c r="AE37" s="123" t="s">
        <v>107</v>
      </c>
      <c r="AF37" s="73" t="s">
        <v>366</v>
      </c>
      <c r="AG37" s="122" t="s">
        <v>109</v>
      </c>
      <c r="AH37" s="129">
        <v>44652</v>
      </c>
      <c r="AI37" s="129">
        <v>44896</v>
      </c>
      <c r="AJ37" s="130" t="s">
        <v>367</v>
      </c>
      <c r="AK37" s="122">
        <v>2</v>
      </c>
      <c r="AL37" s="108" t="s">
        <v>342</v>
      </c>
      <c r="AM37" s="122">
        <v>2</v>
      </c>
      <c r="AN37" s="131" t="s">
        <v>112</v>
      </c>
      <c r="AO37" s="122">
        <v>2</v>
      </c>
      <c r="AP37" s="78" t="s">
        <v>113</v>
      </c>
      <c r="AQ37" s="138"/>
      <c r="AR37" s="133"/>
      <c r="AS37" s="133" t="s">
        <v>368</v>
      </c>
      <c r="AT37" s="137" t="s">
        <v>369</v>
      </c>
      <c r="AU37" s="269" t="s">
        <v>370</v>
      </c>
      <c r="AV37" s="81" t="s">
        <v>116</v>
      </c>
      <c r="AW37" s="298" t="s">
        <v>930</v>
      </c>
      <c r="AX37" s="137" t="s">
        <v>371</v>
      </c>
      <c r="AY37" s="280" t="s">
        <v>898</v>
      </c>
      <c r="AZ37" s="342" t="s">
        <v>900</v>
      </c>
      <c r="BA37" s="303" t="s">
        <v>969</v>
      </c>
      <c r="BB37" s="136"/>
      <c r="BC37" s="136"/>
      <c r="BD37" s="136"/>
      <c r="BE37" s="136"/>
      <c r="BF37" s="136"/>
      <c r="BG37" s="136"/>
      <c r="BH37" s="136"/>
      <c r="BI37" s="136"/>
      <c r="BJ37" s="136"/>
    </row>
    <row r="38" spans="1:62" ht="178.5" customHeight="1">
      <c r="A38" s="43"/>
      <c r="B38" s="437"/>
      <c r="C38" s="437"/>
      <c r="D38" s="437"/>
      <c r="E38" s="437"/>
      <c r="F38" s="437"/>
      <c r="G38" s="437"/>
      <c r="H38" s="446"/>
      <c r="I38" s="449"/>
      <c r="J38" s="440"/>
      <c r="K38" s="440"/>
      <c r="L38" s="440"/>
      <c r="M38" s="449"/>
      <c r="N38" s="440"/>
      <c r="O38" s="443"/>
      <c r="P38" s="63">
        <v>3</v>
      </c>
      <c r="Q38" s="67" t="s">
        <v>372</v>
      </c>
      <c r="R38" s="63" t="str">
        <f t="shared" si="8"/>
        <v>Probabilidad</v>
      </c>
      <c r="S38" s="68" t="s">
        <v>102</v>
      </c>
      <c r="T38" s="68" t="s">
        <v>103</v>
      </c>
      <c r="U38" s="69" t="str">
        <f t="shared" si="1"/>
        <v>40%</v>
      </c>
      <c r="V38" s="68" t="s">
        <v>104</v>
      </c>
      <c r="W38" s="68" t="s">
        <v>105</v>
      </c>
      <c r="X38" s="68" t="s">
        <v>106</v>
      </c>
      <c r="Y38" s="70">
        <f t="shared" si="2"/>
        <v>0</v>
      </c>
      <c r="Z38" s="71" t="str">
        <f t="shared" si="3"/>
        <v>Muy Baja</v>
      </c>
      <c r="AA38" s="69">
        <f t="shared" si="4"/>
        <v>0</v>
      </c>
      <c r="AB38" s="71" t="str">
        <f t="shared" si="5"/>
        <v>Leve</v>
      </c>
      <c r="AC38" s="69">
        <f t="shared" si="6"/>
        <v>0</v>
      </c>
      <c r="AD38" s="72" t="str">
        <f t="shared" si="7"/>
        <v>Bajo</v>
      </c>
      <c r="AE38" s="68" t="s">
        <v>107</v>
      </c>
      <c r="AF38" s="73" t="s">
        <v>372</v>
      </c>
      <c r="AG38" s="63" t="s">
        <v>109</v>
      </c>
      <c r="AH38" s="74">
        <v>44652</v>
      </c>
      <c r="AI38" s="74">
        <v>44896</v>
      </c>
      <c r="AJ38" s="75" t="s">
        <v>373</v>
      </c>
      <c r="AK38" s="63">
        <v>3</v>
      </c>
      <c r="AL38" s="67" t="s">
        <v>342</v>
      </c>
      <c r="AM38" s="63">
        <v>3</v>
      </c>
      <c r="AN38" s="77" t="s">
        <v>112</v>
      </c>
      <c r="AO38" s="63">
        <v>3</v>
      </c>
      <c r="AP38" s="78" t="s">
        <v>113</v>
      </c>
      <c r="AQ38" s="79"/>
      <c r="AR38" s="80"/>
      <c r="AS38" s="80" t="s">
        <v>368</v>
      </c>
      <c r="AT38" s="111" t="s">
        <v>374</v>
      </c>
      <c r="AU38" s="92" t="s">
        <v>375</v>
      </c>
      <c r="AV38" s="81" t="s">
        <v>116</v>
      </c>
      <c r="AW38" s="295" t="s">
        <v>931</v>
      </c>
      <c r="AX38" s="111" t="s">
        <v>376</v>
      </c>
      <c r="AY38" s="280" t="s">
        <v>898</v>
      </c>
      <c r="AZ38" s="342" t="s">
        <v>900</v>
      </c>
      <c r="BA38" s="303" t="s">
        <v>970</v>
      </c>
    </row>
    <row r="39" spans="1:62" ht="176.25" customHeight="1">
      <c r="A39" s="60">
        <v>13</v>
      </c>
      <c r="B39" s="423" t="s">
        <v>377</v>
      </c>
      <c r="C39" s="423" t="s">
        <v>95</v>
      </c>
      <c r="D39" s="423" t="s">
        <v>378</v>
      </c>
      <c r="E39" s="423" t="s">
        <v>379</v>
      </c>
      <c r="F39" s="423" t="s">
        <v>380</v>
      </c>
      <c r="G39" s="423" t="s">
        <v>99</v>
      </c>
      <c r="H39" s="426">
        <v>365</v>
      </c>
      <c r="I39" s="429" t="str">
        <f>IF(H39&lt;=0,"",IF(H39&lt;=2,"Muy Baja",IF(H39&lt;=24,"Baja",IF(H39&lt;=500,"Media",IF(H39&lt;=5000,"Alta","Muy Alta")))))</f>
        <v>Media</v>
      </c>
      <c r="J39" s="432">
        <f>IF(I39="","",IF(I39="Muy Baja",0.2,IF(I39="Baja",0.4,IF(I39="Media",0.6,IF(I39="Alta",0.8,IF(I39="Muy Alta",1,))))))</f>
        <v>0.6</v>
      </c>
      <c r="K39" s="432" t="s">
        <v>357</v>
      </c>
      <c r="L39" s="432" t="str">
        <f ca="1">IF(NOT(ISERROR(MATCH(K39,'Tabla Impacto'!$B$152:$B$154,0))),'Tabla Impacto'!$F$154&amp;"Por favor no seleccionar los criterios de impacto(Afectación Económica o presupuestal y Pérdida Reputacional)",K39)</f>
        <v xml:space="preserve">     Entre 50 y 100 SMLMV </v>
      </c>
      <c r="M39" s="429" t="str">
        <f ca="1">IF(OR(L39='Tabla Impacto'!$C$11,L39='Tabla Impacto'!$D$11),"Leve",IF(OR(L39='Tabla Impacto'!$C$12,L39='Tabla Impacto'!$D$12),"Menor",IF(OR(L39='Tabla Impacto'!$C$13,L39='Tabla Impacto'!$D$13),"Moderado",IF(OR(L39='Tabla Impacto'!$C$14,L39='Tabla Impacto'!$D$14),"Mayor",IF(OR(L39='Tabla Impacto'!$C$15,L39='Tabla Impacto'!$D$15),"Catastrófico","")))))</f>
        <v>Moderado</v>
      </c>
      <c r="N39" s="432">
        <f ca="1">IF(M39="","",IF(M39="Leve",0.2,IF(M39="Menor",0.4,IF(M39="Moderado",0.6,IF(M39="Mayor",0.8,IF(M39="Catastrófico",1,))))))</f>
        <v>0.6</v>
      </c>
      <c r="O39" s="420" t="str">
        <f ca="1">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Moderado</v>
      </c>
      <c r="P39" s="63">
        <v>1</v>
      </c>
      <c r="Q39" s="67" t="s">
        <v>381</v>
      </c>
      <c r="R39" s="63" t="str">
        <f t="shared" si="8"/>
        <v>Probabilidad</v>
      </c>
      <c r="S39" s="68" t="s">
        <v>102</v>
      </c>
      <c r="T39" s="68" t="s">
        <v>103</v>
      </c>
      <c r="U39" s="69" t="str">
        <f t="shared" si="1"/>
        <v>40%</v>
      </c>
      <c r="V39" s="68" t="s">
        <v>104</v>
      </c>
      <c r="W39" s="68" t="s">
        <v>105</v>
      </c>
      <c r="X39" s="68" t="s">
        <v>106</v>
      </c>
      <c r="Y39" s="70">
        <f t="shared" si="2"/>
        <v>0.36</v>
      </c>
      <c r="Z39" s="71" t="str">
        <f t="shared" si="3"/>
        <v>Baja</v>
      </c>
      <c r="AA39" s="69">
        <f t="shared" si="4"/>
        <v>0.36</v>
      </c>
      <c r="AB39" s="71" t="str">
        <f t="shared" ca="1" si="5"/>
        <v>Moderado</v>
      </c>
      <c r="AC39" s="69">
        <f t="shared" ca="1" si="6"/>
        <v>0.6</v>
      </c>
      <c r="AD39" s="72" t="str">
        <f t="shared" ca="1" si="7"/>
        <v>Moderado</v>
      </c>
      <c r="AE39" s="68" t="s">
        <v>107</v>
      </c>
      <c r="AF39" s="73" t="s">
        <v>382</v>
      </c>
      <c r="AG39" s="62" t="s">
        <v>383</v>
      </c>
      <c r="AH39" s="74">
        <v>44652</v>
      </c>
      <c r="AI39" s="74">
        <v>44896</v>
      </c>
      <c r="AJ39" s="75" t="s">
        <v>384</v>
      </c>
      <c r="AK39" s="63">
        <v>1</v>
      </c>
      <c r="AL39" s="67" t="s">
        <v>385</v>
      </c>
      <c r="AM39" s="63">
        <v>1</v>
      </c>
      <c r="AN39" s="77" t="s">
        <v>112</v>
      </c>
      <c r="AO39" s="63">
        <v>1</v>
      </c>
      <c r="AP39" s="78" t="s">
        <v>113</v>
      </c>
      <c r="AQ39" s="139" t="s">
        <v>386</v>
      </c>
      <c r="AR39" s="80" t="s">
        <v>387</v>
      </c>
      <c r="AS39" s="80" t="s">
        <v>345</v>
      </c>
      <c r="AT39" s="111" t="s">
        <v>388</v>
      </c>
      <c r="AU39" s="92" t="s">
        <v>389</v>
      </c>
      <c r="AV39" s="81" t="s">
        <v>116</v>
      </c>
      <c r="AW39" s="297" t="s">
        <v>932</v>
      </c>
      <c r="AX39" s="111" t="s">
        <v>390</v>
      </c>
      <c r="AY39" s="92" t="s">
        <v>389</v>
      </c>
      <c r="AZ39" s="309" t="s">
        <v>116</v>
      </c>
      <c r="BA39" s="303" t="s">
        <v>971</v>
      </c>
    </row>
    <row r="40" spans="1:62" ht="248.25" customHeight="1">
      <c r="A40" s="44"/>
      <c r="B40" s="424"/>
      <c r="C40" s="424"/>
      <c r="D40" s="424"/>
      <c r="E40" s="424"/>
      <c r="F40" s="424"/>
      <c r="G40" s="424"/>
      <c r="H40" s="427"/>
      <c r="I40" s="430"/>
      <c r="J40" s="433"/>
      <c r="K40" s="433"/>
      <c r="L40" s="433"/>
      <c r="M40" s="430"/>
      <c r="N40" s="433"/>
      <c r="O40" s="421"/>
      <c r="P40" s="63">
        <v>2</v>
      </c>
      <c r="Q40" s="67" t="s">
        <v>391</v>
      </c>
      <c r="R40" s="63" t="str">
        <f t="shared" si="8"/>
        <v>Probabilidad</v>
      </c>
      <c r="S40" s="68" t="s">
        <v>102</v>
      </c>
      <c r="T40" s="68" t="s">
        <v>103</v>
      </c>
      <c r="U40" s="69" t="str">
        <f t="shared" si="1"/>
        <v>40%</v>
      </c>
      <c r="V40" s="68" t="s">
        <v>104</v>
      </c>
      <c r="W40" s="68" t="s">
        <v>105</v>
      </c>
      <c r="X40" s="68" t="s">
        <v>106</v>
      </c>
      <c r="Y40" s="70">
        <f t="shared" si="2"/>
        <v>0</v>
      </c>
      <c r="Z40" s="71" t="str">
        <f t="shared" si="3"/>
        <v>Muy Baja</v>
      </c>
      <c r="AA40" s="69">
        <f t="shared" si="4"/>
        <v>0</v>
      </c>
      <c r="AB40" s="71" t="str">
        <f t="shared" si="5"/>
        <v>Leve</v>
      </c>
      <c r="AC40" s="69">
        <f t="shared" si="6"/>
        <v>0</v>
      </c>
      <c r="AD40" s="72" t="str">
        <f t="shared" si="7"/>
        <v>Bajo</v>
      </c>
      <c r="AE40" s="68" t="s">
        <v>107</v>
      </c>
      <c r="AF40" s="73" t="s">
        <v>392</v>
      </c>
      <c r="AG40" s="63" t="s">
        <v>109</v>
      </c>
      <c r="AH40" s="74">
        <v>44652</v>
      </c>
      <c r="AI40" s="74">
        <v>44896</v>
      </c>
      <c r="AJ40" s="75" t="s">
        <v>393</v>
      </c>
      <c r="AK40" s="63">
        <v>2</v>
      </c>
      <c r="AL40" s="67" t="s">
        <v>394</v>
      </c>
      <c r="AM40" s="63">
        <v>2</v>
      </c>
      <c r="AN40" s="77" t="s">
        <v>112</v>
      </c>
      <c r="AO40" s="63">
        <v>2</v>
      </c>
      <c r="AP40" s="78" t="s">
        <v>113</v>
      </c>
      <c r="AQ40" s="139" t="s">
        <v>395</v>
      </c>
      <c r="AR40" s="80" t="s">
        <v>387</v>
      </c>
      <c r="AS40" s="80" t="s">
        <v>368</v>
      </c>
      <c r="AT40" s="111" t="s">
        <v>396</v>
      </c>
      <c r="AU40" s="92" t="s">
        <v>397</v>
      </c>
      <c r="AV40" s="81" t="s">
        <v>116</v>
      </c>
      <c r="AW40" s="297" t="s">
        <v>933</v>
      </c>
      <c r="AX40" s="111" t="s">
        <v>398</v>
      </c>
      <c r="AY40" s="311" t="s">
        <v>397</v>
      </c>
      <c r="AZ40" s="306" t="s">
        <v>901</v>
      </c>
      <c r="BA40" s="303" t="s">
        <v>972</v>
      </c>
    </row>
    <row r="41" spans="1:62" ht="66.75" customHeight="1">
      <c r="A41" s="43"/>
      <c r="B41" s="425"/>
      <c r="C41" s="425"/>
      <c r="D41" s="425"/>
      <c r="E41" s="425"/>
      <c r="F41" s="425"/>
      <c r="G41" s="425"/>
      <c r="H41" s="428"/>
      <c r="I41" s="431"/>
      <c r="J41" s="434"/>
      <c r="K41" s="434"/>
      <c r="L41" s="434"/>
      <c r="M41" s="431"/>
      <c r="N41" s="434"/>
      <c r="O41" s="422"/>
      <c r="P41" s="63">
        <v>3</v>
      </c>
      <c r="Q41" s="67" t="s">
        <v>399</v>
      </c>
      <c r="R41" s="63" t="str">
        <f t="shared" si="8"/>
        <v>Probabilidad</v>
      </c>
      <c r="S41" s="68" t="s">
        <v>145</v>
      </c>
      <c r="T41" s="68" t="s">
        <v>103</v>
      </c>
      <c r="U41" s="69" t="str">
        <f t="shared" si="1"/>
        <v>30%</v>
      </c>
      <c r="V41" s="68" t="s">
        <v>104</v>
      </c>
      <c r="W41" s="68" t="s">
        <v>105</v>
      </c>
      <c r="X41" s="68" t="s">
        <v>106</v>
      </c>
      <c r="Y41" s="70">
        <f t="shared" si="2"/>
        <v>0</v>
      </c>
      <c r="Z41" s="71" t="str">
        <f t="shared" si="3"/>
        <v>Muy Baja</v>
      </c>
      <c r="AA41" s="69">
        <f t="shared" si="4"/>
        <v>0</v>
      </c>
      <c r="AB41" s="71" t="str">
        <f t="shared" si="5"/>
        <v>Leve</v>
      </c>
      <c r="AC41" s="69">
        <f t="shared" si="6"/>
        <v>0</v>
      </c>
      <c r="AD41" s="72" t="str">
        <f t="shared" si="7"/>
        <v>Bajo</v>
      </c>
      <c r="AE41" s="68" t="s">
        <v>107</v>
      </c>
      <c r="AF41" s="73" t="s">
        <v>399</v>
      </c>
      <c r="AG41" s="63" t="s">
        <v>109</v>
      </c>
      <c r="AH41" s="74">
        <v>44652</v>
      </c>
      <c r="AI41" s="74">
        <v>44896</v>
      </c>
      <c r="AJ41" s="75" t="s">
        <v>384</v>
      </c>
      <c r="AK41" s="63">
        <v>3</v>
      </c>
      <c r="AL41" s="67" t="s">
        <v>394</v>
      </c>
      <c r="AM41" s="63">
        <v>3</v>
      </c>
      <c r="AN41" s="77" t="s">
        <v>112</v>
      </c>
      <c r="AO41" s="63">
        <v>3</v>
      </c>
      <c r="AP41" s="78" t="s">
        <v>113</v>
      </c>
      <c r="AQ41" s="79" t="s">
        <v>400</v>
      </c>
      <c r="AR41" s="113" t="s">
        <v>319</v>
      </c>
      <c r="AS41" s="80" t="s">
        <v>368</v>
      </c>
      <c r="AT41" s="80" t="s">
        <v>400</v>
      </c>
      <c r="AU41" s="113" t="s">
        <v>319</v>
      </c>
      <c r="AV41" s="140" t="s">
        <v>401</v>
      </c>
      <c r="AW41" s="295" t="s">
        <v>934</v>
      </c>
      <c r="AX41" s="82"/>
      <c r="AY41" s="82"/>
      <c r="AZ41" s="306" t="s">
        <v>902</v>
      </c>
      <c r="BA41" s="345" t="s">
        <v>973</v>
      </c>
    </row>
    <row r="42" spans="1:62" ht="112.5" customHeight="1">
      <c r="A42" s="60">
        <v>14</v>
      </c>
      <c r="B42" s="423" t="s">
        <v>377</v>
      </c>
      <c r="C42" s="423" t="s">
        <v>95</v>
      </c>
      <c r="D42" s="423" t="s">
        <v>402</v>
      </c>
      <c r="E42" s="423" t="s">
        <v>403</v>
      </c>
      <c r="F42" s="423" t="s">
        <v>404</v>
      </c>
      <c r="G42" s="423" t="s">
        <v>99</v>
      </c>
      <c r="H42" s="426">
        <v>12</v>
      </c>
      <c r="I42" s="429" t="str">
        <f>IF(H42&lt;=0,"",IF(H42&lt;=2,"Muy Baja",IF(H42&lt;=24,"Baja",IF(H42&lt;=500,"Media",IF(H42&lt;=5000,"Alta","Muy Alta")))))</f>
        <v>Baja</v>
      </c>
      <c r="J42" s="432">
        <f>IF(I42="","",IF(I42="Muy Baja",0.2,IF(I42="Baja",0.4,IF(I42="Media",0.6,IF(I42="Alta",0.8,IF(I42="Muy Alta",1,))))))</f>
        <v>0.4</v>
      </c>
      <c r="K42" s="432" t="s">
        <v>305</v>
      </c>
      <c r="L42" s="432" t="str">
        <f ca="1">IF(NOT(ISERROR(MATCH(K42,'Tabla Impacto'!$B$152:$B$154,0))),'Tabla Impacto'!$F$154&amp;"Por favor no seleccionar los criterios de impacto(Afectación Económica o presupuestal y Pérdida Reputacional)",K42)</f>
        <v xml:space="preserve">     Afectación menor a 10 SMLMV .</v>
      </c>
      <c r="M42" s="429" t="str">
        <f ca="1">IF(OR(L42='Tabla Impacto'!$C$11,L42='Tabla Impacto'!$D$11),"Leve",IF(OR(L42='Tabla Impacto'!$C$12,L42='Tabla Impacto'!$D$12),"Menor",IF(OR(L42='Tabla Impacto'!$C$13,L42='Tabla Impacto'!$D$13),"Moderado",IF(OR(#REF!='Tabla Impacto'!$C$14,L42='Tabla Impacto'!$D$14),"Mayor",IF(OR(L42='Tabla Impacto'!$C$15,#REF!='Tabla Impacto'!$D$15),"Catastrófico","")))))</f>
        <v>Leve</v>
      </c>
      <c r="N42" s="432">
        <f ca="1">IF(M42="","",IF(M42="Leve",0.2,IF(M42="Menor",0.4,IF(M42="Moderado",0.6,IF(M42="Mayor",0.8,IF(M42="Catastrófico",1,))))))</f>
        <v>0.2</v>
      </c>
      <c r="O42" s="420" t="str">
        <f ca="1">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Bajo</v>
      </c>
      <c r="P42" s="63">
        <v>1</v>
      </c>
      <c r="Q42" s="116" t="s">
        <v>405</v>
      </c>
      <c r="R42" s="63" t="str">
        <f t="shared" si="8"/>
        <v>Probabilidad</v>
      </c>
      <c r="S42" s="68" t="s">
        <v>102</v>
      </c>
      <c r="T42" s="68" t="s">
        <v>103</v>
      </c>
      <c r="U42" s="69" t="str">
        <f t="shared" si="1"/>
        <v>40%</v>
      </c>
      <c r="V42" s="68" t="s">
        <v>104</v>
      </c>
      <c r="W42" s="68" t="s">
        <v>105</v>
      </c>
      <c r="X42" s="68" t="s">
        <v>106</v>
      </c>
      <c r="Y42" s="70">
        <f t="shared" si="2"/>
        <v>0.24</v>
      </c>
      <c r="Z42" s="71" t="str">
        <f t="shared" si="3"/>
        <v>Baja</v>
      </c>
      <c r="AA42" s="69">
        <f t="shared" si="4"/>
        <v>0.24</v>
      </c>
      <c r="AB42" s="71" t="str">
        <f t="shared" ca="1" si="5"/>
        <v>Leve</v>
      </c>
      <c r="AC42" s="69">
        <f t="shared" ca="1" si="6"/>
        <v>0.2</v>
      </c>
      <c r="AD42" s="72" t="str">
        <f t="shared" ca="1" si="7"/>
        <v>Bajo</v>
      </c>
      <c r="AE42" s="68" t="s">
        <v>107</v>
      </c>
      <c r="AF42" s="73" t="s">
        <v>406</v>
      </c>
      <c r="AG42" s="62" t="s">
        <v>208</v>
      </c>
      <c r="AH42" s="74">
        <v>44652</v>
      </c>
      <c r="AI42" s="74">
        <v>44896</v>
      </c>
      <c r="AJ42" s="67" t="s">
        <v>407</v>
      </c>
      <c r="AK42" s="63">
        <v>1</v>
      </c>
      <c r="AL42" s="76" t="s">
        <v>408</v>
      </c>
      <c r="AM42" s="63">
        <v>1</v>
      </c>
      <c r="AN42" s="77" t="s">
        <v>112</v>
      </c>
      <c r="AO42" s="63">
        <v>1</v>
      </c>
      <c r="AP42" s="78" t="s">
        <v>113</v>
      </c>
      <c r="AQ42" s="80" t="s">
        <v>409</v>
      </c>
      <c r="AR42" s="80" t="s">
        <v>410</v>
      </c>
      <c r="AS42" s="80" t="s">
        <v>345</v>
      </c>
      <c r="AT42" s="80" t="s">
        <v>411</v>
      </c>
      <c r="AU42" s="92" t="s">
        <v>412</v>
      </c>
      <c r="AV42" s="81" t="s">
        <v>116</v>
      </c>
      <c r="AW42" s="295" t="s">
        <v>935</v>
      </c>
      <c r="AX42" s="111" t="s">
        <v>413</v>
      </c>
      <c r="AY42" s="82"/>
      <c r="AZ42" s="306" t="s">
        <v>902</v>
      </c>
      <c r="BA42" s="345" t="s">
        <v>974</v>
      </c>
    </row>
    <row r="43" spans="1:62" ht="70.5" customHeight="1">
      <c r="A43" s="44"/>
      <c r="B43" s="424"/>
      <c r="C43" s="424"/>
      <c r="D43" s="424"/>
      <c r="E43" s="424"/>
      <c r="F43" s="424"/>
      <c r="G43" s="424"/>
      <c r="H43" s="427"/>
      <c r="I43" s="430"/>
      <c r="J43" s="433"/>
      <c r="K43" s="433"/>
      <c r="L43" s="433"/>
      <c r="M43" s="430"/>
      <c r="N43" s="433"/>
      <c r="O43" s="421"/>
      <c r="P43" s="63">
        <v>2</v>
      </c>
      <c r="Q43" s="116" t="s">
        <v>414</v>
      </c>
      <c r="R43" s="63" t="str">
        <f t="shared" si="8"/>
        <v>Probabilidad</v>
      </c>
      <c r="S43" s="68" t="s">
        <v>102</v>
      </c>
      <c r="T43" s="68" t="s">
        <v>103</v>
      </c>
      <c r="U43" s="69" t="str">
        <f t="shared" si="1"/>
        <v>40%</v>
      </c>
      <c r="V43" s="68" t="s">
        <v>104</v>
      </c>
      <c r="W43" s="68" t="s">
        <v>105</v>
      </c>
      <c r="X43" s="68" t="s">
        <v>106</v>
      </c>
      <c r="Y43" s="70">
        <f t="shared" si="2"/>
        <v>0</v>
      </c>
      <c r="Z43" s="71" t="str">
        <f t="shared" si="3"/>
        <v>Muy Baja</v>
      </c>
      <c r="AA43" s="69">
        <f t="shared" si="4"/>
        <v>0</v>
      </c>
      <c r="AB43" s="71" t="str">
        <f t="shared" si="5"/>
        <v>Leve</v>
      </c>
      <c r="AC43" s="69">
        <f t="shared" si="6"/>
        <v>0</v>
      </c>
      <c r="AD43" s="72" t="str">
        <f t="shared" si="7"/>
        <v>Bajo</v>
      </c>
      <c r="AE43" s="68" t="s">
        <v>107</v>
      </c>
      <c r="AF43" s="73" t="s">
        <v>414</v>
      </c>
      <c r="AG43" s="63" t="s">
        <v>186</v>
      </c>
      <c r="AH43" s="74">
        <v>44652</v>
      </c>
      <c r="AI43" s="74">
        <v>44896</v>
      </c>
      <c r="AJ43" s="67" t="s">
        <v>415</v>
      </c>
      <c r="AK43" s="63">
        <v>2</v>
      </c>
      <c r="AL43" s="76" t="s">
        <v>416</v>
      </c>
      <c r="AM43" s="63">
        <v>2</v>
      </c>
      <c r="AN43" s="77" t="s">
        <v>112</v>
      </c>
      <c r="AO43" s="63">
        <v>2</v>
      </c>
      <c r="AP43" s="78" t="s">
        <v>113</v>
      </c>
      <c r="AQ43" s="80"/>
      <c r="AR43" s="79"/>
      <c r="AS43" s="80" t="s">
        <v>368</v>
      </c>
      <c r="AT43" s="80" t="s">
        <v>417</v>
      </c>
      <c r="AU43" s="269" t="s">
        <v>418</v>
      </c>
      <c r="AV43" s="81" t="s">
        <v>116</v>
      </c>
      <c r="AW43" s="295" t="s">
        <v>936</v>
      </c>
      <c r="AX43" s="80" t="s">
        <v>417</v>
      </c>
      <c r="AY43" s="82"/>
      <c r="AZ43" s="309" t="s">
        <v>785</v>
      </c>
      <c r="BA43" s="303" t="s">
        <v>975</v>
      </c>
    </row>
    <row r="44" spans="1:62" ht="217.5" customHeight="1">
      <c r="A44" s="43"/>
      <c r="B44" s="425"/>
      <c r="C44" s="425"/>
      <c r="D44" s="425"/>
      <c r="E44" s="425"/>
      <c r="F44" s="425"/>
      <c r="G44" s="425"/>
      <c r="H44" s="428"/>
      <c r="I44" s="431"/>
      <c r="J44" s="434"/>
      <c r="K44" s="434"/>
      <c r="L44" s="434"/>
      <c r="M44" s="431"/>
      <c r="N44" s="434"/>
      <c r="O44" s="422"/>
      <c r="P44" s="63">
        <v>3</v>
      </c>
      <c r="Q44" s="116" t="s">
        <v>419</v>
      </c>
      <c r="R44" s="63" t="str">
        <f t="shared" si="8"/>
        <v>Probabilidad</v>
      </c>
      <c r="S44" s="68" t="s">
        <v>102</v>
      </c>
      <c r="T44" s="68" t="s">
        <v>103</v>
      </c>
      <c r="U44" s="69" t="str">
        <f t="shared" si="1"/>
        <v>40%</v>
      </c>
      <c r="V44" s="68" t="s">
        <v>104</v>
      </c>
      <c r="W44" s="68" t="s">
        <v>105</v>
      </c>
      <c r="X44" s="68" t="s">
        <v>106</v>
      </c>
      <c r="Y44" s="70">
        <f t="shared" si="2"/>
        <v>0</v>
      </c>
      <c r="Z44" s="71" t="str">
        <f t="shared" si="3"/>
        <v>Muy Baja</v>
      </c>
      <c r="AA44" s="69">
        <f t="shared" si="4"/>
        <v>0</v>
      </c>
      <c r="AB44" s="71" t="str">
        <f t="shared" si="5"/>
        <v>Leve</v>
      </c>
      <c r="AC44" s="69">
        <f t="shared" si="6"/>
        <v>0</v>
      </c>
      <c r="AD44" s="72" t="str">
        <f t="shared" si="7"/>
        <v>Bajo</v>
      </c>
      <c r="AE44" s="68" t="s">
        <v>107</v>
      </c>
      <c r="AF44" s="73" t="s">
        <v>419</v>
      </c>
      <c r="AG44" s="63" t="s">
        <v>420</v>
      </c>
      <c r="AH44" s="74">
        <v>44652</v>
      </c>
      <c r="AI44" s="74">
        <v>44896</v>
      </c>
      <c r="AJ44" s="116" t="s">
        <v>421</v>
      </c>
      <c r="AK44" s="63">
        <v>3</v>
      </c>
      <c r="AL44" s="76" t="s">
        <v>422</v>
      </c>
      <c r="AM44" s="63">
        <v>3</v>
      </c>
      <c r="AN44" s="77" t="s">
        <v>112</v>
      </c>
      <c r="AO44" s="63">
        <v>3</v>
      </c>
      <c r="AP44" s="78" t="s">
        <v>113</v>
      </c>
      <c r="AQ44" s="79"/>
      <c r="AR44" s="79"/>
      <c r="AS44" s="80" t="s">
        <v>368</v>
      </c>
      <c r="AT44" s="80" t="s">
        <v>423</v>
      </c>
      <c r="AU44" s="92" t="s">
        <v>424</v>
      </c>
      <c r="AV44" s="81" t="s">
        <v>116</v>
      </c>
      <c r="AW44" s="295" t="s">
        <v>937</v>
      </c>
      <c r="AX44" s="82"/>
      <c r="AY44" s="82"/>
      <c r="AZ44" s="306" t="s">
        <v>902</v>
      </c>
      <c r="BA44" s="345" t="s">
        <v>976</v>
      </c>
    </row>
    <row r="45" spans="1:62" ht="138.75" customHeight="1">
      <c r="A45" s="60">
        <v>15</v>
      </c>
      <c r="B45" s="120" t="s">
        <v>28</v>
      </c>
      <c r="C45" s="62" t="s">
        <v>95</v>
      </c>
      <c r="D45" s="62" t="s">
        <v>425</v>
      </c>
      <c r="E45" s="62" t="s">
        <v>426</v>
      </c>
      <c r="F45" s="62" t="s">
        <v>427</v>
      </c>
      <c r="G45" s="62" t="s">
        <v>428</v>
      </c>
      <c r="H45" s="63">
        <v>150</v>
      </c>
      <c r="I45" s="64" t="str">
        <f>IF(H45&lt;=0,"",IF(H45&lt;=2,"Muy Baja",IF(H45&lt;=24,"Baja",IF(H45&lt;=500,"Media",IF(H45&lt;=5000,"Alta","Muy Alta")))))</f>
        <v>Media</v>
      </c>
      <c r="J45" s="65">
        <f>IF(I45="","",IF(I45="Muy Baja",0.2,IF(I45="Baja",0.4,IF(I45="Media",0.6,IF(I45="Alta",0.8,IF(I45="Muy Alta",1,))))))</f>
        <v>0.6</v>
      </c>
      <c r="K45" s="65" t="s">
        <v>357</v>
      </c>
      <c r="L45" s="65" t="str">
        <f ca="1">IF(NOT(ISERROR(MATCH(K45,'Tabla Impacto'!$B$152:$B$154,0))),'Tabla Impacto'!$F$154&amp;"Por favor no seleccionar los criterios de impacto(Afectación Económica o presupuestal y Pérdida Reputacional)",K45)</f>
        <v xml:space="preserve">     Entre 50 y 100 SMLMV </v>
      </c>
      <c r="M45" s="64" t="str">
        <f ca="1">IF(OR(L45='Tabla Impacto'!$C$11,L45='Tabla Impacto'!$D$11),"Leve",IF(OR(L45='Tabla Impacto'!$C$12,L45='Tabla Impacto'!$D$12),"Menor",IF(OR(L45='Tabla Impacto'!$C$13,L45='Tabla Impacto'!$D$13),"Moderado",IF(OR(#REF!='Tabla Impacto'!$C$14,L45='Tabla Impacto'!$D$14),"Mayor",IF(OR(L45='Tabla Impacto'!$C$15,L51='Tabla Impacto'!$D$15),"Catastrófico","")))))</f>
        <v>Moderado</v>
      </c>
      <c r="N45" s="65">
        <f ca="1">IF(M45="","",IF(M45="Leve",0.2,IF(M45="Menor",0.4,IF(M45="Moderado",0.6,IF(M45="Mayor",0.8,IF(M45="Catastrófico",1,))))))</f>
        <v>0.6</v>
      </c>
      <c r="O45" s="66" t="str">
        <f ca="1">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Moderado</v>
      </c>
      <c r="P45" s="63">
        <v>1</v>
      </c>
      <c r="Q45" s="67" t="s">
        <v>429</v>
      </c>
      <c r="R45" s="63" t="str">
        <f t="shared" si="8"/>
        <v>Probabilidad</v>
      </c>
      <c r="S45" s="68" t="s">
        <v>102</v>
      </c>
      <c r="T45" s="68" t="s">
        <v>103</v>
      </c>
      <c r="U45" s="69" t="str">
        <f t="shared" si="1"/>
        <v>40%</v>
      </c>
      <c r="V45" s="68" t="s">
        <v>104</v>
      </c>
      <c r="W45" s="68" t="s">
        <v>105</v>
      </c>
      <c r="X45" s="68" t="s">
        <v>106</v>
      </c>
      <c r="Y45" s="70">
        <f t="shared" si="2"/>
        <v>0.36</v>
      </c>
      <c r="Z45" s="71" t="str">
        <f t="shared" si="3"/>
        <v>Baja</v>
      </c>
      <c r="AA45" s="69">
        <f t="shared" si="4"/>
        <v>0.36</v>
      </c>
      <c r="AB45" s="71" t="str">
        <f t="shared" ca="1" si="5"/>
        <v>Moderado</v>
      </c>
      <c r="AC45" s="69">
        <f t="shared" ca="1" si="6"/>
        <v>0.6</v>
      </c>
      <c r="AD45" s="72" t="str">
        <f t="shared" ca="1" si="7"/>
        <v>Moderado</v>
      </c>
      <c r="AE45" s="68" t="s">
        <v>430</v>
      </c>
      <c r="AF45" s="73" t="s">
        <v>429</v>
      </c>
      <c r="AG45" s="62" t="s">
        <v>109</v>
      </c>
      <c r="AH45" s="74">
        <v>44652</v>
      </c>
      <c r="AI45" s="74">
        <v>44896</v>
      </c>
      <c r="AJ45" s="75" t="s">
        <v>431</v>
      </c>
      <c r="AK45" s="63">
        <v>1</v>
      </c>
      <c r="AL45" s="76" t="s">
        <v>432</v>
      </c>
      <c r="AM45" s="63">
        <v>1</v>
      </c>
      <c r="AN45" s="77" t="s">
        <v>112</v>
      </c>
      <c r="AO45" s="63">
        <v>1</v>
      </c>
      <c r="AP45" s="78" t="s">
        <v>113</v>
      </c>
      <c r="AQ45" s="141" t="s">
        <v>433</v>
      </c>
      <c r="AR45" s="141" t="s">
        <v>434</v>
      </c>
      <c r="AS45" s="80" t="s">
        <v>345</v>
      </c>
      <c r="AT45" s="142" t="s">
        <v>435</v>
      </c>
      <c r="AU45" s="142" t="s">
        <v>434</v>
      </c>
      <c r="AV45" s="81" t="s">
        <v>116</v>
      </c>
      <c r="AW45" s="294" t="s">
        <v>938</v>
      </c>
      <c r="AX45" s="142" t="s">
        <v>436</v>
      </c>
      <c r="AY45" s="142" t="s">
        <v>880</v>
      </c>
      <c r="AZ45" s="309" t="s">
        <v>863</v>
      </c>
      <c r="BA45" s="303" t="s">
        <v>977</v>
      </c>
      <c r="BB45" s="1"/>
      <c r="BC45" s="1"/>
      <c r="BD45" s="1"/>
      <c r="BE45" s="1"/>
      <c r="BF45" s="1"/>
      <c r="BG45" s="1"/>
      <c r="BH45" s="1"/>
      <c r="BI45" s="1"/>
      <c r="BJ45" s="1"/>
    </row>
    <row r="46" spans="1:62" ht="124.5" customHeight="1">
      <c r="A46" s="60">
        <v>16</v>
      </c>
      <c r="B46" s="120" t="s">
        <v>28</v>
      </c>
      <c r="C46" s="62" t="s">
        <v>95</v>
      </c>
      <c r="D46" s="62" t="s">
        <v>437</v>
      </c>
      <c r="E46" s="62" t="s">
        <v>438</v>
      </c>
      <c r="F46" s="62" t="s">
        <v>439</v>
      </c>
      <c r="G46" s="62" t="s">
        <v>99</v>
      </c>
      <c r="H46" s="63">
        <v>130</v>
      </c>
      <c r="I46" s="64" t="str">
        <f>IF(H46&lt;=0,"",IF(H46&lt;=2,"Muy Baja",IF(H46&lt;=24,"Baja",IF(H46&lt;=500,"Media",IF(H46&lt;=5000,"Alta","Muy Alta")))))</f>
        <v>Media</v>
      </c>
      <c r="J46" s="65">
        <f>IF(I46="","",IF(I46="Muy Baja",0.2,IF(I46="Baja",0.4,IF(I46="Media",0.6,IF(I46="Alta",0.8,IF(I46="Muy Alta",1,))))))</f>
        <v>0.6</v>
      </c>
      <c r="K46" s="65" t="s">
        <v>357</v>
      </c>
      <c r="L46" s="65" t="str">
        <f ca="1">IF(NOT(ISERROR(MATCH(K46,'Tabla Impacto'!$B$152:$B$154,0))),'Tabla Impacto'!$F$154&amp;"Por favor no seleccionar los criterios de impacto(Afectación Económica o presupuestal y Pérdida Reputacional)",K46)</f>
        <v xml:space="preserve">     Entre 50 y 100 SMLMV </v>
      </c>
      <c r="M46" s="64" t="str">
        <f ca="1">IF(OR(L46='Tabla Impacto'!$C$11,L46='Tabla Impacto'!$D$11),"Leve",IF(OR(L46='Tabla Impacto'!$C$12,L46='Tabla Impacto'!$D$12),"Menor",IF(OR(L46='Tabla Impacto'!$C$13,L46='Tabla Impacto'!$D$13),"Moderado",IF(OR(#REF!='Tabla Impacto'!$C$14,L46='Tabla Impacto'!$D$14),"Mayor",IF(OR(L46='Tabla Impacto'!$C$15,#REF!='Tabla Impacto'!$D$15),"Catastrófico","")))))</f>
        <v>Moderado</v>
      </c>
      <c r="N46" s="65">
        <f ca="1">IF(M46="","",IF(M46="Leve",0.2,IF(M46="Menor",0.4,IF(M46="Moderado",0.6,IF(M46="Mayor",0.8,IF(M46="Catastrófico",1,))))))</f>
        <v>0.6</v>
      </c>
      <c r="O46" s="66" t="str">
        <f ca="1">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Moderado</v>
      </c>
      <c r="P46" s="63">
        <v>1</v>
      </c>
      <c r="Q46" s="67" t="s">
        <v>440</v>
      </c>
      <c r="R46" s="63" t="str">
        <f t="shared" si="8"/>
        <v>Probabilidad</v>
      </c>
      <c r="S46" s="68" t="s">
        <v>102</v>
      </c>
      <c r="T46" s="68" t="s">
        <v>103</v>
      </c>
      <c r="U46" s="69" t="str">
        <f t="shared" si="1"/>
        <v>40%</v>
      </c>
      <c r="V46" s="68" t="s">
        <v>104</v>
      </c>
      <c r="W46" s="68" t="s">
        <v>105</v>
      </c>
      <c r="X46" s="68" t="s">
        <v>106</v>
      </c>
      <c r="Y46" s="70">
        <f t="shared" si="2"/>
        <v>0.36</v>
      </c>
      <c r="Z46" s="71" t="str">
        <f t="shared" si="3"/>
        <v>Baja</v>
      </c>
      <c r="AA46" s="69">
        <f t="shared" si="4"/>
        <v>0.36</v>
      </c>
      <c r="AB46" s="71" t="str">
        <f t="shared" ca="1" si="5"/>
        <v>Moderado</v>
      </c>
      <c r="AC46" s="69">
        <f t="shared" ca="1" si="6"/>
        <v>0.6</v>
      </c>
      <c r="AD46" s="72" t="str">
        <f t="shared" ca="1" si="7"/>
        <v>Moderado</v>
      </c>
      <c r="AE46" s="68" t="s">
        <v>430</v>
      </c>
      <c r="AF46" s="73" t="s">
        <v>441</v>
      </c>
      <c r="AG46" s="62" t="s">
        <v>186</v>
      </c>
      <c r="AH46" s="74">
        <v>44652</v>
      </c>
      <c r="AI46" s="74">
        <v>44896</v>
      </c>
      <c r="AJ46" s="75" t="s">
        <v>442</v>
      </c>
      <c r="AK46" s="63">
        <v>1</v>
      </c>
      <c r="AL46" s="76" t="s">
        <v>443</v>
      </c>
      <c r="AM46" s="63">
        <v>1</v>
      </c>
      <c r="AN46" s="77" t="s">
        <v>112</v>
      </c>
      <c r="AO46" s="63">
        <v>1</v>
      </c>
      <c r="AP46" s="78" t="s">
        <v>113</v>
      </c>
      <c r="AQ46" s="141" t="s">
        <v>444</v>
      </c>
      <c r="AR46" s="141" t="s">
        <v>445</v>
      </c>
      <c r="AS46" s="80" t="s">
        <v>345</v>
      </c>
      <c r="AT46" s="142" t="s">
        <v>446</v>
      </c>
      <c r="AU46" s="143" t="s">
        <v>434</v>
      </c>
      <c r="AV46" s="81" t="s">
        <v>116</v>
      </c>
      <c r="AW46" s="294" t="s">
        <v>938</v>
      </c>
      <c r="AX46" s="142" t="s">
        <v>447</v>
      </c>
      <c r="AY46" s="142" t="s">
        <v>880</v>
      </c>
      <c r="AZ46" s="309" t="s">
        <v>863</v>
      </c>
      <c r="BA46" s="303" t="s">
        <v>977</v>
      </c>
    </row>
    <row r="47" spans="1:62" ht="113.25" customHeight="1">
      <c r="A47" s="60">
        <v>17</v>
      </c>
      <c r="B47" s="435" t="s">
        <v>28</v>
      </c>
      <c r="C47" s="423" t="s">
        <v>95</v>
      </c>
      <c r="D47" s="423" t="s">
        <v>448</v>
      </c>
      <c r="E47" s="423" t="s">
        <v>449</v>
      </c>
      <c r="F47" s="423" t="s">
        <v>450</v>
      </c>
      <c r="G47" s="423" t="s">
        <v>451</v>
      </c>
      <c r="H47" s="426">
        <v>100</v>
      </c>
      <c r="I47" s="429" t="str">
        <f>IF(H47&lt;=0,"",IF(H47&lt;=2,"Muy Baja",IF(H47&lt;=24,"Baja",IF(H47&lt;=500,"Media",IF(H47&lt;=5000,"Alta","Muy Alta")))))</f>
        <v>Media</v>
      </c>
      <c r="J47" s="432">
        <f>IF(I47="","",IF(I47="Muy Baja",0.2,IF(I47="Baja",0.4,IF(I47="Media",0.6,IF(I47="Alta",0.8,IF(I47="Muy Alta",1,))))))</f>
        <v>0.6</v>
      </c>
      <c r="K47" s="423" t="s">
        <v>357</v>
      </c>
      <c r="L47" s="432" t="str">
        <f ca="1">IF(NOT(ISERROR(MATCH(K47,'Tabla Impacto'!$B$152:$B$154,0))),'Tabla Impacto'!$F$154&amp;"Por favor no seleccionar los criterios de impacto(Afectación Económica o presupuestal y Pérdida Reputacional)",K47)</f>
        <v xml:space="preserve">     Entre 50 y 100 SMLMV </v>
      </c>
      <c r="M47" s="429" t="str">
        <f ca="1">IF(OR(L47='Tabla Impacto'!$C$11,L47='Tabla Impacto'!$D$11),"Leve",IF(OR(L47='Tabla Impacto'!$C$12,L47='Tabla Impacto'!$D$12),"Menor",IF(OR(L47='Tabla Impacto'!$C$13,L47='Tabla Impacto'!$D$13),"Moderado",IF(OR(#REF!='Tabla Impacto'!$C$14,L47='Tabla Impacto'!$D$14),"Mayor",IF(OR(L47='Tabla Impacto'!$C$15,L40='Tabla Impacto'!$D$15),"Catastrófico","")))))</f>
        <v>Moderado</v>
      </c>
      <c r="N47" s="432">
        <f ca="1">IF(M47="","",IF(M47="Leve",0.2,IF(M47="Menor",0.4,IF(M47="Moderado",0.6,IF(M47="Mayor",0.8,IF(M47="Catastrófico",1,))))))</f>
        <v>0.6</v>
      </c>
      <c r="O47" s="420" t="str">
        <f ca="1">IF(OR(AND(I47="Muy Baja",M47="Leve"),AND(I47="Muy Baja",M47="Menor"),AND(I47="Baja",M47="Leve")),"Bajo",IF(OR(AND(I47="Muy baja",M47="Moderado"),AND(I47="Baja",M47="Menor"),AND(I47="Baja",M47="Moderado"),AND(I47="Media",M47="Leve"),AND(I47="Media",M47="Menor"),AND(I47="Media",M47="Moderado"),AND(I47="Alta",M47="Leve"),AND(I47="Alta",M47="Menor")),"Moderado",IF(OR(AND(I47="Muy Baja",M47="Mayor"),AND(I47="Baja",M47="Mayor"),AND(I47="Media",M47="Mayor"),AND(I47="Alta",M47="Moderado"),AND(I47="Alta",M47="Mayor"),AND(I47="Muy Alta",M47="Leve"),AND(I47="Muy Alta",M47="Menor"),AND(I47="Muy Alta",M47="Moderado"),AND(I47="Muy Alta",M47="Mayor")),"Alto",IF(OR(AND(I47="Muy Baja",M47="Catastrófico"),AND(I47="Baja",M47="Catastrófico"),AND(I47="Media",M47="Catastrófico"),AND(I47="Alta",M47="Catastrófico"),AND(I47="Muy Alta",M47="Catastrófico")),"Extremo",""))))</f>
        <v>Moderado</v>
      </c>
      <c r="P47" s="63">
        <v>1</v>
      </c>
      <c r="Q47" s="144" t="s">
        <v>452</v>
      </c>
      <c r="R47" s="63" t="str">
        <f t="shared" si="8"/>
        <v>Probabilidad</v>
      </c>
      <c r="S47" s="68" t="s">
        <v>102</v>
      </c>
      <c r="T47" s="68" t="s">
        <v>103</v>
      </c>
      <c r="U47" s="69" t="str">
        <f t="shared" si="1"/>
        <v>40%</v>
      </c>
      <c r="V47" s="68" t="s">
        <v>453</v>
      </c>
      <c r="W47" s="68" t="s">
        <v>105</v>
      </c>
      <c r="X47" s="68" t="s">
        <v>454</v>
      </c>
      <c r="Y47" s="70">
        <f t="shared" si="2"/>
        <v>0.36</v>
      </c>
      <c r="Z47" s="71" t="str">
        <f t="shared" si="3"/>
        <v>Baja</v>
      </c>
      <c r="AA47" s="69">
        <f t="shared" si="4"/>
        <v>0.36</v>
      </c>
      <c r="AB47" s="71" t="str">
        <f t="shared" ca="1" si="5"/>
        <v>Moderado</v>
      </c>
      <c r="AC47" s="69">
        <f t="shared" ca="1" si="6"/>
        <v>0.6</v>
      </c>
      <c r="AD47" s="72" t="str">
        <f t="shared" ca="1" si="7"/>
        <v>Moderado</v>
      </c>
      <c r="AE47" s="68" t="s">
        <v>107</v>
      </c>
      <c r="AF47" s="83" t="s">
        <v>455</v>
      </c>
      <c r="AG47" s="63" t="s">
        <v>123</v>
      </c>
      <c r="AH47" s="74">
        <v>44652</v>
      </c>
      <c r="AI47" s="74">
        <v>44592</v>
      </c>
      <c r="AJ47" s="83" t="s">
        <v>456</v>
      </c>
      <c r="AK47" s="63">
        <v>1</v>
      </c>
      <c r="AL47" s="67" t="s">
        <v>457</v>
      </c>
      <c r="AM47" s="63">
        <v>1</v>
      </c>
      <c r="AN47" s="77" t="s">
        <v>112</v>
      </c>
      <c r="AO47" s="63">
        <v>1</v>
      </c>
      <c r="AP47" s="78" t="s">
        <v>113</v>
      </c>
      <c r="AQ47" s="141" t="s">
        <v>458</v>
      </c>
      <c r="AR47" s="141"/>
      <c r="AS47" s="80" t="s">
        <v>459</v>
      </c>
      <c r="AT47" s="142" t="s">
        <v>460</v>
      </c>
      <c r="AU47" s="143" t="s">
        <v>461</v>
      </c>
      <c r="AV47" s="81" t="s">
        <v>116</v>
      </c>
      <c r="AW47" s="295" t="s">
        <v>939</v>
      </c>
      <c r="AX47" s="142" t="s">
        <v>462</v>
      </c>
      <c r="AY47" s="143" t="s">
        <v>881</v>
      </c>
      <c r="AZ47" s="309" t="s">
        <v>863</v>
      </c>
      <c r="BA47" s="303" t="s">
        <v>978</v>
      </c>
    </row>
    <row r="48" spans="1:62" ht="119.25" customHeight="1">
      <c r="A48" s="44"/>
      <c r="B48" s="436"/>
      <c r="C48" s="424"/>
      <c r="D48" s="424"/>
      <c r="E48" s="424"/>
      <c r="F48" s="424"/>
      <c r="G48" s="424"/>
      <c r="H48" s="427"/>
      <c r="I48" s="430"/>
      <c r="J48" s="433"/>
      <c r="K48" s="424"/>
      <c r="L48" s="433"/>
      <c r="M48" s="430"/>
      <c r="N48" s="433"/>
      <c r="O48" s="421"/>
      <c r="P48" s="63">
        <v>2</v>
      </c>
      <c r="Q48" s="144" t="s">
        <v>979</v>
      </c>
      <c r="R48" s="63" t="str">
        <f t="shared" si="8"/>
        <v>Impacto</v>
      </c>
      <c r="S48" s="68" t="s">
        <v>206</v>
      </c>
      <c r="T48" s="68" t="s">
        <v>254</v>
      </c>
      <c r="U48" s="69" t="str">
        <f t="shared" si="1"/>
        <v>35%</v>
      </c>
      <c r="V48" s="68" t="s">
        <v>453</v>
      </c>
      <c r="W48" s="68" t="s">
        <v>105</v>
      </c>
      <c r="X48" s="68" t="s">
        <v>454</v>
      </c>
      <c r="Y48" s="70">
        <f t="shared" si="2"/>
        <v>0</v>
      </c>
      <c r="Z48" s="71" t="str">
        <f t="shared" si="3"/>
        <v>Muy Baja</v>
      </c>
      <c r="AA48" s="69">
        <f t="shared" si="4"/>
        <v>0</v>
      </c>
      <c r="AB48" s="71" t="str">
        <f t="shared" si="5"/>
        <v>Leve</v>
      </c>
      <c r="AC48" s="69">
        <f t="shared" si="6"/>
        <v>0</v>
      </c>
      <c r="AD48" s="72" t="str">
        <f t="shared" si="7"/>
        <v>Bajo</v>
      </c>
      <c r="AE48" s="68" t="s">
        <v>107</v>
      </c>
      <c r="AF48" s="83" t="s">
        <v>463</v>
      </c>
      <c r="AG48" s="63" t="s">
        <v>123</v>
      </c>
      <c r="AH48" s="74">
        <v>44652</v>
      </c>
      <c r="AI48" s="74">
        <v>44592</v>
      </c>
      <c r="AJ48" s="83" t="s">
        <v>456</v>
      </c>
      <c r="AK48" s="63">
        <v>2</v>
      </c>
      <c r="AL48" s="67" t="s">
        <v>457</v>
      </c>
      <c r="AM48" s="63">
        <v>2</v>
      </c>
      <c r="AN48" s="77" t="s">
        <v>112</v>
      </c>
      <c r="AO48" s="63">
        <v>2</v>
      </c>
      <c r="AP48" s="78" t="s">
        <v>113</v>
      </c>
      <c r="AQ48" s="141" t="s">
        <v>464</v>
      </c>
      <c r="AR48" s="141" t="s">
        <v>445</v>
      </c>
      <c r="AS48" s="80" t="s">
        <v>345</v>
      </c>
      <c r="AT48" s="141" t="s">
        <v>465</v>
      </c>
      <c r="AU48" s="141" t="s">
        <v>445</v>
      </c>
      <c r="AV48" s="81" t="s">
        <v>116</v>
      </c>
      <c r="AW48" s="294" t="s">
        <v>938</v>
      </c>
      <c r="AX48" s="141" t="s">
        <v>466</v>
      </c>
      <c r="AY48" s="141" t="s">
        <v>882</v>
      </c>
      <c r="AZ48" s="309" t="s">
        <v>863</v>
      </c>
      <c r="BA48" s="303" t="s">
        <v>980</v>
      </c>
    </row>
    <row r="49" spans="1:62" ht="109.5" customHeight="1">
      <c r="A49" s="43"/>
      <c r="B49" s="437"/>
      <c r="C49" s="425"/>
      <c r="D49" s="425"/>
      <c r="E49" s="425"/>
      <c r="F49" s="425"/>
      <c r="G49" s="425"/>
      <c r="H49" s="428"/>
      <c r="I49" s="431"/>
      <c r="J49" s="434"/>
      <c r="K49" s="425"/>
      <c r="L49" s="434"/>
      <c r="M49" s="431"/>
      <c r="N49" s="434"/>
      <c r="O49" s="422"/>
      <c r="P49" s="63">
        <v>3</v>
      </c>
      <c r="Q49" s="144" t="s">
        <v>467</v>
      </c>
      <c r="R49" s="63" t="str">
        <f t="shared" si="8"/>
        <v>Probabilidad</v>
      </c>
      <c r="S49" s="68" t="s">
        <v>145</v>
      </c>
      <c r="T49" s="68" t="s">
        <v>103</v>
      </c>
      <c r="U49" s="69" t="str">
        <f t="shared" si="1"/>
        <v>30%</v>
      </c>
      <c r="V49" s="68" t="s">
        <v>104</v>
      </c>
      <c r="W49" s="68" t="s">
        <v>207</v>
      </c>
      <c r="X49" s="68" t="s">
        <v>106</v>
      </c>
      <c r="Y49" s="70">
        <f t="shared" si="2"/>
        <v>0</v>
      </c>
      <c r="Z49" s="71" t="str">
        <f t="shared" si="3"/>
        <v>Muy Baja</v>
      </c>
      <c r="AA49" s="69">
        <f t="shared" si="4"/>
        <v>0</v>
      </c>
      <c r="AB49" s="71" t="str">
        <f t="shared" si="5"/>
        <v>Leve</v>
      </c>
      <c r="AC49" s="69">
        <f t="shared" si="6"/>
        <v>0</v>
      </c>
      <c r="AD49" s="72" t="str">
        <f t="shared" si="7"/>
        <v>Bajo</v>
      </c>
      <c r="AE49" s="68" t="s">
        <v>107</v>
      </c>
      <c r="AF49" s="83" t="s">
        <v>468</v>
      </c>
      <c r="AG49" s="63" t="s">
        <v>123</v>
      </c>
      <c r="AH49" s="74">
        <v>44652</v>
      </c>
      <c r="AI49" s="74">
        <v>44592</v>
      </c>
      <c r="AJ49" s="83" t="s">
        <v>456</v>
      </c>
      <c r="AK49" s="63">
        <v>3</v>
      </c>
      <c r="AL49" s="67" t="s">
        <v>457</v>
      </c>
      <c r="AM49" s="63">
        <v>3</v>
      </c>
      <c r="AN49" s="77" t="s">
        <v>112</v>
      </c>
      <c r="AO49" s="63">
        <v>3</v>
      </c>
      <c r="AP49" s="78" t="s">
        <v>113</v>
      </c>
      <c r="AQ49" s="141" t="s">
        <v>469</v>
      </c>
      <c r="AR49" s="141" t="s">
        <v>470</v>
      </c>
      <c r="AS49" s="80" t="s">
        <v>345</v>
      </c>
      <c r="AT49" s="142" t="s">
        <v>471</v>
      </c>
      <c r="AU49" s="145" t="s">
        <v>470</v>
      </c>
      <c r="AV49" s="81" t="s">
        <v>116</v>
      </c>
      <c r="AW49" s="297" t="s">
        <v>940</v>
      </c>
      <c r="AX49" s="354" t="s">
        <v>472</v>
      </c>
      <c r="AY49" s="143" t="s">
        <v>883</v>
      </c>
      <c r="AZ49" s="309" t="s">
        <v>863</v>
      </c>
      <c r="BA49" s="353" t="s">
        <v>981</v>
      </c>
    </row>
    <row r="50" spans="1:62" ht="135.75" customHeight="1">
      <c r="A50" s="60">
        <v>18</v>
      </c>
      <c r="B50" s="120" t="s">
        <v>28</v>
      </c>
      <c r="C50" s="62" t="s">
        <v>301</v>
      </c>
      <c r="D50" s="62" t="s">
        <v>473</v>
      </c>
      <c r="E50" s="62" t="s">
        <v>474</v>
      </c>
      <c r="F50" s="62" t="s">
        <v>475</v>
      </c>
      <c r="G50" s="62" t="s">
        <v>99</v>
      </c>
      <c r="H50" s="63">
        <v>130</v>
      </c>
      <c r="I50" s="64" t="str">
        <f>IF(H50&lt;=0,"",IF(H50&lt;=2,"Muy Baja",IF(H50&lt;=24,"Baja",IF(H50&lt;=500,"Media",IF(H50&lt;=5000,"Alta","Muy Alta")))))</f>
        <v>Media</v>
      </c>
      <c r="J50" s="65">
        <f>IF(I50="","",IF(I50="Muy Baja",0.2,IF(I50="Baja",0.4,IF(I50="Media",0.6,IF(I50="Alta",0.8,IF(I50="Muy Alta",1,))))))</f>
        <v>0.6</v>
      </c>
      <c r="K50" s="65" t="s">
        <v>357</v>
      </c>
      <c r="L50" s="65" t="str">
        <f ca="1">IF(NOT(ISERROR(MATCH(K50,'Tabla Impacto'!$B$152:$B$154,0))),'Tabla Impacto'!$F$154&amp;"Por favor no seleccionar los criterios de impacto(Afectación Económica o presupuestal y Pérdida Reputacional)",K50)</f>
        <v xml:space="preserve">     Entre 50 y 100 SMLMV </v>
      </c>
      <c r="M50" s="64" t="str">
        <f ca="1">IF(OR(L50='Tabla Impacto'!$C$11,L50='Tabla Impacto'!$D$11),"Leve",IF(OR(L50='Tabla Impacto'!$C$12,L50='Tabla Impacto'!$D$12),"Menor",IF(OR(L50='Tabla Impacto'!$C$13,L50='Tabla Impacto'!$D$13),"Moderado",IF(OR(#REF!='Tabla Impacto'!$C$14,L50='Tabla Impacto'!$D$14),"Mayor",IF(OR(L50='Tabla Impacto'!$C$15,#REF!='Tabla Impacto'!$D$15),"Catastrófico","")))))</f>
        <v>Moderado</v>
      </c>
      <c r="N50" s="65">
        <f ca="1">IF(M50="","",IF(M50="Leve",0.2,IF(M50="Menor",0.4,IF(M50="Moderado",0.6,IF(M50="Mayor",0.8,IF(M50="Catastrófico",1,))))))</f>
        <v>0.6</v>
      </c>
      <c r="O50" s="66" t="str">
        <f ca="1">IF(OR(AND(I50="Muy Baja",M50="Leve"),AND(I50="Muy Baja",M50="Menor"),AND(I50="Baja",M50="Leve")),"Bajo",IF(OR(AND(I50="Muy baja",M50="Moderado"),AND(I50="Baja",M50="Menor"),AND(I50="Baja",M50="Moderado"),AND(I50="Media",M50="Leve"),AND(I50="Media",M50="Menor"),AND(I50="Media",M50="Moderado"),AND(I50="Alta",M50="Leve"),AND(I50="Alta",M50="Menor")),"Moderado",IF(OR(AND(I50="Muy Baja",M50="Mayor"),AND(I50="Baja",M50="Mayor"),AND(I50="Media",M50="Mayor"),AND(I50="Alta",M50="Moderado"),AND(I50="Alta",M50="Mayor"),AND(I50="Muy Alta",M50="Leve"),AND(I50="Muy Alta",M50="Menor"),AND(I50="Muy Alta",M50="Moderado"),AND(I50="Muy Alta",M50="Mayor")),"Alto",IF(OR(AND(I50="Muy Baja",M50="Catastrófico"),AND(I50="Baja",M50="Catastrófico"),AND(I50="Media",M50="Catastrófico"),AND(I50="Alta",M50="Catastrófico"),AND(I50="Muy Alta",M50="Catastrófico")),"Extremo",""))))</f>
        <v>Moderado</v>
      </c>
      <c r="P50" s="63">
        <v>1</v>
      </c>
      <c r="Q50" s="67" t="s">
        <v>476</v>
      </c>
      <c r="R50" s="63" t="str">
        <f t="shared" si="8"/>
        <v>Probabilidad</v>
      </c>
      <c r="S50" s="68" t="s">
        <v>102</v>
      </c>
      <c r="T50" s="68" t="s">
        <v>103</v>
      </c>
      <c r="U50" s="69" t="str">
        <f t="shared" si="1"/>
        <v>40%</v>
      </c>
      <c r="V50" s="68" t="s">
        <v>104</v>
      </c>
      <c r="W50" s="68" t="s">
        <v>105</v>
      </c>
      <c r="X50" s="68" t="s">
        <v>106</v>
      </c>
      <c r="Y50" s="70">
        <f t="shared" si="2"/>
        <v>0.36</v>
      </c>
      <c r="Z50" s="71" t="str">
        <f t="shared" si="3"/>
        <v>Baja</v>
      </c>
      <c r="AA50" s="69">
        <f t="shared" si="4"/>
        <v>0.36</v>
      </c>
      <c r="AB50" s="71" t="str">
        <f t="shared" ca="1" si="5"/>
        <v>Moderado</v>
      </c>
      <c r="AC50" s="69">
        <f t="shared" ca="1" si="6"/>
        <v>0.6</v>
      </c>
      <c r="AD50" s="72" t="str">
        <f t="shared" ca="1" si="7"/>
        <v>Moderado</v>
      </c>
      <c r="AE50" s="68" t="s">
        <v>430</v>
      </c>
      <c r="AF50" s="73" t="s">
        <v>476</v>
      </c>
      <c r="AG50" s="62" t="s">
        <v>109</v>
      </c>
      <c r="AH50" s="74">
        <v>44652</v>
      </c>
      <c r="AI50" s="74">
        <v>44896</v>
      </c>
      <c r="AJ50" s="75" t="s">
        <v>477</v>
      </c>
      <c r="AK50" s="63">
        <v>1</v>
      </c>
      <c r="AL50" s="76" t="s">
        <v>478</v>
      </c>
      <c r="AM50" s="63">
        <v>1</v>
      </c>
      <c r="AN50" s="77" t="s">
        <v>112</v>
      </c>
      <c r="AO50" s="63">
        <v>1</v>
      </c>
      <c r="AP50" s="78" t="s">
        <v>113</v>
      </c>
      <c r="AQ50" s="142" t="s">
        <v>479</v>
      </c>
      <c r="AR50" s="141" t="s">
        <v>445</v>
      </c>
      <c r="AS50" s="80" t="s">
        <v>345</v>
      </c>
      <c r="AT50" s="142" t="s">
        <v>480</v>
      </c>
      <c r="AU50" s="141" t="s">
        <v>445</v>
      </c>
      <c r="AV50" s="81" t="s">
        <v>116</v>
      </c>
      <c r="AW50" s="294" t="s">
        <v>938</v>
      </c>
      <c r="AX50" s="142" t="s">
        <v>481</v>
      </c>
      <c r="AY50" s="141" t="s">
        <v>882</v>
      </c>
      <c r="AZ50" s="309" t="s">
        <v>863</v>
      </c>
      <c r="BA50" s="303" t="s">
        <v>982</v>
      </c>
    </row>
    <row r="51" spans="1:62" ht="117" customHeight="1">
      <c r="A51" s="60">
        <v>19</v>
      </c>
      <c r="B51" s="146" t="s">
        <v>29</v>
      </c>
      <c r="C51" s="62" t="s">
        <v>95</v>
      </c>
      <c r="D51" s="75" t="s">
        <v>482</v>
      </c>
      <c r="E51" s="75" t="s">
        <v>483</v>
      </c>
      <c r="F51" s="62" t="s">
        <v>484</v>
      </c>
      <c r="G51" s="62" t="s">
        <v>99</v>
      </c>
      <c r="H51" s="63">
        <v>24</v>
      </c>
      <c r="I51" s="64" t="str">
        <f>IF(H51&lt;=0,"",IF(H51&lt;=2,"Muy Baja",IF(H51&lt;=24,"Baja",IF(H51&lt;=500,"Media",IF(H51&lt;=5000,"Alta","Muy Alta")))))</f>
        <v>Baja</v>
      </c>
      <c r="J51" s="65">
        <f>IF(I51="","",IF(I51="Muy Baja",0.2,IF(I51="Baja",0.4,IF(I51="Media",0.6,IF(I51="Alta",0.8,IF(I51="Muy Alta",1,))))))</f>
        <v>0.4</v>
      </c>
      <c r="K51" s="65" t="s">
        <v>305</v>
      </c>
      <c r="L51" s="65" t="str">
        <f ca="1">IF(NOT(ISERROR(MATCH(K51,'Tabla Impacto'!$B$152:$B$154,0))),'Tabla Impacto'!$F$154&amp;"Por favor no seleccionar los criterios de impacto(Afectación Económica o presupuestal y Pérdida Reputacional)",K51)</f>
        <v xml:space="preserve">     Afectación menor a 10 SMLMV .</v>
      </c>
      <c r="M51" s="64" t="str">
        <f ca="1">IF(OR(L51='Tabla Impacto'!$C$11,L51='Tabla Impacto'!$D$11),"Leve",IF(OR(L51='Tabla Impacto'!$C$12,L51='Tabla Impacto'!$D$12),"Menor",IF(OR(L51='Tabla Impacto'!$C$13,L51='Tabla Impacto'!$D$13),"Moderado",IF(OR(#REF!='Tabla Impacto'!$C$14,L51='Tabla Impacto'!$D$14),"Mayor",IF(OR(L51='Tabla Impacto'!$C$15,L22='Tabla Impacto'!$D$15),"Catastrófico","")))))</f>
        <v>Leve</v>
      </c>
      <c r="N51" s="65">
        <f ca="1">IF(M51="","",IF(M51="Leve",0.2,IF(M51="Menor",0.4,IF(M51="Moderado",0.6,IF(M51="Mayor",0.8,IF(M51="Catastrófico",1,))))))</f>
        <v>0.2</v>
      </c>
      <c r="O51" s="66" t="str">
        <f ca="1">IF(OR(AND(I51="Muy Baja",M51="Leve"),AND(I51="Muy Baja",M51="Menor"),AND(I51="Baja",M51="Leve")),"Bajo",IF(OR(AND(I51="Muy baja",M51="Moderado"),AND(I51="Baja",M51="Menor"),AND(I51="Baja",M51="Moderado"),AND(I51="Media",M51="Leve"),AND(I51="Media",M51="Menor"),AND(I51="Media",M51="Moderado"),AND(I51="Alta",M51="Leve"),AND(I51="Alta",M51="Menor")),"Moderado",IF(OR(AND(I51="Muy Baja",M51="Mayor"),AND(I51="Baja",M51="Mayor"),AND(I51="Media",M51="Mayor"),AND(I51="Alta",M51="Moderado"),AND(I51="Alta",M51="Mayor"),AND(I51="Muy Alta",M51="Leve"),AND(I51="Muy Alta",M51="Menor"),AND(I51="Muy Alta",M51="Moderado"),AND(I51="Muy Alta",M51="Mayor")),"Alto",IF(OR(AND(I51="Muy Baja",M51="Catastrófico"),AND(I51="Baja",M51="Catastrófico"),AND(I51="Media",M51="Catastrófico"),AND(I51="Alta",M51="Catastrófico"),AND(I51="Muy Alta",M51="Catastrófico")),"Extremo",""))))</f>
        <v>Bajo</v>
      </c>
      <c r="P51" s="63">
        <v>1</v>
      </c>
      <c r="Q51" s="67" t="s">
        <v>485</v>
      </c>
      <c r="R51" s="63" t="str">
        <f t="shared" si="8"/>
        <v>Probabilidad</v>
      </c>
      <c r="S51" s="68" t="s">
        <v>102</v>
      </c>
      <c r="T51" s="68" t="s">
        <v>103</v>
      </c>
      <c r="U51" s="69" t="str">
        <f t="shared" si="1"/>
        <v>40%</v>
      </c>
      <c r="V51" s="68" t="s">
        <v>104</v>
      </c>
      <c r="W51" s="68" t="s">
        <v>105</v>
      </c>
      <c r="X51" s="68" t="s">
        <v>106</v>
      </c>
      <c r="Y51" s="70">
        <f t="shared" si="2"/>
        <v>0.24</v>
      </c>
      <c r="Z51" s="71" t="str">
        <f t="shared" si="3"/>
        <v>Baja</v>
      </c>
      <c r="AA51" s="69">
        <f t="shared" si="4"/>
        <v>0.24</v>
      </c>
      <c r="AB51" s="71" t="str">
        <f t="shared" ca="1" si="5"/>
        <v>Leve</v>
      </c>
      <c r="AC51" s="69">
        <f t="shared" ca="1" si="6"/>
        <v>0.2</v>
      </c>
      <c r="AD51" s="72" t="str">
        <f t="shared" ca="1" si="7"/>
        <v>Bajo</v>
      </c>
      <c r="AE51" s="68" t="s">
        <v>107</v>
      </c>
      <c r="AF51" s="73" t="s">
        <v>485</v>
      </c>
      <c r="AG51" s="62" t="s">
        <v>109</v>
      </c>
      <c r="AH51" s="74">
        <v>44652</v>
      </c>
      <c r="AI51" s="74">
        <v>44896</v>
      </c>
      <c r="AJ51" s="101" t="s">
        <v>486</v>
      </c>
      <c r="AK51" s="63">
        <v>1</v>
      </c>
      <c r="AL51" s="76" t="s">
        <v>487</v>
      </c>
      <c r="AM51" s="63">
        <v>1</v>
      </c>
      <c r="AN51" s="77" t="s">
        <v>112</v>
      </c>
      <c r="AO51" s="63">
        <v>1</v>
      </c>
      <c r="AP51" s="78" t="s">
        <v>113</v>
      </c>
      <c r="AQ51" s="142" t="s">
        <v>488</v>
      </c>
      <c r="AR51" s="141" t="s">
        <v>470</v>
      </c>
      <c r="AS51" s="80" t="s">
        <v>345</v>
      </c>
      <c r="AT51" s="142" t="s">
        <v>489</v>
      </c>
      <c r="AU51" s="145" t="s">
        <v>470</v>
      </c>
      <c r="AV51" s="81" t="s">
        <v>116</v>
      </c>
      <c r="AW51" s="295" t="s">
        <v>941</v>
      </c>
      <c r="AX51" s="142" t="s">
        <v>490</v>
      </c>
      <c r="AY51" s="143" t="s">
        <v>883</v>
      </c>
      <c r="AZ51" s="309" t="s">
        <v>863</v>
      </c>
      <c r="BA51" s="297" t="s">
        <v>983</v>
      </c>
    </row>
    <row r="52" spans="1:62" ht="387" customHeight="1">
      <c r="A52" s="63">
        <v>20</v>
      </c>
      <c r="B52" s="96" t="s">
        <v>30</v>
      </c>
      <c r="C52" s="62" t="s">
        <v>95</v>
      </c>
      <c r="D52" s="62" t="s">
        <v>491</v>
      </c>
      <c r="E52" s="62" t="s">
        <v>492</v>
      </c>
      <c r="F52" s="62" t="s">
        <v>493</v>
      </c>
      <c r="G52" s="62" t="s">
        <v>494</v>
      </c>
      <c r="H52" s="63">
        <v>12</v>
      </c>
      <c r="I52" s="64" t="str">
        <f>IF(H52&lt;=0,"",IF(H52&lt;=2,"Muy Baja",IF(H52&lt;=24,"Baja",IF(H52&lt;=500,"Media",IF(H52&lt;=5000,"Alta","Muy Alta")))))</f>
        <v>Baja</v>
      </c>
      <c r="J52" s="65">
        <f>IF(I52="","",IF(I52="Muy Baja",0.2,IF(I52="Baja",0.4,IF(I52="Media",0.6,IF(I52="Alta",0.8,IF(I52="Muy Alta",1,))))))</f>
        <v>0.4</v>
      </c>
      <c r="K52" s="62" t="s">
        <v>100</v>
      </c>
      <c r="L52" s="65" t="str">
        <f ca="1">IF(NOT(ISERROR(MATCH(K52,'Tabla Impacto'!$B$152:$B$154,0))),'Tabla Impacto'!$F$154&amp;"Por favor no seleccionar los criterios de impacto(Afectación Económica o presupuestal y Pérdida Reputacional)",K52)</f>
        <v xml:space="preserve">     El riesgo afecta la imagen de la entidad con algunos usuarios de relevancia frente al logro de los objetivos</v>
      </c>
      <c r="M52" s="64" t="str">
        <f ca="1">IF(OR(L52='Tabla Impacto'!$C$11,L52='Tabla Impacto'!$D$11),"Leve",IF(OR(L52='Tabla Impacto'!$C$12,L52='Tabla Impacto'!$D$12),"Menor",IF(OR(L52='Tabla Impacto'!$C$13,L52='Tabla Impacto'!$D$13),"Moderado",IF(OR(#REF!='Tabla Impacto'!$C$14,L52='Tabla Impacto'!$D$14),"Mayor",IF(OR(L52='Tabla Impacto'!$C$15,#REF!='Tabla Impacto'!$D$15),"Catastrófico","")))))</f>
        <v>Moderado</v>
      </c>
      <c r="N52" s="65">
        <f ca="1">IF(M52="","",IF(M52="Leve",0.2,IF(M52="Menor",0.4,IF(M52="Moderado",0.6,IF(M52="Mayor",0.8,IF(M52="Catastrófico",1,))))))</f>
        <v>0.6</v>
      </c>
      <c r="O52" s="66" t="str">
        <f ca="1">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Moderado</v>
      </c>
      <c r="P52" s="63">
        <v>1</v>
      </c>
      <c r="Q52" s="147" t="s">
        <v>495</v>
      </c>
      <c r="R52" s="63" t="str">
        <f t="shared" si="8"/>
        <v>Probabilidad</v>
      </c>
      <c r="S52" s="68" t="s">
        <v>102</v>
      </c>
      <c r="T52" s="68" t="s">
        <v>103</v>
      </c>
      <c r="U52" s="69" t="str">
        <f t="shared" si="1"/>
        <v>40%</v>
      </c>
      <c r="V52" s="68" t="s">
        <v>104</v>
      </c>
      <c r="W52" s="68" t="s">
        <v>105</v>
      </c>
      <c r="X52" s="68" t="s">
        <v>106</v>
      </c>
      <c r="Y52" s="70">
        <f t="shared" si="2"/>
        <v>0.24</v>
      </c>
      <c r="Z52" s="71" t="str">
        <f t="shared" si="3"/>
        <v>Baja</v>
      </c>
      <c r="AA52" s="69">
        <f t="shared" si="4"/>
        <v>0.24</v>
      </c>
      <c r="AB52" s="71" t="str">
        <f t="shared" ca="1" si="5"/>
        <v>Moderado</v>
      </c>
      <c r="AC52" s="69">
        <f t="shared" ca="1" si="6"/>
        <v>0.6</v>
      </c>
      <c r="AD52" s="72" t="str">
        <f t="shared" ca="1" si="7"/>
        <v>Moderado</v>
      </c>
      <c r="AE52" s="68" t="s">
        <v>107</v>
      </c>
      <c r="AF52" s="73" t="s">
        <v>496</v>
      </c>
      <c r="AG52" s="62" t="s">
        <v>242</v>
      </c>
      <c r="AH52" s="74">
        <v>44652</v>
      </c>
      <c r="AI52" s="74">
        <v>44573</v>
      </c>
      <c r="AJ52" s="67" t="s">
        <v>497</v>
      </c>
      <c r="AK52" s="63">
        <v>1</v>
      </c>
      <c r="AL52" s="67" t="s">
        <v>498</v>
      </c>
      <c r="AM52" s="63">
        <v>1</v>
      </c>
      <c r="AN52" s="77" t="s">
        <v>112</v>
      </c>
      <c r="AO52" s="63">
        <v>1</v>
      </c>
      <c r="AP52" s="78" t="s">
        <v>113</v>
      </c>
      <c r="AQ52" s="148" t="s">
        <v>499</v>
      </c>
      <c r="AR52" s="80" t="s">
        <v>500</v>
      </c>
      <c r="AS52" s="80" t="s">
        <v>345</v>
      </c>
      <c r="AT52" s="79" t="s">
        <v>501</v>
      </c>
      <c r="AU52" s="82"/>
      <c r="AV52" s="81" t="s">
        <v>116</v>
      </c>
      <c r="AW52" s="295" t="s">
        <v>942</v>
      </c>
      <c r="AX52" s="80" t="s">
        <v>502</v>
      </c>
      <c r="AY52" s="269" t="s">
        <v>503</v>
      </c>
      <c r="AZ52" s="309" t="s">
        <v>884</v>
      </c>
      <c r="BA52" s="355" t="s">
        <v>984</v>
      </c>
    </row>
    <row r="53" spans="1:62" ht="162.75" customHeight="1">
      <c r="A53" s="60">
        <v>21</v>
      </c>
      <c r="B53" s="423" t="s">
        <v>30</v>
      </c>
      <c r="C53" s="423" t="s">
        <v>95</v>
      </c>
      <c r="D53" s="423" t="s">
        <v>504</v>
      </c>
      <c r="E53" s="423" t="s">
        <v>505</v>
      </c>
      <c r="F53" s="423" t="s">
        <v>506</v>
      </c>
      <c r="G53" s="423" t="s">
        <v>99</v>
      </c>
      <c r="H53" s="426">
        <v>12</v>
      </c>
      <c r="I53" s="429" t="str">
        <f>IF(H53&lt;=0,"",IF(H53&lt;=2,"Muy Baja",IF(H53&lt;=24,"Baja",IF(H53&lt;=500,"Media",IF(H53&lt;=5000,"Alta","Muy Alta")))))</f>
        <v>Baja</v>
      </c>
      <c r="J53" s="432">
        <f>IF(I53="","",IF(I53="Muy Baja",0.2,IF(I53="Baja",0.4,IF(I53="Media",0.6,IF(I53="Alta",0.8,IF(I53="Muy Alta",1,))))))</f>
        <v>0.4</v>
      </c>
      <c r="K53" s="423" t="s">
        <v>100</v>
      </c>
      <c r="L53" s="432" t="str">
        <f ca="1">IF(NOT(ISERROR(MATCH(K53,'Tabla Impacto'!$B$152:$B$154,0))),'Tabla Impacto'!$F$154&amp;"Por favor no seleccionar los criterios de impacto(Afectación Económica o presupuestal y Pérdida Reputacional)",K53)</f>
        <v xml:space="preserve">     El riesgo afecta la imagen de la entidad con algunos usuarios de relevancia frente al logro de los objetivos</v>
      </c>
      <c r="M53" s="429" t="str">
        <f ca="1">IF(OR(L53='Tabla Impacto'!$C$11,L53='Tabla Impacto'!$D$11),"Leve",IF(OR(L53='Tabla Impacto'!$C$12,L53='Tabla Impacto'!$D$12),"Menor",IF(OR(L53='Tabla Impacto'!$C$13,L53='Tabla Impacto'!$D$13),"Moderado",IF(OR(#REF!='Tabla Impacto'!$C$14,L53='Tabla Impacto'!$D$14),"Mayor",IF(OR(L53='Tabla Impacto'!$C$15,#REF!='Tabla Impacto'!$D$15),"Catastrófico","")))))</f>
        <v>Moderado</v>
      </c>
      <c r="N53" s="432">
        <f ca="1">IF(M53="","",IF(M53="Leve",0.2,IF(M53="Menor",0.4,IF(M53="Moderado",0.6,IF(M53="Mayor",0.8,IF(M53="Catastrófico",1,))))))</f>
        <v>0.6</v>
      </c>
      <c r="O53" s="420" t="str">
        <f ca="1">IF(OR(AND(I53="Muy Baja",M53="Leve"),AND(I53="Muy Baja",M53="Menor"),AND(I53="Baja",M53="Leve")),"Bajo",IF(OR(AND(I53="Muy baja",M53="Moderado"),AND(I53="Baja",M53="Menor"),AND(I53="Baja",M53="Moderado"),AND(I53="Media",M53="Leve"),AND(I53="Media",M53="Menor"),AND(I53="Media",M53="Moderado"),AND(I53="Alta",M53="Leve"),AND(I53="Alta",M53="Menor")),"Moderado",IF(OR(AND(I53="Muy Baja",M53="Mayor"),AND(I53="Baja",M53="Mayor"),AND(I53="Media",M53="Mayor"),AND(I53="Alta",M53="Moderado"),AND(I53="Alta",M53="Mayor"),AND(I53="Muy Alta",M53="Leve"),AND(I53="Muy Alta",M53="Menor"),AND(I53="Muy Alta",M53="Moderado"),AND(I53="Muy Alta",M53="Mayor")),"Alto",IF(OR(AND(I53="Muy Baja",M53="Catastrófico"),AND(I53="Baja",M53="Catastrófico"),AND(I53="Media",M53="Catastrófico"),AND(I53="Alta",M53="Catastrófico"),AND(I53="Muy Alta",M53="Catastrófico")),"Extremo",""))))</f>
        <v>Moderado</v>
      </c>
      <c r="P53" s="63">
        <v>1</v>
      </c>
      <c r="Q53" s="116" t="s">
        <v>885</v>
      </c>
      <c r="R53" s="63" t="str">
        <f t="shared" si="8"/>
        <v>Probabilidad</v>
      </c>
      <c r="S53" s="68" t="s">
        <v>102</v>
      </c>
      <c r="T53" s="68" t="s">
        <v>103</v>
      </c>
      <c r="U53" s="69" t="str">
        <f t="shared" si="1"/>
        <v>40%</v>
      </c>
      <c r="V53" s="68" t="s">
        <v>104</v>
      </c>
      <c r="W53" s="68" t="s">
        <v>105</v>
      </c>
      <c r="X53" s="68" t="s">
        <v>106</v>
      </c>
      <c r="Y53" s="70">
        <f t="shared" si="2"/>
        <v>0.24</v>
      </c>
      <c r="Z53" s="71" t="str">
        <f t="shared" si="3"/>
        <v>Baja</v>
      </c>
      <c r="AA53" s="69">
        <f t="shared" si="4"/>
        <v>0.24</v>
      </c>
      <c r="AB53" s="71" t="str">
        <f t="shared" ca="1" si="5"/>
        <v>Moderado</v>
      </c>
      <c r="AC53" s="69">
        <f t="shared" ca="1" si="6"/>
        <v>0.6</v>
      </c>
      <c r="AD53" s="72" t="str">
        <f t="shared" ca="1" si="7"/>
        <v>Moderado</v>
      </c>
      <c r="AE53" s="68" t="s">
        <v>107</v>
      </c>
      <c r="AF53" s="73" t="s">
        <v>507</v>
      </c>
      <c r="AG53" s="62" t="s">
        <v>242</v>
      </c>
      <c r="AH53" s="74">
        <v>44652</v>
      </c>
      <c r="AI53" s="74">
        <v>44573</v>
      </c>
      <c r="AJ53" s="101" t="s">
        <v>508</v>
      </c>
      <c r="AK53" s="63">
        <v>1</v>
      </c>
      <c r="AL53" s="67" t="s">
        <v>509</v>
      </c>
      <c r="AM53" s="63">
        <v>1</v>
      </c>
      <c r="AN53" s="77" t="s">
        <v>112</v>
      </c>
      <c r="AO53" s="63">
        <v>1</v>
      </c>
      <c r="AP53" s="78" t="s">
        <v>113</v>
      </c>
      <c r="AQ53" s="148" t="s">
        <v>510</v>
      </c>
      <c r="AR53" s="89" t="s">
        <v>511</v>
      </c>
      <c r="AS53" s="80" t="s">
        <v>345</v>
      </c>
      <c r="AT53" s="79" t="s">
        <v>512</v>
      </c>
      <c r="AU53" s="88" t="s">
        <v>513</v>
      </c>
      <c r="AV53" s="81" t="s">
        <v>116</v>
      </c>
      <c r="AW53" s="295" t="s">
        <v>943</v>
      </c>
      <c r="AX53" s="80" t="s">
        <v>514</v>
      </c>
      <c r="AY53" s="80" t="s">
        <v>521</v>
      </c>
      <c r="AZ53" s="309" t="s">
        <v>886</v>
      </c>
      <c r="BA53" s="353" t="s">
        <v>985</v>
      </c>
    </row>
    <row r="54" spans="1:62" ht="136.5" customHeight="1">
      <c r="A54" s="44"/>
      <c r="B54" s="424"/>
      <c r="C54" s="424"/>
      <c r="D54" s="424"/>
      <c r="E54" s="424"/>
      <c r="F54" s="424"/>
      <c r="G54" s="424"/>
      <c r="H54" s="427"/>
      <c r="I54" s="430"/>
      <c r="J54" s="433"/>
      <c r="K54" s="424"/>
      <c r="L54" s="433"/>
      <c r="M54" s="430"/>
      <c r="N54" s="433"/>
      <c r="O54" s="421"/>
      <c r="P54" s="63">
        <v>2</v>
      </c>
      <c r="Q54" s="67" t="s">
        <v>515</v>
      </c>
      <c r="R54" s="63" t="str">
        <f t="shared" si="8"/>
        <v>Probabilidad</v>
      </c>
      <c r="S54" s="68" t="s">
        <v>102</v>
      </c>
      <c r="T54" s="68" t="s">
        <v>103</v>
      </c>
      <c r="U54" s="69" t="str">
        <f t="shared" si="1"/>
        <v>40%</v>
      </c>
      <c r="V54" s="68" t="s">
        <v>104</v>
      </c>
      <c r="W54" s="68" t="s">
        <v>105</v>
      </c>
      <c r="X54" s="68" t="s">
        <v>106</v>
      </c>
      <c r="Y54" s="70">
        <f t="shared" si="2"/>
        <v>0</v>
      </c>
      <c r="Z54" s="71" t="str">
        <f t="shared" si="3"/>
        <v>Muy Baja</v>
      </c>
      <c r="AA54" s="69">
        <f t="shared" si="4"/>
        <v>0</v>
      </c>
      <c r="AB54" s="71" t="str">
        <f t="shared" si="5"/>
        <v>Leve</v>
      </c>
      <c r="AC54" s="69">
        <f t="shared" si="6"/>
        <v>0</v>
      </c>
      <c r="AD54" s="72" t="str">
        <f t="shared" si="7"/>
        <v>Bajo</v>
      </c>
      <c r="AE54" s="68" t="s">
        <v>107</v>
      </c>
      <c r="AF54" s="73" t="s">
        <v>516</v>
      </c>
      <c r="AG54" s="62" t="s">
        <v>517</v>
      </c>
      <c r="AH54" s="74">
        <v>44652</v>
      </c>
      <c r="AI54" s="74">
        <v>44573</v>
      </c>
      <c r="AJ54" s="101" t="s">
        <v>518</v>
      </c>
      <c r="AK54" s="63">
        <v>2</v>
      </c>
      <c r="AL54" s="67" t="s">
        <v>519</v>
      </c>
      <c r="AM54" s="63">
        <v>2</v>
      </c>
      <c r="AN54" s="77" t="s">
        <v>112</v>
      </c>
      <c r="AO54" s="63">
        <v>2</v>
      </c>
      <c r="AP54" s="78" t="s">
        <v>113</v>
      </c>
      <c r="AQ54" s="148" t="s">
        <v>520</v>
      </c>
      <c r="AR54" s="106" t="s">
        <v>521</v>
      </c>
      <c r="AS54" s="80" t="s">
        <v>345</v>
      </c>
      <c r="AT54" s="79" t="s">
        <v>522</v>
      </c>
      <c r="AU54" s="95" t="s">
        <v>523</v>
      </c>
      <c r="AV54" s="81" t="s">
        <v>116</v>
      </c>
      <c r="AW54" s="295" t="s">
        <v>944</v>
      </c>
      <c r="AX54" s="79" t="s">
        <v>524</v>
      </c>
      <c r="AY54" s="80" t="s">
        <v>521</v>
      </c>
      <c r="AZ54" s="309" t="s">
        <v>863</v>
      </c>
      <c r="BA54" s="297" t="s">
        <v>986</v>
      </c>
    </row>
    <row r="55" spans="1:62" ht="146.25" customHeight="1">
      <c r="A55" s="44"/>
      <c r="B55" s="425"/>
      <c r="C55" s="425"/>
      <c r="D55" s="425"/>
      <c r="E55" s="425"/>
      <c r="F55" s="425"/>
      <c r="G55" s="425"/>
      <c r="H55" s="428"/>
      <c r="I55" s="431"/>
      <c r="J55" s="434"/>
      <c r="K55" s="425"/>
      <c r="L55" s="434"/>
      <c r="M55" s="431"/>
      <c r="N55" s="434"/>
      <c r="O55" s="422"/>
      <c r="P55" s="63">
        <v>3</v>
      </c>
      <c r="Q55" s="67" t="s">
        <v>525</v>
      </c>
      <c r="R55" s="63" t="str">
        <f t="shared" si="8"/>
        <v>Probabilidad</v>
      </c>
      <c r="S55" s="68" t="s">
        <v>102</v>
      </c>
      <c r="T55" s="68" t="s">
        <v>103</v>
      </c>
      <c r="U55" s="69" t="str">
        <f t="shared" si="1"/>
        <v>40%</v>
      </c>
      <c r="V55" s="68" t="s">
        <v>104</v>
      </c>
      <c r="W55" s="68" t="s">
        <v>105</v>
      </c>
      <c r="X55" s="68" t="s">
        <v>106</v>
      </c>
      <c r="Y55" s="70">
        <f t="shared" si="2"/>
        <v>0</v>
      </c>
      <c r="Z55" s="71" t="str">
        <f t="shared" si="3"/>
        <v>Muy Baja</v>
      </c>
      <c r="AA55" s="69">
        <f t="shared" si="4"/>
        <v>0</v>
      </c>
      <c r="AB55" s="71" t="str">
        <f t="shared" si="5"/>
        <v>Leve</v>
      </c>
      <c r="AC55" s="69">
        <f t="shared" si="6"/>
        <v>0</v>
      </c>
      <c r="AD55" s="72" t="str">
        <f t="shared" si="7"/>
        <v>Bajo</v>
      </c>
      <c r="AE55" s="68" t="s">
        <v>107</v>
      </c>
      <c r="AF55" s="73" t="s">
        <v>526</v>
      </c>
      <c r="AG55" s="63" t="s">
        <v>242</v>
      </c>
      <c r="AH55" s="74">
        <v>44652</v>
      </c>
      <c r="AI55" s="74">
        <v>44573</v>
      </c>
      <c r="AJ55" s="101" t="s">
        <v>527</v>
      </c>
      <c r="AK55" s="63">
        <v>3</v>
      </c>
      <c r="AL55" s="67" t="s">
        <v>528</v>
      </c>
      <c r="AM55" s="63">
        <v>3</v>
      </c>
      <c r="AN55" s="77" t="s">
        <v>112</v>
      </c>
      <c r="AO55" s="63">
        <v>3</v>
      </c>
      <c r="AP55" s="78" t="s">
        <v>113</v>
      </c>
      <c r="AQ55" s="148" t="s">
        <v>529</v>
      </c>
      <c r="AR55" s="80" t="s">
        <v>530</v>
      </c>
      <c r="AS55" s="80" t="s">
        <v>345</v>
      </c>
      <c r="AT55" s="79" t="s">
        <v>531</v>
      </c>
      <c r="AU55" s="95" t="s">
        <v>532</v>
      </c>
      <c r="AV55" s="81" t="s">
        <v>116</v>
      </c>
      <c r="AW55" s="295" t="s">
        <v>945</v>
      </c>
      <c r="AX55" s="80" t="s">
        <v>533</v>
      </c>
      <c r="AY55" s="277" t="s">
        <v>534</v>
      </c>
      <c r="AZ55" s="309" t="s">
        <v>863</v>
      </c>
      <c r="BA55" s="303" t="s">
        <v>987</v>
      </c>
    </row>
    <row r="56" spans="1:62" ht="233.25" customHeight="1">
      <c r="A56" s="63">
        <v>22</v>
      </c>
      <c r="B56" s="96" t="s">
        <v>30</v>
      </c>
      <c r="C56" s="62" t="s">
        <v>301</v>
      </c>
      <c r="D56" s="62" t="s">
        <v>535</v>
      </c>
      <c r="E56" s="62" t="s">
        <v>536</v>
      </c>
      <c r="F56" s="62" t="s">
        <v>537</v>
      </c>
      <c r="G56" s="62" t="s">
        <v>494</v>
      </c>
      <c r="H56" s="63">
        <v>4</v>
      </c>
      <c r="I56" s="64" t="str">
        <f>IF(H56&lt;=0,"",IF(H56&lt;=2,"Muy Baja",IF(H56&lt;=24,"Baja",IF(H56&lt;=500,"Media",IF(H56&lt;=5000,"Alta","Muy Alta")))))</f>
        <v>Baja</v>
      </c>
      <c r="J56" s="65">
        <f>IF(I56="","",IF(I56="Muy Baja",0.2,IF(I56="Baja",0.4,IF(I56="Media",0.6,IF(I56="Alta",0.8,IF(I56="Muy Alta",1,))))))</f>
        <v>0.4</v>
      </c>
      <c r="K56" s="62" t="s">
        <v>538</v>
      </c>
      <c r="L56" s="65" t="str">
        <f ca="1">IF(NOT(ISERROR(MATCH(K56,'Tabla Impacto'!$B$152:$B$154,0))),'Tabla Impacto'!$F$154&amp;"Por favor no seleccionar los criterios de impacto(Afectación Económica o presupuestal y Pérdida Reputacional)",K56)</f>
        <v xml:space="preserve">     El riesgo afecta la imagen de la entidad internamente, de conocimiento general, nivel interno, de junta dircetiva y accionistas y/o de provedores</v>
      </c>
      <c r="M56" s="64" t="str">
        <f ca="1">IF(OR(L56='Tabla Impacto'!$C$11,L56='Tabla Impacto'!$D$11),"Leve",IF(OR(L56='Tabla Impacto'!$C$12,L56='Tabla Impacto'!$D$12),"Menor",IF(OR(L56='Tabla Impacto'!$C$13,L56='Tabla Impacto'!$D$13),"Moderado",IF(OR(#REF!='Tabla Impacto'!$C$14,L56='Tabla Impacto'!$D$14),"Mayor",IF(OR(L56='Tabla Impacto'!$C$15,L39='Tabla Impacto'!$D$15),"Catastrófico","")))))</f>
        <v>Menor</v>
      </c>
      <c r="N56" s="65">
        <f ca="1">IF(M56="","",IF(M56="Leve",0.2,IF(M56="Menor",0.4,IF(M56="Moderado",0.6,IF(M56="Mayor",0.8,IF(M56="Catastrófico",1,))))))</f>
        <v>0.4</v>
      </c>
      <c r="O56" s="66" t="str">
        <f ca="1">IF(OR(AND(I56="Muy Baja",M56="Leve"),AND(I56="Muy Baja",M56="Menor"),AND(I56="Baja",M56="Leve")),"Bajo",IF(OR(AND(I56="Muy baja",M56="Moderado"),AND(I56="Baja",M56="Menor"),AND(I56="Baja",M56="Moderado"),AND(I56="Media",M56="Leve"),AND(I56="Media",M56="Menor"),AND(I56="Media",M56="Moderado"),AND(I56="Alta",M56="Leve"),AND(I56="Alta",M56="Menor")),"Moderado",IF(OR(AND(I56="Muy Baja",M56="Mayor"),AND(I56="Baja",M56="Mayor"),AND(I56="Media",M56="Mayor"),AND(I56="Alta",M56="Moderado"),AND(I56="Alta",M56="Mayor"),AND(I56="Muy Alta",M56="Leve"),AND(I56="Muy Alta",M56="Menor"),AND(I56="Muy Alta",M56="Moderado"),AND(I56="Muy Alta",M56="Mayor")),"Alto",IF(OR(AND(I56="Muy Baja",M56="Catastrófico"),AND(I56="Baja",M56="Catastrófico"),AND(I56="Media",M56="Catastrófico"),AND(I56="Alta",M56="Catastrófico"),AND(I56="Muy Alta",M56="Catastrófico")),"Extremo",""))))</f>
        <v>Moderado</v>
      </c>
      <c r="P56" s="63">
        <v>1</v>
      </c>
      <c r="Q56" s="83" t="s">
        <v>539</v>
      </c>
      <c r="R56" s="63" t="str">
        <f t="shared" si="8"/>
        <v>Probabilidad</v>
      </c>
      <c r="S56" s="68" t="s">
        <v>102</v>
      </c>
      <c r="T56" s="68" t="s">
        <v>103</v>
      </c>
      <c r="U56" s="69" t="str">
        <f t="shared" si="1"/>
        <v>40%</v>
      </c>
      <c r="V56" s="68" t="s">
        <v>453</v>
      </c>
      <c r="W56" s="68" t="s">
        <v>105</v>
      </c>
      <c r="X56" s="68" t="s">
        <v>454</v>
      </c>
      <c r="Y56" s="70">
        <f t="shared" si="2"/>
        <v>0.24</v>
      </c>
      <c r="Z56" s="71" t="str">
        <f t="shared" si="3"/>
        <v>Baja</v>
      </c>
      <c r="AA56" s="69">
        <f t="shared" si="4"/>
        <v>0.24</v>
      </c>
      <c r="AB56" s="71" t="str">
        <f t="shared" ca="1" si="5"/>
        <v>Menor</v>
      </c>
      <c r="AC56" s="69">
        <f t="shared" ca="1" si="6"/>
        <v>0.4</v>
      </c>
      <c r="AD56" s="72" t="str">
        <f t="shared" ca="1" si="7"/>
        <v>Moderado</v>
      </c>
      <c r="AE56" s="68" t="s">
        <v>107</v>
      </c>
      <c r="AF56" s="73" t="s">
        <v>540</v>
      </c>
      <c r="AG56" s="149" t="s">
        <v>186</v>
      </c>
      <c r="AH56" s="74">
        <v>44652</v>
      </c>
      <c r="AI56" s="74">
        <v>44377</v>
      </c>
      <c r="AJ56" s="150" t="s">
        <v>541</v>
      </c>
      <c r="AK56" s="63">
        <v>1</v>
      </c>
      <c r="AL56" s="67" t="s">
        <v>509</v>
      </c>
      <c r="AM56" s="63">
        <v>1</v>
      </c>
      <c r="AN56" s="77" t="s">
        <v>112</v>
      </c>
      <c r="AO56" s="63">
        <v>1</v>
      </c>
      <c r="AP56" s="78" t="s">
        <v>113</v>
      </c>
      <c r="AQ56" s="79" t="s">
        <v>542</v>
      </c>
      <c r="AR56" s="80" t="s">
        <v>543</v>
      </c>
      <c r="AS56" s="80" t="s">
        <v>345</v>
      </c>
      <c r="AT56" s="80" t="s">
        <v>544</v>
      </c>
      <c r="AU56" s="95" t="s">
        <v>532</v>
      </c>
      <c r="AV56" s="81" t="s">
        <v>116</v>
      </c>
      <c r="AW56" s="295" t="s">
        <v>946</v>
      </c>
      <c r="AX56" s="80" t="s">
        <v>545</v>
      </c>
      <c r="AY56" s="82"/>
      <c r="AZ56" s="306" t="s">
        <v>903</v>
      </c>
      <c r="BA56" s="303" t="s">
        <v>988</v>
      </c>
    </row>
    <row r="57" spans="1:62" ht="158.25" customHeight="1">
      <c r="A57" s="60">
        <v>23</v>
      </c>
      <c r="B57" s="61" t="s">
        <v>546</v>
      </c>
      <c r="C57" s="84" t="s">
        <v>129</v>
      </c>
      <c r="D57" s="62" t="s">
        <v>547</v>
      </c>
      <c r="E57" s="62" t="s">
        <v>548</v>
      </c>
      <c r="F57" s="62" t="s">
        <v>549</v>
      </c>
      <c r="G57" s="62" t="s">
        <v>99</v>
      </c>
      <c r="H57" s="63">
        <v>4</v>
      </c>
      <c r="I57" s="64" t="str">
        <f>IF(H57&lt;=0,"",IF(H57&lt;=2,"Muy Baja",IF(H57&lt;=24,"Baja",IF(H57&lt;=500,"Media",IF(H57&lt;=5000,"Alta","Muy Alta")))))</f>
        <v>Baja</v>
      </c>
      <c r="J57" s="65">
        <f>IF(I57="","",IF(I57="Muy Baja",0.2,IF(I57="Baja",0.4,IF(I57="Media",0.6,IF(I57="Alta",0.8,IF(I57="Muy Alta",1,))))))</f>
        <v>0.4</v>
      </c>
      <c r="K57" s="65" t="s">
        <v>550</v>
      </c>
      <c r="L57" s="65" t="str">
        <f ca="1">IF(NOT(ISERROR(MATCH(K57,'Tabla Impacto'!$B$152:$B$154,0))),'Tabla Impacto'!$F$154&amp;"Por favor no seleccionar los criterios de impacto(Afectación Económica o presupuestal y Pérdida Reputacional)",K57)</f>
        <v xml:space="preserve">     El riesgo afecta la imagen de alguna área de la organización</v>
      </c>
      <c r="M57" s="64" t="str">
        <f ca="1">IF(OR(L57='Tabla Impacto'!$C$11,L57='Tabla Impacto'!$D$11),"Leve",IF(OR(L57='Tabla Impacto'!$C$12,L57='Tabla Impacto'!$D$12),"Menor",IF(OR(L57='Tabla Impacto'!$C$13,L57='Tabla Impacto'!$D$13),"Moderado",IF(OR(#REF!='Tabla Impacto'!$C$14,L57='Tabla Impacto'!$D$14),"Mayor",IF(OR(L57='Tabla Impacto'!$C$15,L35='Tabla Impacto'!$D$15),"Catastrófico","")))))</f>
        <v>Leve</v>
      </c>
      <c r="N57" s="65">
        <f ca="1">IF(M57="","",IF(M57="Leve",0.2,IF(M57="Menor",0.4,IF(M57="Moderado",0.6,IF(M57="Mayor",0.8,IF(M57="Catastrófico",1,))))))</f>
        <v>0.2</v>
      </c>
      <c r="O57" s="66" t="str">
        <f ca="1">IF(OR(AND(I57="Muy Baja",M57="Leve"),AND(I57="Muy Baja",M57="Menor"),AND(I57="Baja",M57="Leve")),"Bajo",IF(OR(AND(I57="Muy baja",M57="Moderado"),AND(I57="Baja",M57="Menor"),AND(I57="Baja",M57="Moderado"),AND(I57="Media",M57="Leve"),AND(I57="Media",M57="Menor"),AND(I57="Media",M57="Moderado"),AND(I57="Alta",M57="Leve"),AND(I57="Alta",M57="Menor")),"Moderado",IF(OR(AND(I57="Muy Baja",M57="Mayor"),AND(I57="Baja",M57="Mayor"),AND(I57="Media",M57="Mayor"),AND(I57="Alta",M57="Moderado"),AND(I57="Alta",M57="Mayor"),AND(I57="Muy Alta",M57="Leve"),AND(I57="Muy Alta",M57="Menor"),AND(I57="Muy Alta",M57="Moderado"),AND(I57="Muy Alta",M57="Mayor")),"Alto",IF(OR(AND(I57="Muy Baja",M57="Catastrófico"),AND(I57="Baja",M57="Catastrófico"),AND(I57="Media",M57="Catastrófico"),AND(I57="Alta",M57="Catastrófico"),AND(I57="Muy Alta",M57="Catastrófico")),"Extremo",""))))</f>
        <v>Bajo</v>
      </c>
      <c r="P57" s="63">
        <v>1</v>
      </c>
      <c r="Q57" s="67" t="s">
        <v>551</v>
      </c>
      <c r="R57" s="63" t="str">
        <f t="shared" si="8"/>
        <v>Probabilidad</v>
      </c>
      <c r="S57" s="68" t="s">
        <v>102</v>
      </c>
      <c r="T57" s="68" t="s">
        <v>103</v>
      </c>
      <c r="U57" s="69" t="str">
        <f t="shared" si="1"/>
        <v>40%</v>
      </c>
      <c r="V57" s="68" t="s">
        <v>104</v>
      </c>
      <c r="W57" s="68" t="s">
        <v>105</v>
      </c>
      <c r="X57" s="68" t="s">
        <v>106</v>
      </c>
      <c r="Y57" s="70">
        <f t="shared" si="2"/>
        <v>0.24</v>
      </c>
      <c r="Z57" s="71" t="str">
        <f t="shared" si="3"/>
        <v>Baja</v>
      </c>
      <c r="AA57" s="69">
        <f t="shared" si="4"/>
        <v>0.24</v>
      </c>
      <c r="AB57" s="71" t="str">
        <f t="shared" ca="1" si="5"/>
        <v>Leve</v>
      </c>
      <c r="AC57" s="69">
        <f t="shared" ca="1" si="6"/>
        <v>0.2</v>
      </c>
      <c r="AD57" s="72" t="str">
        <f t="shared" ca="1" si="7"/>
        <v>Bajo</v>
      </c>
      <c r="AE57" s="68" t="s">
        <v>107</v>
      </c>
      <c r="AF57" s="73" t="s">
        <v>552</v>
      </c>
      <c r="AG57" s="62" t="s">
        <v>109</v>
      </c>
      <c r="AH57" s="74">
        <v>44652</v>
      </c>
      <c r="AI57" s="74">
        <v>44896</v>
      </c>
      <c r="AJ57" s="101" t="s">
        <v>553</v>
      </c>
      <c r="AK57" s="63">
        <v>1</v>
      </c>
      <c r="AL57" s="77" t="s">
        <v>554</v>
      </c>
      <c r="AM57" s="63">
        <v>1</v>
      </c>
      <c r="AN57" s="77" t="s">
        <v>112</v>
      </c>
      <c r="AO57" s="63">
        <v>1</v>
      </c>
      <c r="AP57" s="78" t="s">
        <v>113</v>
      </c>
      <c r="AQ57" s="80" t="s">
        <v>555</v>
      </c>
      <c r="AR57" s="80" t="s">
        <v>556</v>
      </c>
      <c r="AS57" s="80" t="s">
        <v>345</v>
      </c>
      <c r="AT57" s="79" t="s">
        <v>557</v>
      </c>
      <c r="AU57" s="80" t="s">
        <v>556</v>
      </c>
      <c r="AV57" s="81" t="s">
        <v>116</v>
      </c>
      <c r="AW57" s="297" t="s">
        <v>947</v>
      </c>
      <c r="AX57" s="113" t="s">
        <v>558</v>
      </c>
      <c r="AY57" s="88" t="s">
        <v>559</v>
      </c>
      <c r="AZ57" s="309" t="s">
        <v>863</v>
      </c>
      <c r="BA57" s="303" t="s">
        <v>989</v>
      </c>
    </row>
    <row r="58" spans="1:62" ht="102.75" customHeight="1">
      <c r="A58" s="63">
        <v>24</v>
      </c>
      <c r="B58" s="62" t="s">
        <v>560</v>
      </c>
      <c r="C58" s="62" t="s">
        <v>129</v>
      </c>
      <c r="D58" s="62" t="s">
        <v>561</v>
      </c>
      <c r="E58" s="62" t="s">
        <v>562</v>
      </c>
      <c r="F58" s="62" t="s">
        <v>563</v>
      </c>
      <c r="G58" s="62" t="s">
        <v>99</v>
      </c>
      <c r="H58" s="63">
        <v>4</v>
      </c>
      <c r="I58" s="64" t="str">
        <f>IF(H58&lt;=0,"",IF(H58&lt;=2,"Muy Baja",IF(H58&lt;=24,"Baja",IF(H58&lt;=500,"Media",IF(H58&lt;=5000,"Alta","Muy Alta")))))</f>
        <v>Baja</v>
      </c>
      <c r="J58" s="65">
        <f>IF(I58="","",IF(I58="Muy Baja",0.2,IF(I58="Baja",0.4,IF(I58="Media",0.6,IF(I58="Alta",0.8,IF(I58="Muy Alta",1,))))))</f>
        <v>0.4</v>
      </c>
      <c r="K58" s="65" t="s">
        <v>550</v>
      </c>
      <c r="L58" s="65" t="str">
        <f ca="1">IF(NOT(ISERROR(MATCH(K58,'Tabla Impacto'!$B$152:$B$154,0))),'Tabla Impacto'!$F$154&amp;"Por favor no seleccionar los criterios de impacto(Afectación Económica o presupuestal y Pérdida Reputacional)",K58)</f>
        <v xml:space="preserve">     El riesgo afecta la imagen de alguna área de la organización</v>
      </c>
      <c r="M58" s="64" t="str">
        <f ca="1">IF(OR(L58='Tabla Impacto'!$C$11,L58='Tabla Impacto'!$D$11),"Leve",IF(OR(L58='Tabla Impacto'!$C$12,L58='Tabla Impacto'!$D$12),"Menor",IF(OR(L58='Tabla Impacto'!$C$13,L58='Tabla Impacto'!$D$13),"Moderado",IF(OR(L35='Tabla Impacto'!$C$14,L58='Tabla Impacto'!$D$14),"Mayor",IF(OR(L58='Tabla Impacto'!$C$15,L38='Tabla Impacto'!$D$15),"Catastrófico","")))))</f>
        <v>Leve</v>
      </c>
      <c r="N58" s="65">
        <f ca="1">IF(M58="","",IF(M58="Leve",0.2,IF(M58="Menor",0.4,IF(M58="Moderado",0.6,IF(M58="Mayor",0.8,IF(M58="Catastrófico",1,))))))</f>
        <v>0.2</v>
      </c>
      <c r="O58" s="66" t="str">
        <f ca="1">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Bajo</v>
      </c>
      <c r="P58" s="63">
        <v>1</v>
      </c>
      <c r="Q58" s="67" t="s">
        <v>564</v>
      </c>
      <c r="R58" s="63" t="str">
        <f t="shared" si="8"/>
        <v>Probabilidad</v>
      </c>
      <c r="S58" s="68" t="s">
        <v>145</v>
      </c>
      <c r="T58" s="68" t="s">
        <v>103</v>
      </c>
      <c r="U58" s="69" t="str">
        <f t="shared" si="1"/>
        <v>30%</v>
      </c>
      <c r="V58" s="68" t="s">
        <v>104</v>
      </c>
      <c r="W58" s="68" t="s">
        <v>105</v>
      </c>
      <c r="X58" s="68" t="s">
        <v>106</v>
      </c>
      <c r="Y58" s="70">
        <f t="shared" si="2"/>
        <v>0.28000000000000003</v>
      </c>
      <c r="Z58" s="71" t="str">
        <f t="shared" si="3"/>
        <v>Baja</v>
      </c>
      <c r="AA58" s="69">
        <f t="shared" si="4"/>
        <v>0.28000000000000003</v>
      </c>
      <c r="AB58" s="71" t="str">
        <f t="shared" ca="1" si="5"/>
        <v>Leve</v>
      </c>
      <c r="AC58" s="69">
        <f t="shared" ca="1" si="6"/>
        <v>0.2</v>
      </c>
      <c r="AD58" s="72" t="str">
        <f t="shared" ca="1" si="7"/>
        <v>Bajo</v>
      </c>
      <c r="AE58" s="68" t="s">
        <v>107</v>
      </c>
      <c r="AF58" s="83" t="s">
        <v>564</v>
      </c>
      <c r="AG58" s="62" t="s">
        <v>208</v>
      </c>
      <c r="AH58" s="74">
        <v>44652</v>
      </c>
      <c r="AI58" s="74">
        <v>44926</v>
      </c>
      <c r="AJ58" s="75" t="s">
        <v>565</v>
      </c>
      <c r="AK58" s="63">
        <v>1</v>
      </c>
      <c r="AL58" s="77" t="s">
        <v>566</v>
      </c>
      <c r="AM58" s="63">
        <v>1</v>
      </c>
      <c r="AN58" s="77" t="s">
        <v>112</v>
      </c>
      <c r="AO58" s="63">
        <v>1</v>
      </c>
      <c r="AP58" s="151" t="s">
        <v>113</v>
      </c>
      <c r="AQ58" s="80" t="s">
        <v>567</v>
      </c>
      <c r="AR58" s="80" t="s">
        <v>568</v>
      </c>
      <c r="AS58" s="80" t="s">
        <v>345</v>
      </c>
      <c r="AT58" s="82"/>
      <c r="AU58" s="82"/>
      <c r="AV58" s="81" t="s">
        <v>569</v>
      </c>
      <c r="AW58" s="299" t="s">
        <v>948</v>
      </c>
      <c r="AX58" s="79" t="s">
        <v>570</v>
      </c>
      <c r="AY58" s="80" t="s">
        <v>571</v>
      </c>
      <c r="AZ58" s="309" t="s">
        <v>863</v>
      </c>
      <c r="BA58" s="303" t="s">
        <v>990</v>
      </c>
      <c r="BB58" s="1"/>
      <c r="BC58" s="1"/>
      <c r="BD58" s="1"/>
      <c r="BE58" s="1"/>
      <c r="BF58" s="1"/>
      <c r="BG58" s="1"/>
      <c r="BH58" s="1"/>
      <c r="BI58" s="1"/>
      <c r="BJ58" s="1"/>
    </row>
    <row r="59" spans="1:62" ht="78.75" customHeight="1">
      <c r="AD59" s="349"/>
      <c r="BA59" s="307" t="s">
        <v>991</v>
      </c>
    </row>
    <row r="60" spans="1:62" ht="46.5" customHeight="1">
      <c r="BA60" s="304" t="s">
        <v>992</v>
      </c>
    </row>
    <row r="61" spans="1:62" ht="46.5" customHeight="1"/>
    <row r="62" spans="1:62" ht="46.5" customHeight="1"/>
    <row r="63" spans="1:62" ht="46.5" customHeight="1"/>
    <row r="64" spans="1:62" ht="46.5" customHeight="1"/>
    <row r="65" spans="1:42" ht="46.5" customHeight="1"/>
    <row r="66" spans="1:42" ht="46.5" customHeight="1"/>
    <row r="67" spans="1:42" ht="46.5" customHeight="1"/>
    <row r="68" spans="1:42" ht="46.5" customHeight="1">
      <c r="A68" s="152"/>
      <c r="B68" s="152"/>
      <c r="C68" s="152"/>
      <c r="D68" s="152"/>
      <c r="E68" s="152"/>
      <c r="F68" s="32"/>
      <c r="G68" s="153"/>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J68" s="32"/>
      <c r="AK68" s="32"/>
      <c r="AL68" s="32"/>
      <c r="AM68" s="32"/>
      <c r="AN68" s="32"/>
      <c r="AO68" s="32"/>
      <c r="AP68" s="32"/>
    </row>
    <row r="69" spans="1:42" ht="46.5" customHeight="1">
      <c r="A69" s="152"/>
      <c r="B69" s="152"/>
      <c r="C69" s="152"/>
      <c r="D69" s="152"/>
      <c r="E69" s="152"/>
      <c r="F69" s="32"/>
      <c r="G69" s="153"/>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row>
    <row r="70" spans="1:42" ht="46.5" customHeight="1">
      <c r="A70" s="152"/>
      <c r="B70" s="152"/>
      <c r="C70" s="152"/>
      <c r="D70" s="152"/>
      <c r="E70" s="152"/>
      <c r="F70" s="32"/>
      <c r="G70" s="153"/>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row>
    <row r="71" spans="1:42" ht="46.5" customHeight="1">
      <c r="A71" s="152"/>
      <c r="B71" s="152"/>
      <c r="C71" s="152"/>
      <c r="D71" s="152"/>
      <c r="E71" s="152"/>
      <c r="F71" s="32"/>
      <c r="G71" s="153"/>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row>
    <row r="72" spans="1:42" ht="46.5" customHeight="1">
      <c r="A72" s="152"/>
      <c r="B72" s="152"/>
      <c r="C72" s="152"/>
      <c r="D72" s="152"/>
      <c r="E72" s="152"/>
      <c r="F72" s="32"/>
      <c r="G72" s="153"/>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row>
    <row r="73" spans="1:42" ht="46.5" customHeight="1">
      <c r="A73" s="152"/>
      <c r="B73" s="152"/>
      <c r="C73" s="152"/>
      <c r="D73" s="152"/>
      <c r="E73" s="152"/>
      <c r="F73" s="32"/>
      <c r="G73" s="153"/>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row>
    <row r="74" spans="1:42" ht="46.5" customHeight="1">
      <c r="A74" s="152"/>
      <c r="B74" s="152"/>
      <c r="C74" s="152"/>
      <c r="D74" s="152"/>
      <c r="E74" s="152"/>
      <c r="F74" s="32"/>
      <c r="G74" s="153"/>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row>
    <row r="75" spans="1:42" ht="46.5" customHeight="1">
      <c r="A75" s="152"/>
      <c r="B75" s="152"/>
      <c r="C75" s="152"/>
      <c r="D75" s="152"/>
      <c r="E75" s="152"/>
      <c r="F75" s="32"/>
      <c r="G75" s="153"/>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row>
    <row r="76" spans="1:42" ht="46.5" customHeight="1">
      <c r="A76" s="152"/>
      <c r="B76" s="152"/>
      <c r="C76" s="152"/>
      <c r="D76" s="152"/>
      <c r="E76" s="152"/>
      <c r="F76" s="32"/>
      <c r="G76" s="153"/>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row>
    <row r="77" spans="1:42" ht="46.5" customHeight="1">
      <c r="A77" s="152"/>
      <c r="B77" s="152"/>
      <c r="C77" s="152"/>
      <c r="D77" s="152"/>
      <c r="E77" s="152"/>
      <c r="F77" s="32"/>
      <c r="G77" s="153"/>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row>
    <row r="78" spans="1:42" ht="46.5" customHeight="1">
      <c r="A78" s="152"/>
      <c r="B78" s="152"/>
      <c r="C78" s="152"/>
      <c r="D78" s="152"/>
      <c r="E78" s="152"/>
      <c r="F78" s="32"/>
      <c r="G78" s="153"/>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row>
    <row r="79" spans="1:42" ht="46.5" customHeight="1">
      <c r="A79" s="152"/>
      <c r="B79" s="152"/>
      <c r="C79" s="152"/>
      <c r="D79" s="152"/>
      <c r="E79" s="152"/>
      <c r="F79" s="32"/>
      <c r="G79" s="153"/>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row>
    <row r="80" spans="1:42" ht="46.5" customHeight="1">
      <c r="A80" s="152"/>
      <c r="B80" s="152"/>
      <c r="C80" s="152"/>
      <c r="D80" s="152"/>
      <c r="E80" s="152"/>
      <c r="F80" s="32"/>
      <c r="G80" s="153"/>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row>
    <row r="81" spans="1:42" ht="46.5" customHeight="1">
      <c r="A81" s="152"/>
      <c r="B81" s="152"/>
      <c r="C81" s="152"/>
      <c r="D81" s="152"/>
      <c r="E81" s="152"/>
      <c r="F81" s="32"/>
      <c r="G81" s="153"/>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row>
    <row r="82" spans="1:42" ht="46.5" customHeight="1">
      <c r="A82" s="152"/>
      <c r="B82" s="152"/>
      <c r="C82" s="152"/>
      <c r="D82" s="152"/>
      <c r="E82" s="152"/>
      <c r="F82" s="32"/>
      <c r="G82" s="153"/>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1:42" ht="46.5" customHeight="1">
      <c r="A83" s="152"/>
      <c r="B83" s="152"/>
      <c r="C83" s="152"/>
      <c r="D83" s="152"/>
      <c r="E83" s="152"/>
      <c r="F83" s="32"/>
      <c r="G83" s="153"/>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row>
    <row r="84" spans="1:42" ht="46.5" customHeight="1">
      <c r="A84" s="152"/>
      <c r="B84" s="152"/>
      <c r="C84" s="152"/>
      <c r="D84" s="152"/>
      <c r="E84" s="152"/>
      <c r="F84" s="32"/>
      <c r="G84" s="153"/>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row>
    <row r="85" spans="1:42" ht="46.5" customHeight="1">
      <c r="A85" s="152"/>
      <c r="B85" s="152"/>
      <c r="C85" s="152"/>
      <c r="D85" s="152"/>
      <c r="E85" s="152"/>
      <c r="F85" s="32"/>
      <c r="G85" s="153"/>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row>
    <row r="86" spans="1:42" ht="46.5" customHeight="1">
      <c r="A86" s="152"/>
      <c r="B86" s="152"/>
      <c r="C86" s="152"/>
      <c r="D86" s="152"/>
      <c r="E86" s="152"/>
      <c r="F86" s="32"/>
      <c r="G86" s="153"/>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row>
    <row r="87" spans="1:42" ht="46.5" customHeight="1">
      <c r="A87" s="152"/>
      <c r="B87" s="152"/>
      <c r="C87" s="152"/>
      <c r="D87" s="152"/>
      <c r="E87" s="152"/>
      <c r="F87" s="32"/>
      <c r="G87" s="153"/>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row>
    <row r="88" spans="1:42" ht="46.5" customHeight="1">
      <c r="A88" s="152"/>
      <c r="B88" s="152"/>
      <c r="C88" s="152"/>
      <c r="D88" s="152"/>
      <c r="E88" s="152"/>
      <c r="F88" s="32"/>
      <c r="G88" s="153"/>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row>
    <row r="89" spans="1:42" ht="46.5" customHeight="1">
      <c r="A89" s="152"/>
      <c r="B89" s="152"/>
      <c r="C89" s="152"/>
      <c r="D89" s="152"/>
      <c r="E89" s="152"/>
      <c r="F89" s="32"/>
      <c r="G89" s="153"/>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row>
    <row r="90" spans="1:42" ht="46.5" customHeight="1">
      <c r="A90" s="152"/>
      <c r="B90" s="152"/>
      <c r="C90" s="152"/>
      <c r="D90" s="152"/>
      <c r="E90" s="152"/>
      <c r="F90" s="32"/>
      <c r="G90" s="153"/>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row>
    <row r="91" spans="1:42" ht="46.5" customHeight="1">
      <c r="A91" s="152"/>
      <c r="B91" s="152"/>
      <c r="C91" s="152"/>
      <c r="D91" s="152"/>
      <c r="E91" s="152"/>
      <c r="F91" s="32"/>
      <c r="G91" s="153"/>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row>
    <row r="92" spans="1:42" ht="46.5" customHeight="1">
      <c r="A92" s="152"/>
      <c r="B92" s="152"/>
      <c r="C92" s="152"/>
      <c r="D92" s="152"/>
      <c r="E92" s="152"/>
      <c r="F92" s="32"/>
      <c r="G92" s="153"/>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row>
    <row r="93" spans="1:42" ht="46.5" customHeight="1">
      <c r="A93" s="152"/>
      <c r="B93" s="152"/>
      <c r="C93" s="152"/>
      <c r="D93" s="152"/>
      <c r="E93" s="152"/>
      <c r="F93" s="32"/>
      <c r="G93" s="153"/>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row>
    <row r="94" spans="1:42" ht="46.5" customHeight="1">
      <c r="A94" s="152"/>
      <c r="B94" s="152"/>
      <c r="C94" s="152"/>
      <c r="D94" s="152"/>
      <c r="E94" s="152"/>
      <c r="F94" s="32"/>
      <c r="G94" s="153"/>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row>
    <row r="95" spans="1:42" ht="46.5" customHeight="1">
      <c r="A95" s="152"/>
      <c r="B95" s="152"/>
      <c r="C95" s="152"/>
      <c r="D95" s="152"/>
      <c r="E95" s="152"/>
      <c r="F95" s="32"/>
      <c r="G95" s="153"/>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row>
    <row r="96" spans="1:42" ht="46.5" customHeight="1">
      <c r="A96" s="152"/>
      <c r="B96" s="152"/>
      <c r="C96" s="152"/>
      <c r="D96" s="152"/>
      <c r="E96" s="152"/>
      <c r="F96" s="32"/>
      <c r="G96" s="153"/>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row>
    <row r="97" spans="1:42" ht="46.5" customHeight="1">
      <c r="A97" s="152"/>
      <c r="B97" s="152"/>
      <c r="C97" s="152"/>
      <c r="D97" s="152"/>
      <c r="E97" s="152"/>
      <c r="F97" s="32"/>
      <c r="G97" s="153"/>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row>
    <row r="98" spans="1:42" ht="46.5" customHeight="1">
      <c r="A98" s="152"/>
      <c r="B98" s="152"/>
      <c r="C98" s="152"/>
      <c r="D98" s="152"/>
      <c r="E98" s="152"/>
      <c r="F98" s="32"/>
      <c r="G98" s="153"/>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row>
    <row r="99" spans="1:42" ht="46.5" customHeight="1">
      <c r="A99" s="152"/>
      <c r="B99" s="152"/>
      <c r="C99" s="152"/>
      <c r="D99" s="152"/>
      <c r="E99" s="152"/>
      <c r="F99" s="32"/>
      <c r="G99" s="15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row>
    <row r="100" spans="1:42" ht="46.5" customHeight="1">
      <c r="A100" s="152"/>
      <c r="B100" s="152"/>
      <c r="C100" s="152"/>
      <c r="D100" s="152"/>
      <c r="E100" s="152"/>
      <c r="F100" s="32"/>
      <c r="G100" s="153"/>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row>
    <row r="101" spans="1:42" ht="46.5" customHeight="1">
      <c r="A101" s="152"/>
      <c r="B101" s="152"/>
      <c r="C101" s="152"/>
      <c r="D101" s="152"/>
      <c r="E101" s="152"/>
      <c r="F101" s="32"/>
      <c r="G101" s="153"/>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row>
    <row r="102" spans="1:42" ht="46.5" customHeight="1">
      <c r="A102" s="152"/>
      <c r="B102" s="152"/>
      <c r="C102" s="152"/>
      <c r="D102" s="152"/>
      <c r="E102" s="152"/>
      <c r="F102" s="32"/>
      <c r="G102" s="153"/>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row>
    <row r="103" spans="1:42" ht="46.5" customHeight="1">
      <c r="A103" s="152"/>
      <c r="B103" s="152"/>
      <c r="C103" s="152"/>
      <c r="D103" s="152"/>
      <c r="E103" s="152"/>
      <c r="F103" s="32"/>
      <c r="G103" s="153"/>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row>
    <row r="104" spans="1:42" ht="46.5" customHeight="1">
      <c r="A104" s="152"/>
      <c r="B104" s="152"/>
      <c r="C104" s="152"/>
      <c r="D104" s="152"/>
      <c r="E104" s="152"/>
      <c r="F104" s="32"/>
      <c r="G104" s="153"/>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row>
    <row r="105" spans="1:42" ht="46.5" customHeight="1">
      <c r="A105" s="152"/>
      <c r="B105" s="152"/>
      <c r="C105" s="152"/>
      <c r="D105" s="152"/>
      <c r="E105" s="152"/>
      <c r="F105" s="32"/>
      <c r="G105" s="153"/>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row>
    <row r="106" spans="1:42" ht="46.5" customHeight="1">
      <c r="A106" s="152"/>
      <c r="B106" s="152"/>
      <c r="C106" s="152"/>
      <c r="D106" s="152"/>
      <c r="E106" s="152"/>
      <c r="F106" s="32"/>
      <c r="G106" s="153"/>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row>
    <row r="107" spans="1:42" ht="46.5" customHeight="1">
      <c r="A107" s="152"/>
      <c r="B107" s="152"/>
      <c r="C107" s="152"/>
      <c r="D107" s="152"/>
      <c r="E107" s="152"/>
      <c r="F107" s="32"/>
      <c r="G107" s="153"/>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row>
    <row r="108" spans="1:42" ht="46.5" customHeight="1">
      <c r="A108" s="152"/>
      <c r="B108" s="152"/>
      <c r="C108" s="152"/>
      <c r="D108" s="152"/>
      <c r="E108" s="152"/>
      <c r="F108" s="32"/>
      <c r="G108" s="153"/>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row>
    <row r="109" spans="1:42" ht="46.5" customHeight="1">
      <c r="A109" s="152"/>
      <c r="B109" s="152"/>
      <c r="C109" s="152"/>
      <c r="D109" s="152"/>
      <c r="E109" s="152"/>
      <c r="F109" s="32"/>
      <c r="G109" s="153"/>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row>
    <row r="110" spans="1:42" ht="46.5" customHeight="1">
      <c r="A110" s="152"/>
      <c r="B110" s="152"/>
      <c r="C110" s="152"/>
      <c r="D110" s="152"/>
      <c r="E110" s="152"/>
      <c r="F110" s="32"/>
      <c r="G110" s="153"/>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row>
    <row r="111" spans="1:42" ht="46.5" customHeight="1">
      <c r="A111" s="152"/>
      <c r="B111" s="152"/>
      <c r="C111" s="152"/>
      <c r="D111" s="152"/>
      <c r="E111" s="152"/>
      <c r="F111" s="32"/>
      <c r="G111" s="153"/>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row>
    <row r="112" spans="1:42" ht="46.5" customHeight="1">
      <c r="A112" s="152"/>
      <c r="B112" s="152"/>
      <c r="C112" s="152"/>
      <c r="D112" s="152"/>
      <c r="E112" s="152"/>
      <c r="F112" s="32"/>
      <c r="G112" s="153"/>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row>
    <row r="113" spans="1:42" ht="46.5" customHeight="1">
      <c r="A113" s="152"/>
      <c r="B113" s="152"/>
      <c r="C113" s="152"/>
      <c r="D113" s="152"/>
      <c r="E113" s="152"/>
      <c r="F113" s="32"/>
      <c r="G113" s="153"/>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row>
    <row r="114" spans="1:42" ht="46.5" customHeight="1">
      <c r="A114" s="152"/>
      <c r="B114" s="152"/>
      <c r="C114" s="152"/>
      <c r="D114" s="152"/>
      <c r="E114" s="152"/>
      <c r="F114" s="32"/>
      <c r="G114" s="153"/>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row>
    <row r="115" spans="1:42" ht="46.5" customHeight="1">
      <c r="A115" s="152"/>
      <c r="B115" s="152"/>
      <c r="C115" s="152"/>
      <c r="D115" s="152"/>
      <c r="E115" s="152"/>
      <c r="F115" s="32"/>
      <c r="G115" s="153"/>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row>
    <row r="116" spans="1:42" ht="46.5" customHeight="1">
      <c r="A116" s="152"/>
      <c r="B116" s="152"/>
      <c r="C116" s="152"/>
      <c r="D116" s="152"/>
      <c r="E116" s="152"/>
      <c r="F116" s="32"/>
      <c r="G116" s="153"/>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row>
    <row r="117" spans="1:42" ht="46.5" customHeight="1">
      <c r="A117" s="152"/>
      <c r="B117" s="152"/>
      <c r="C117" s="152"/>
      <c r="D117" s="152"/>
      <c r="E117" s="152"/>
      <c r="F117" s="32"/>
      <c r="G117" s="153"/>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row>
    <row r="118" spans="1:42" ht="46.5" customHeight="1">
      <c r="A118" s="152"/>
      <c r="B118" s="152"/>
      <c r="C118" s="152"/>
      <c r="D118" s="152"/>
      <c r="E118" s="152"/>
      <c r="F118" s="32"/>
      <c r="G118" s="153"/>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row>
    <row r="119" spans="1:42" ht="46.5" customHeight="1">
      <c r="A119" s="152"/>
      <c r="B119" s="152"/>
      <c r="C119" s="152"/>
      <c r="D119" s="152"/>
      <c r="E119" s="152"/>
      <c r="F119" s="32"/>
      <c r="G119" s="153"/>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row>
    <row r="120" spans="1:42" ht="46.5" customHeight="1">
      <c r="A120" s="152"/>
      <c r="B120" s="152"/>
      <c r="C120" s="152"/>
      <c r="D120" s="152"/>
      <c r="E120" s="152"/>
      <c r="F120" s="32"/>
      <c r="G120" s="153"/>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row>
    <row r="121" spans="1:42" ht="46.5" customHeight="1">
      <c r="A121" s="152"/>
      <c r="B121" s="152"/>
      <c r="C121" s="152"/>
      <c r="D121" s="152"/>
      <c r="E121" s="152"/>
      <c r="F121" s="32"/>
      <c r="G121" s="153"/>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row>
    <row r="122" spans="1:42" ht="46.5" customHeight="1">
      <c r="A122" s="152"/>
      <c r="B122" s="152"/>
      <c r="C122" s="152"/>
      <c r="D122" s="152"/>
      <c r="E122" s="152"/>
      <c r="F122" s="32"/>
      <c r="G122" s="153"/>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row>
    <row r="123" spans="1:42" ht="46.5" customHeight="1">
      <c r="A123" s="152"/>
      <c r="B123" s="152"/>
      <c r="C123" s="152"/>
      <c r="D123" s="152"/>
      <c r="E123" s="152"/>
      <c r="F123" s="32"/>
      <c r="G123" s="153"/>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row>
    <row r="124" spans="1:42" ht="46.5" customHeight="1">
      <c r="A124" s="152"/>
      <c r="B124" s="152"/>
      <c r="C124" s="152"/>
      <c r="D124" s="152"/>
      <c r="E124" s="152"/>
      <c r="F124" s="32"/>
      <c r="G124" s="153"/>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row>
    <row r="125" spans="1:42" ht="46.5" customHeight="1">
      <c r="A125" s="152"/>
      <c r="B125" s="152"/>
      <c r="C125" s="152"/>
      <c r="D125" s="152"/>
      <c r="E125" s="152"/>
      <c r="F125" s="32"/>
      <c r="G125" s="153"/>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row>
    <row r="126" spans="1:42" ht="46.5" customHeight="1">
      <c r="A126" s="152"/>
      <c r="B126" s="152"/>
      <c r="C126" s="152"/>
      <c r="D126" s="152"/>
      <c r="E126" s="152"/>
      <c r="F126" s="32"/>
      <c r="G126" s="153"/>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row>
    <row r="127" spans="1:42" ht="46.5" customHeight="1">
      <c r="A127" s="152"/>
      <c r="B127" s="152"/>
      <c r="C127" s="152"/>
      <c r="D127" s="152"/>
      <c r="E127" s="152"/>
      <c r="F127" s="32"/>
      <c r="G127" s="153"/>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row>
    <row r="128" spans="1:42" ht="46.5" customHeight="1">
      <c r="A128" s="152"/>
      <c r="B128" s="152"/>
      <c r="C128" s="152"/>
      <c r="D128" s="152"/>
      <c r="E128" s="152"/>
      <c r="F128" s="32"/>
      <c r="G128" s="153"/>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row>
    <row r="129" spans="1:42" ht="46.5" customHeight="1">
      <c r="A129" s="152"/>
      <c r="B129" s="152"/>
      <c r="C129" s="152"/>
      <c r="D129" s="152"/>
      <c r="E129" s="152"/>
      <c r="F129" s="32"/>
      <c r="G129" s="153"/>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row>
    <row r="130" spans="1:42" ht="46.5" customHeight="1">
      <c r="A130" s="152"/>
      <c r="B130" s="152"/>
      <c r="C130" s="152"/>
      <c r="D130" s="152"/>
      <c r="E130" s="152"/>
      <c r="F130" s="32"/>
      <c r="G130" s="153"/>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row>
    <row r="131" spans="1:42" ht="46.5" customHeight="1">
      <c r="A131" s="152"/>
      <c r="B131" s="152"/>
      <c r="C131" s="152"/>
      <c r="D131" s="152"/>
      <c r="E131" s="152"/>
      <c r="F131" s="32"/>
      <c r="G131" s="153"/>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row>
    <row r="132" spans="1:42" ht="46.5" customHeight="1">
      <c r="A132" s="152"/>
      <c r="B132" s="152"/>
      <c r="C132" s="152"/>
      <c r="D132" s="152"/>
      <c r="E132" s="152"/>
      <c r="F132" s="32"/>
      <c r="G132" s="153"/>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row>
    <row r="133" spans="1:42" ht="46.5" customHeight="1">
      <c r="A133" s="152"/>
      <c r="B133" s="152"/>
      <c r="C133" s="152"/>
      <c r="D133" s="152"/>
      <c r="E133" s="152"/>
      <c r="F133" s="32"/>
      <c r="G133" s="153"/>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row>
    <row r="134" spans="1:42" ht="46.5" customHeight="1">
      <c r="A134" s="152"/>
      <c r="B134" s="152"/>
      <c r="C134" s="152"/>
      <c r="D134" s="152"/>
      <c r="E134" s="152"/>
      <c r="F134" s="32"/>
      <c r="G134" s="153"/>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row>
    <row r="135" spans="1:42" ht="46.5" customHeight="1">
      <c r="A135" s="152"/>
      <c r="B135" s="152"/>
      <c r="C135" s="152"/>
      <c r="D135" s="152"/>
      <c r="E135" s="152"/>
      <c r="F135" s="32"/>
      <c r="G135" s="153"/>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row>
    <row r="136" spans="1:42" ht="46.5" customHeight="1">
      <c r="A136" s="152"/>
      <c r="B136" s="152"/>
      <c r="C136" s="152"/>
      <c r="D136" s="152"/>
      <c r="E136" s="152"/>
      <c r="F136" s="32"/>
      <c r="G136" s="153"/>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row>
    <row r="137" spans="1:42" ht="46.5" customHeight="1">
      <c r="A137" s="152"/>
      <c r="B137" s="152"/>
      <c r="C137" s="152"/>
      <c r="D137" s="152"/>
      <c r="E137" s="152"/>
      <c r="F137" s="32"/>
      <c r="G137" s="153"/>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row>
    <row r="138" spans="1:42" ht="46.5" customHeight="1">
      <c r="A138" s="152"/>
      <c r="B138" s="152"/>
      <c r="C138" s="152"/>
      <c r="D138" s="152"/>
      <c r="E138" s="152"/>
      <c r="F138" s="32"/>
      <c r="G138" s="153"/>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row>
    <row r="139" spans="1:42" ht="46.5" customHeight="1">
      <c r="A139" s="152"/>
      <c r="B139" s="152"/>
      <c r="C139" s="152"/>
      <c r="D139" s="152"/>
      <c r="E139" s="152"/>
      <c r="F139" s="32"/>
      <c r="G139" s="153"/>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row>
    <row r="140" spans="1:42" ht="46.5" customHeight="1">
      <c r="A140" s="152"/>
      <c r="B140" s="152"/>
      <c r="C140" s="152"/>
      <c r="D140" s="152"/>
      <c r="E140" s="152"/>
      <c r="F140" s="32"/>
      <c r="G140" s="153"/>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row>
    <row r="141" spans="1:42" ht="46.5" customHeight="1">
      <c r="A141" s="152"/>
      <c r="B141" s="152"/>
      <c r="C141" s="152"/>
      <c r="D141" s="152"/>
      <c r="E141" s="152"/>
      <c r="F141" s="32"/>
      <c r="G141" s="153"/>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row>
    <row r="142" spans="1:42" ht="46.5" customHeight="1">
      <c r="A142" s="152"/>
      <c r="B142" s="152"/>
      <c r="C142" s="152"/>
      <c r="D142" s="152"/>
      <c r="E142" s="152"/>
      <c r="F142" s="32"/>
      <c r="G142" s="153"/>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row>
    <row r="143" spans="1:42" ht="46.5" customHeight="1">
      <c r="A143" s="152"/>
      <c r="B143" s="152"/>
      <c r="C143" s="152"/>
      <c r="D143" s="152"/>
      <c r="E143" s="152"/>
      <c r="F143" s="32"/>
      <c r="G143" s="153"/>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row>
    <row r="144" spans="1:42" ht="46.5" customHeight="1">
      <c r="A144" s="152"/>
      <c r="B144" s="152"/>
      <c r="C144" s="152"/>
      <c r="D144" s="152"/>
      <c r="E144" s="152"/>
      <c r="F144" s="32"/>
      <c r="G144" s="153"/>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row>
    <row r="145" spans="1:42" ht="46.5" customHeight="1">
      <c r="A145" s="152"/>
      <c r="B145" s="152"/>
      <c r="C145" s="152"/>
      <c r="D145" s="152"/>
      <c r="E145" s="152"/>
      <c r="F145" s="32"/>
      <c r="G145" s="153"/>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row>
    <row r="146" spans="1:42" ht="46.5" customHeight="1">
      <c r="A146" s="152"/>
      <c r="B146" s="152"/>
      <c r="C146" s="152"/>
      <c r="D146" s="152"/>
      <c r="E146" s="152"/>
      <c r="F146" s="32"/>
      <c r="G146" s="153"/>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row>
    <row r="147" spans="1:42" ht="46.5" customHeight="1">
      <c r="A147" s="152"/>
      <c r="B147" s="152"/>
      <c r="C147" s="152"/>
      <c r="D147" s="152"/>
      <c r="E147" s="152"/>
      <c r="F147" s="32"/>
      <c r="G147" s="153"/>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row>
    <row r="148" spans="1:42" ht="46.5" customHeight="1">
      <c r="A148" s="152"/>
      <c r="B148" s="152"/>
      <c r="C148" s="152"/>
      <c r="D148" s="152"/>
      <c r="E148" s="152"/>
      <c r="F148" s="32"/>
      <c r="G148" s="153"/>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row>
    <row r="149" spans="1:42" ht="46.5" customHeight="1">
      <c r="A149" s="152"/>
      <c r="B149" s="152"/>
      <c r="C149" s="152"/>
      <c r="D149" s="152"/>
      <c r="E149" s="152"/>
      <c r="F149" s="32"/>
      <c r="G149" s="153"/>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row>
    <row r="150" spans="1:42" ht="46.5" customHeight="1">
      <c r="A150" s="152"/>
      <c r="B150" s="152"/>
      <c r="C150" s="152"/>
      <c r="D150" s="152"/>
      <c r="E150" s="152"/>
      <c r="F150" s="32"/>
      <c r="G150" s="153"/>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row>
    <row r="151" spans="1:42" ht="46.5" customHeight="1">
      <c r="A151" s="152"/>
      <c r="B151" s="152"/>
      <c r="C151" s="152"/>
      <c r="D151" s="152"/>
      <c r="E151" s="152"/>
      <c r="F151" s="32"/>
      <c r="G151" s="153"/>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row>
    <row r="152" spans="1:42" ht="46.5" customHeight="1">
      <c r="A152" s="152"/>
      <c r="B152" s="152"/>
      <c r="C152" s="152"/>
      <c r="D152" s="152"/>
      <c r="E152" s="152"/>
      <c r="F152" s="32"/>
      <c r="G152" s="153"/>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row>
    <row r="153" spans="1:42" ht="46.5" customHeight="1">
      <c r="A153" s="152"/>
      <c r="B153" s="152"/>
      <c r="C153" s="152"/>
      <c r="D153" s="152"/>
      <c r="E153" s="152"/>
      <c r="F153" s="32"/>
      <c r="G153" s="153"/>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row>
    <row r="154" spans="1:42" ht="46.5" customHeight="1">
      <c r="A154" s="152"/>
      <c r="B154" s="152"/>
      <c r="C154" s="152"/>
      <c r="D154" s="152"/>
      <c r="E154" s="152"/>
      <c r="F154" s="32"/>
      <c r="G154" s="153"/>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row>
    <row r="155" spans="1:42" ht="46.5" customHeight="1">
      <c r="A155" s="152"/>
      <c r="B155" s="152"/>
      <c r="C155" s="152"/>
      <c r="D155" s="152"/>
      <c r="E155" s="152"/>
      <c r="F155" s="32"/>
      <c r="G155" s="153"/>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row>
    <row r="156" spans="1:42" ht="46.5" customHeight="1">
      <c r="A156" s="152"/>
      <c r="B156" s="152"/>
      <c r="C156" s="152"/>
      <c r="D156" s="152"/>
      <c r="E156" s="152"/>
      <c r="F156" s="32"/>
      <c r="G156" s="153"/>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row>
    <row r="157" spans="1:42" ht="46.5" customHeight="1">
      <c r="A157" s="152"/>
      <c r="B157" s="152"/>
      <c r="C157" s="152"/>
      <c r="D157" s="152"/>
      <c r="E157" s="152"/>
      <c r="F157" s="32"/>
      <c r="G157" s="153"/>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row>
    <row r="158" spans="1:42" ht="46.5" customHeight="1">
      <c r="A158" s="152"/>
      <c r="B158" s="152"/>
      <c r="C158" s="152"/>
      <c r="D158" s="152"/>
      <c r="E158" s="152"/>
      <c r="F158" s="32"/>
      <c r="G158" s="153"/>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row>
    <row r="159" spans="1:42" ht="46.5" customHeight="1">
      <c r="A159" s="152"/>
      <c r="B159" s="152"/>
      <c r="C159" s="152"/>
      <c r="D159" s="152"/>
      <c r="E159" s="152"/>
      <c r="F159" s="32"/>
      <c r="G159" s="153"/>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row>
    <row r="160" spans="1:42" ht="46.5" customHeight="1">
      <c r="A160" s="152"/>
      <c r="B160" s="152"/>
      <c r="C160" s="152"/>
      <c r="D160" s="152"/>
      <c r="E160" s="152"/>
      <c r="F160" s="32"/>
      <c r="G160" s="153"/>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row>
    <row r="161" spans="1:42" ht="46.5" customHeight="1">
      <c r="A161" s="152"/>
      <c r="B161" s="152"/>
      <c r="C161" s="152"/>
      <c r="D161" s="152"/>
      <c r="E161" s="152"/>
      <c r="F161" s="32"/>
      <c r="G161" s="153"/>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row>
    <row r="162" spans="1:42" ht="46.5" customHeight="1">
      <c r="A162" s="152"/>
      <c r="B162" s="152"/>
      <c r="C162" s="152"/>
      <c r="D162" s="152"/>
      <c r="E162" s="152"/>
      <c r="F162" s="32"/>
      <c r="G162" s="153"/>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row>
    <row r="163" spans="1:42" ht="46.5" customHeight="1">
      <c r="A163" s="152"/>
      <c r="B163" s="152"/>
      <c r="C163" s="152"/>
      <c r="D163" s="152"/>
      <c r="E163" s="152"/>
      <c r="F163" s="32"/>
      <c r="G163" s="153"/>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row>
    <row r="164" spans="1:42" ht="46.5" customHeight="1">
      <c r="A164" s="152"/>
      <c r="B164" s="152"/>
      <c r="C164" s="152"/>
      <c r="D164" s="152"/>
      <c r="E164" s="152"/>
      <c r="F164" s="32"/>
      <c r="G164" s="153"/>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row>
    <row r="165" spans="1:42" ht="46.5" customHeight="1">
      <c r="A165" s="152"/>
      <c r="B165" s="152"/>
      <c r="C165" s="152"/>
      <c r="D165" s="152"/>
      <c r="E165" s="152"/>
      <c r="F165" s="32"/>
      <c r="G165" s="153"/>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row>
    <row r="166" spans="1:42" ht="46.5" customHeight="1">
      <c r="A166" s="152"/>
      <c r="B166" s="152"/>
      <c r="C166" s="152"/>
      <c r="D166" s="152"/>
      <c r="E166" s="152"/>
      <c r="F166" s="32"/>
      <c r="G166" s="153"/>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row>
    <row r="167" spans="1:42" ht="46.5" customHeight="1">
      <c r="A167" s="152"/>
      <c r="B167" s="152"/>
      <c r="C167" s="152"/>
      <c r="D167" s="152"/>
      <c r="E167" s="152"/>
      <c r="F167" s="32"/>
      <c r="G167" s="153"/>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row>
    <row r="168" spans="1:42" ht="46.5" customHeight="1">
      <c r="A168" s="152"/>
      <c r="B168" s="152"/>
      <c r="C168" s="152"/>
      <c r="D168" s="152"/>
      <c r="E168" s="152"/>
      <c r="F168" s="32"/>
      <c r="G168" s="153"/>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row>
    <row r="169" spans="1:42" ht="46.5" customHeight="1">
      <c r="A169" s="152"/>
      <c r="B169" s="152"/>
      <c r="C169" s="152"/>
      <c r="D169" s="152"/>
      <c r="E169" s="152"/>
      <c r="F169" s="32"/>
      <c r="G169" s="153"/>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row>
    <row r="170" spans="1:42" ht="46.5" customHeight="1">
      <c r="A170" s="152"/>
      <c r="B170" s="152"/>
      <c r="C170" s="152"/>
      <c r="D170" s="152"/>
      <c r="E170" s="152"/>
      <c r="F170" s="32"/>
      <c r="G170" s="153"/>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row>
    <row r="171" spans="1:42" ht="46.5" customHeight="1">
      <c r="A171" s="152"/>
      <c r="B171" s="152"/>
      <c r="C171" s="152"/>
      <c r="D171" s="152"/>
      <c r="E171" s="152"/>
      <c r="F171" s="32"/>
      <c r="G171" s="153"/>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row>
    <row r="172" spans="1:42" ht="46.5" customHeight="1">
      <c r="A172" s="152"/>
      <c r="B172" s="152"/>
      <c r="C172" s="152"/>
      <c r="D172" s="152"/>
      <c r="E172" s="152"/>
      <c r="F172" s="32"/>
      <c r="G172" s="153"/>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row>
    <row r="173" spans="1:42" ht="46.5" customHeight="1">
      <c r="A173" s="152"/>
      <c r="B173" s="152"/>
      <c r="C173" s="152"/>
      <c r="D173" s="152"/>
      <c r="E173" s="152"/>
      <c r="F173" s="32"/>
      <c r="G173" s="153"/>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row>
    <row r="174" spans="1:42" ht="46.5" customHeight="1">
      <c r="A174" s="152"/>
      <c r="B174" s="152"/>
      <c r="C174" s="152"/>
      <c r="D174" s="152"/>
      <c r="E174" s="152"/>
      <c r="F174" s="32"/>
      <c r="G174" s="153"/>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row>
    <row r="175" spans="1:42" ht="46.5" customHeight="1">
      <c r="A175" s="152"/>
      <c r="B175" s="152"/>
      <c r="C175" s="152"/>
      <c r="D175" s="152"/>
      <c r="E175" s="152"/>
      <c r="F175" s="32"/>
      <c r="G175" s="153"/>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row>
    <row r="176" spans="1:42" ht="46.5" customHeight="1">
      <c r="A176" s="152"/>
      <c r="B176" s="152"/>
      <c r="C176" s="152"/>
      <c r="D176" s="152"/>
      <c r="E176" s="152"/>
      <c r="F176" s="32"/>
      <c r="G176" s="153"/>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row>
    <row r="177" spans="1:42" ht="46.5" customHeight="1">
      <c r="A177" s="152"/>
      <c r="B177" s="152"/>
      <c r="C177" s="152"/>
      <c r="D177" s="152"/>
      <c r="E177" s="152"/>
      <c r="F177" s="32"/>
      <c r="G177" s="153"/>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row>
    <row r="178" spans="1:42" ht="46.5" customHeight="1">
      <c r="A178" s="152"/>
      <c r="B178" s="152"/>
      <c r="C178" s="152"/>
      <c r="D178" s="152"/>
      <c r="E178" s="152"/>
      <c r="F178" s="32"/>
      <c r="G178" s="153"/>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row>
    <row r="179" spans="1:42" ht="46.5" customHeight="1">
      <c r="A179" s="152"/>
      <c r="B179" s="152"/>
      <c r="C179" s="152"/>
      <c r="D179" s="152"/>
      <c r="E179" s="152"/>
      <c r="F179" s="32"/>
      <c r="G179" s="153"/>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row>
    <row r="180" spans="1:42" ht="46.5" customHeight="1">
      <c r="A180" s="152"/>
      <c r="B180" s="152"/>
      <c r="C180" s="152"/>
      <c r="D180" s="152"/>
      <c r="E180" s="152"/>
      <c r="F180" s="32"/>
      <c r="G180" s="153"/>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row>
    <row r="181" spans="1:42" ht="46.5" customHeight="1">
      <c r="A181" s="152"/>
      <c r="B181" s="152"/>
      <c r="C181" s="152"/>
      <c r="D181" s="152"/>
      <c r="E181" s="152"/>
      <c r="F181" s="32"/>
      <c r="G181" s="153"/>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row>
    <row r="182" spans="1:42" ht="46.5" customHeight="1">
      <c r="A182" s="152"/>
      <c r="B182" s="152"/>
      <c r="C182" s="152"/>
      <c r="D182" s="152"/>
      <c r="E182" s="152"/>
      <c r="F182" s="32"/>
      <c r="G182" s="153"/>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row>
    <row r="183" spans="1:42" ht="46.5" customHeight="1">
      <c r="A183" s="152"/>
      <c r="B183" s="152"/>
      <c r="C183" s="152"/>
      <c r="D183" s="152"/>
      <c r="E183" s="152"/>
      <c r="F183" s="32"/>
      <c r="G183" s="153"/>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row>
    <row r="184" spans="1:42" ht="46.5" customHeight="1">
      <c r="A184" s="152"/>
      <c r="B184" s="152"/>
      <c r="C184" s="152"/>
      <c r="D184" s="152"/>
      <c r="E184" s="152"/>
      <c r="F184" s="32"/>
      <c r="G184" s="153"/>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row>
    <row r="185" spans="1:42" ht="46.5" customHeight="1">
      <c r="A185" s="152"/>
      <c r="B185" s="152"/>
      <c r="C185" s="152"/>
      <c r="D185" s="152"/>
      <c r="E185" s="152"/>
      <c r="F185" s="32"/>
      <c r="G185" s="153"/>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row>
    <row r="186" spans="1:42" ht="46.5" customHeight="1">
      <c r="A186" s="152"/>
      <c r="B186" s="152"/>
      <c r="C186" s="152"/>
      <c r="D186" s="152"/>
      <c r="E186" s="152"/>
      <c r="F186" s="32"/>
      <c r="G186" s="153"/>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row>
    <row r="187" spans="1:42" ht="46.5" customHeight="1">
      <c r="A187" s="152"/>
      <c r="B187" s="152"/>
      <c r="C187" s="152"/>
      <c r="D187" s="152"/>
      <c r="E187" s="152"/>
      <c r="F187" s="32"/>
      <c r="G187" s="153"/>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row>
    <row r="188" spans="1:42" ht="46.5" customHeight="1">
      <c r="A188" s="152"/>
      <c r="B188" s="152"/>
      <c r="C188" s="152"/>
      <c r="D188" s="152"/>
      <c r="E188" s="152"/>
      <c r="F188" s="32"/>
      <c r="G188" s="153"/>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row>
    <row r="189" spans="1:42" ht="46.5" customHeight="1">
      <c r="A189" s="152"/>
      <c r="B189" s="152"/>
      <c r="C189" s="152"/>
      <c r="D189" s="152"/>
      <c r="E189" s="152"/>
      <c r="F189" s="32"/>
      <c r="G189" s="153"/>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row>
    <row r="190" spans="1:42" ht="46.5" customHeight="1">
      <c r="A190" s="152"/>
      <c r="B190" s="152"/>
      <c r="C190" s="152"/>
      <c r="D190" s="152"/>
      <c r="E190" s="152"/>
      <c r="F190" s="32"/>
      <c r="G190" s="153"/>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row>
    <row r="191" spans="1:42" ht="46.5" customHeight="1">
      <c r="A191" s="152"/>
      <c r="B191" s="152"/>
      <c r="C191" s="152"/>
      <c r="D191" s="152"/>
      <c r="E191" s="152"/>
      <c r="F191" s="32"/>
      <c r="G191" s="153"/>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row>
    <row r="192" spans="1:42" ht="46.5" customHeight="1">
      <c r="A192" s="152"/>
      <c r="B192" s="152"/>
      <c r="C192" s="152"/>
      <c r="D192" s="152"/>
      <c r="E192" s="152"/>
      <c r="F192" s="32"/>
      <c r="G192" s="153"/>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row>
    <row r="193" spans="1:42" ht="46.5" customHeight="1">
      <c r="A193" s="152"/>
      <c r="B193" s="152"/>
      <c r="C193" s="152"/>
      <c r="D193" s="152"/>
      <c r="E193" s="152"/>
      <c r="F193" s="32"/>
      <c r="G193" s="153"/>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row>
    <row r="194" spans="1:42" ht="46.5" customHeight="1">
      <c r="A194" s="152"/>
      <c r="B194" s="152"/>
      <c r="C194" s="152"/>
      <c r="D194" s="152"/>
      <c r="E194" s="152"/>
      <c r="F194" s="32"/>
      <c r="G194" s="153"/>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row>
    <row r="195" spans="1:42" ht="46.5" customHeight="1">
      <c r="A195" s="152"/>
      <c r="B195" s="152"/>
      <c r="C195" s="152"/>
      <c r="D195" s="152"/>
      <c r="E195" s="152"/>
      <c r="F195" s="32"/>
      <c r="G195" s="153"/>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row>
    <row r="196" spans="1:42" ht="46.5" customHeight="1">
      <c r="A196" s="152"/>
      <c r="B196" s="152"/>
      <c r="C196" s="152"/>
      <c r="D196" s="152"/>
      <c r="E196" s="152"/>
      <c r="F196" s="32"/>
      <c r="G196" s="153"/>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row>
    <row r="197" spans="1:42" ht="46.5" customHeight="1">
      <c r="A197" s="152"/>
      <c r="B197" s="152"/>
      <c r="C197" s="152"/>
      <c r="D197" s="152"/>
      <c r="E197" s="152"/>
      <c r="F197" s="32"/>
      <c r="G197" s="153"/>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row>
    <row r="198" spans="1:42" ht="46.5" customHeight="1">
      <c r="A198" s="152"/>
      <c r="B198" s="152"/>
      <c r="C198" s="152"/>
      <c r="D198" s="152"/>
      <c r="E198" s="152"/>
      <c r="F198" s="32"/>
      <c r="G198" s="153"/>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row>
    <row r="199" spans="1:42" ht="46.5" customHeight="1">
      <c r="A199" s="152"/>
      <c r="B199" s="152"/>
      <c r="C199" s="152"/>
      <c r="D199" s="152"/>
      <c r="E199" s="152"/>
      <c r="F199" s="32"/>
      <c r="G199" s="153"/>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row>
    <row r="200" spans="1:42" ht="46.5" customHeight="1">
      <c r="A200" s="152"/>
      <c r="B200" s="152"/>
      <c r="C200" s="152"/>
      <c r="D200" s="152"/>
      <c r="E200" s="152"/>
      <c r="F200" s="32"/>
      <c r="G200" s="153"/>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row>
    <row r="201" spans="1:42" ht="46.5" customHeight="1">
      <c r="A201" s="152"/>
      <c r="B201" s="152"/>
      <c r="C201" s="152"/>
      <c r="D201" s="152"/>
      <c r="E201" s="152"/>
      <c r="F201" s="32"/>
      <c r="G201" s="153"/>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row>
    <row r="202" spans="1:42" ht="46.5" customHeight="1">
      <c r="A202" s="152"/>
      <c r="B202" s="152"/>
      <c r="C202" s="152"/>
      <c r="D202" s="152"/>
      <c r="E202" s="152"/>
      <c r="F202" s="32"/>
      <c r="G202" s="153"/>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row>
    <row r="203" spans="1:42" ht="46.5" customHeight="1">
      <c r="A203" s="152"/>
      <c r="B203" s="152"/>
      <c r="C203" s="152"/>
      <c r="D203" s="152"/>
      <c r="E203" s="152"/>
      <c r="F203" s="32"/>
      <c r="G203" s="153"/>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row>
    <row r="204" spans="1:42" ht="46.5" customHeight="1">
      <c r="A204" s="152"/>
      <c r="B204" s="152"/>
      <c r="C204" s="152"/>
      <c r="D204" s="152"/>
      <c r="E204" s="152"/>
      <c r="F204" s="32"/>
      <c r="G204" s="153"/>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row>
    <row r="205" spans="1:42" ht="46.5" customHeight="1">
      <c r="A205" s="152"/>
      <c r="B205" s="152"/>
      <c r="C205" s="152"/>
      <c r="D205" s="152"/>
      <c r="E205" s="152"/>
      <c r="F205" s="32"/>
      <c r="G205" s="153"/>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row>
    <row r="206" spans="1:42" ht="46.5" customHeight="1">
      <c r="A206" s="152"/>
      <c r="B206" s="152"/>
      <c r="C206" s="152"/>
      <c r="D206" s="152"/>
      <c r="E206" s="152"/>
      <c r="F206" s="32"/>
      <c r="G206" s="153"/>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row>
    <row r="207" spans="1:42" ht="46.5" customHeight="1">
      <c r="A207" s="152"/>
      <c r="B207" s="152"/>
      <c r="C207" s="152"/>
      <c r="D207" s="152"/>
      <c r="E207" s="152"/>
      <c r="F207" s="32"/>
      <c r="G207" s="153"/>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row>
    <row r="208" spans="1:42" ht="46.5" customHeight="1">
      <c r="A208" s="152"/>
      <c r="B208" s="152"/>
      <c r="C208" s="152"/>
      <c r="D208" s="152"/>
      <c r="E208" s="152"/>
      <c r="F208" s="32"/>
      <c r="G208" s="153"/>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row>
    <row r="209" spans="1:42" ht="46.5" customHeight="1">
      <c r="A209" s="152"/>
      <c r="B209" s="152"/>
      <c r="C209" s="152"/>
      <c r="D209" s="152"/>
      <c r="E209" s="152"/>
      <c r="F209" s="32"/>
      <c r="G209" s="153"/>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row>
    <row r="210" spans="1:42" ht="46.5" customHeight="1">
      <c r="A210" s="152"/>
      <c r="B210" s="152"/>
      <c r="C210" s="152"/>
      <c r="D210" s="152"/>
      <c r="E210" s="152"/>
      <c r="F210" s="32"/>
      <c r="G210" s="153"/>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row>
    <row r="211" spans="1:42" ht="46.5" customHeight="1">
      <c r="A211" s="152"/>
      <c r="B211" s="152"/>
      <c r="C211" s="152"/>
      <c r="D211" s="152"/>
      <c r="E211" s="152"/>
      <c r="F211" s="32"/>
      <c r="G211" s="153"/>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row>
    <row r="212" spans="1:42" ht="46.5" customHeight="1">
      <c r="A212" s="152"/>
      <c r="B212" s="152"/>
      <c r="C212" s="152"/>
      <c r="D212" s="152"/>
      <c r="E212" s="152"/>
      <c r="F212" s="32"/>
      <c r="G212" s="153"/>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row>
    <row r="213" spans="1:42" ht="46.5" customHeight="1">
      <c r="A213" s="152"/>
      <c r="B213" s="152"/>
      <c r="C213" s="152"/>
      <c r="D213" s="152"/>
      <c r="E213" s="152"/>
      <c r="F213" s="32"/>
      <c r="G213" s="153"/>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row>
    <row r="214" spans="1:42" ht="46.5" customHeight="1">
      <c r="A214" s="152"/>
      <c r="B214" s="152"/>
      <c r="C214" s="152"/>
      <c r="D214" s="152"/>
      <c r="E214" s="152"/>
      <c r="F214" s="32"/>
      <c r="G214" s="153"/>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row>
    <row r="215" spans="1:42" ht="46.5" customHeight="1">
      <c r="A215" s="152"/>
      <c r="B215" s="152"/>
      <c r="C215" s="152"/>
      <c r="D215" s="152"/>
      <c r="E215" s="152"/>
      <c r="F215" s="32"/>
      <c r="G215" s="153"/>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row>
    <row r="216" spans="1:42" ht="46.5" customHeight="1">
      <c r="A216" s="152"/>
      <c r="B216" s="152"/>
      <c r="C216" s="152"/>
      <c r="D216" s="152"/>
      <c r="E216" s="152"/>
      <c r="F216" s="32"/>
      <c r="G216" s="153"/>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row>
    <row r="217" spans="1:42" ht="46.5" customHeight="1">
      <c r="A217" s="152"/>
      <c r="B217" s="152"/>
      <c r="C217" s="152"/>
      <c r="D217" s="152"/>
      <c r="E217" s="152"/>
      <c r="F217" s="32"/>
      <c r="G217" s="153"/>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row>
    <row r="218" spans="1:42" ht="46.5" customHeight="1">
      <c r="A218" s="152"/>
      <c r="B218" s="152"/>
      <c r="C218" s="152"/>
      <c r="D218" s="152"/>
      <c r="E218" s="152"/>
      <c r="F218" s="32"/>
      <c r="G218" s="153"/>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row>
    <row r="219" spans="1:42" ht="46.5" customHeight="1">
      <c r="A219" s="152"/>
      <c r="B219" s="152"/>
      <c r="C219" s="152"/>
      <c r="D219" s="152"/>
      <c r="E219" s="152"/>
      <c r="F219" s="32"/>
      <c r="G219" s="153"/>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row>
    <row r="220" spans="1:42" ht="46.5" customHeight="1">
      <c r="A220" s="152"/>
      <c r="B220" s="152"/>
      <c r="C220" s="152"/>
      <c r="D220" s="152"/>
      <c r="E220" s="152"/>
      <c r="F220" s="32"/>
      <c r="G220" s="153"/>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row>
    <row r="221" spans="1:42" ht="46.5" customHeight="1">
      <c r="A221" s="152"/>
      <c r="B221" s="152"/>
      <c r="C221" s="152"/>
      <c r="D221" s="152"/>
      <c r="E221" s="152"/>
      <c r="F221" s="32"/>
      <c r="G221" s="153"/>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row>
    <row r="222" spans="1:42" ht="46.5" customHeight="1">
      <c r="A222" s="152"/>
      <c r="B222" s="152"/>
      <c r="C222" s="152"/>
      <c r="D222" s="152"/>
      <c r="E222" s="152"/>
      <c r="F222" s="32"/>
      <c r="G222" s="153"/>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row>
    <row r="223" spans="1:42" ht="46.5" customHeight="1">
      <c r="A223" s="152"/>
      <c r="B223" s="152"/>
      <c r="C223" s="152"/>
      <c r="D223" s="152"/>
      <c r="E223" s="152"/>
      <c r="F223" s="32"/>
      <c r="G223" s="153"/>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row>
    <row r="224" spans="1:42" ht="46.5" customHeight="1">
      <c r="A224" s="152"/>
      <c r="B224" s="152"/>
      <c r="C224" s="152"/>
      <c r="D224" s="152"/>
      <c r="E224" s="152"/>
      <c r="F224" s="32"/>
      <c r="G224" s="153"/>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row>
    <row r="225" spans="1:42" ht="46.5" customHeight="1">
      <c r="A225" s="152"/>
      <c r="B225" s="152"/>
      <c r="C225" s="152"/>
      <c r="D225" s="152"/>
      <c r="E225" s="152"/>
      <c r="F225" s="32"/>
      <c r="G225" s="153"/>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row>
    <row r="226" spans="1:42" ht="46.5" customHeight="1">
      <c r="A226" s="152"/>
      <c r="B226" s="152"/>
      <c r="C226" s="152"/>
      <c r="D226" s="152"/>
      <c r="E226" s="152"/>
      <c r="F226" s="32"/>
      <c r="G226" s="153"/>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row>
    <row r="227" spans="1:42" ht="46.5" customHeight="1">
      <c r="A227" s="152"/>
      <c r="B227" s="152"/>
      <c r="C227" s="152"/>
      <c r="D227" s="152"/>
      <c r="E227" s="152"/>
      <c r="F227" s="32"/>
      <c r="G227" s="153"/>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row>
    <row r="228" spans="1:42" ht="46.5" customHeight="1">
      <c r="A228" s="152"/>
      <c r="B228" s="152"/>
      <c r="C228" s="152"/>
      <c r="D228" s="152"/>
      <c r="E228" s="152"/>
      <c r="F228" s="32"/>
      <c r="G228" s="153"/>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row>
    <row r="229" spans="1:42" ht="46.5" customHeight="1">
      <c r="A229" s="152"/>
      <c r="B229" s="152"/>
      <c r="C229" s="152"/>
      <c r="D229" s="152"/>
      <c r="E229" s="152"/>
      <c r="F229" s="32"/>
      <c r="G229" s="153"/>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row>
    <row r="230" spans="1:42" ht="46.5" customHeight="1">
      <c r="A230" s="152"/>
      <c r="B230" s="152"/>
      <c r="C230" s="152"/>
      <c r="D230" s="152"/>
      <c r="E230" s="152"/>
      <c r="F230" s="32"/>
      <c r="G230" s="153"/>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row>
    <row r="231" spans="1:42" ht="46.5" customHeight="1">
      <c r="A231" s="152"/>
      <c r="B231" s="152"/>
      <c r="C231" s="152"/>
      <c r="D231" s="152"/>
      <c r="E231" s="152"/>
      <c r="F231" s="32"/>
      <c r="G231" s="153"/>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row>
    <row r="232" spans="1:42" ht="46.5" customHeight="1">
      <c r="A232" s="152"/>
      <c r="B232" s="152"/>
      <c r="C232" s="152"/>
      <c r="D232" s="152"/>
      <c r="E232" s="152"/>
      <c r="F232" s="32"/>
      <c r="G232" s="153"/>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row>
    <row r="233" spans="1:42" ht="46.5" customHeight="1">
      <c r="A233" s="152"/>
      <c r="B233" s="152"/>
      <c r="C233" s="152"/>
      <c r="D233" s="152"/>
      <c r="E233" s="152"/>
      <c r="F233" s="32"/>
      <c r="G233" s="153"/>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row>
    <row r="234" spans="1:42" ht="46.5" customHeight="1">
      <c r="A234" s="152"/>
      <c r="B234" s="152"/>
      <c r="C234" s="152"/>
      <c r="D234" s="152"/>
      <c r="E234" s="152"/>
      <c r="F234" s="32"/>
      <c r="G234" s="153"/>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row>
    <row r="235" spans="1:42" ht="46.5" customHeight="1">
      <c r="A235" s="152"/>
      <c r="B235" s="152"/>
      <c r="C235" s="152"/>
      <c r="D235" s="152"/>
      <c r="E235" s="152"/>
      <c r="F235" s="32"/>
      <c r="G235" s="153"/>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row>
    <row r="236" spans="1:42" ht="46.5" customHeight="1">
      <c r="A236" s="152"/>
      <c r="B236" s="152"/>
      <c r="C236" s="152"/>
      <c r="D236" s="152"/>
      <c r="E236" s="152"/>
      <c r="F236" s="32"/>
      <c r="G236" s="153"/>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row>
    <row r="237" spans="1:42" ht="46.5" customHeight="1">
      <c r="A237" s="152"/>
      <c r="B237" s="152"/>
      <c r="C237" s="152"/>
      <c r="D237" s="152"/>
      <c r="E237" s="152"/>
      <c r="F237" s="32"/>
      <c r="G237" s="153"/>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row>
    <row r="238" spans="1:42" ht="46.5" customHeight="1">
      <c r="A238" s="152"/>
      <c r="B238" s="152"/>
      <c r="C238" s="152"/>
      <c r="D238" s="152"/>
      <c r="E238" s="152"/>
      <c r="F238" s="32"/>
      <c r="G238" s="153"/>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row>
    <row r="239" spans="1:42" ht="46.5" customHeight="1">
      <c r="A239" s="152"/>
      <c r="B239" s="152"/>
      <c r="C239" s="152"/>
      <c r="D239" s="152"/>
      <c r="E239" s="152"/>
      <c r="F239" s="32"/>
      <c r="G239" s="153"/>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row>
    <row r="240" spans="1:42" ht="46.5" customHeight="1">
      <c r="A240" s="152"/>
      <c r="B240" s="152"/>
      <c r="C240" s="152"/>
      <c r="D240" s="152"/>
      <c r="E240" s="152"/>
      <c r="F240" s="32"/>
      <c r="G240" s="153"/>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row>
    <row r="241" spans="1:42" ht="46.5" customHeight="1">
      <c r="A241" s="152"/>
      <c r="B241" s="152"/>
      <c r="C241" s="152"/>
      <c r="D241" s="152"/>
      <c r="E241" s="152"/>
      <c r="F241" s="32"/>
      <c r="G241" s="153"/>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row>
    <row r="242" spans="1:42" ht="46.5" customHeight="1">
      <c r="A242" s="152"/>
      <c r="B242" s="152"/>
      <c r="C242" s="152"/>
      <c r="D242" s="152"/>
      <c r="E242" s="152"/>
      <c r="F242" s="32"/>
      <c r="G242" s="153"/>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row>
    <row r="243" spans="1:42" ht="46.5" customHeight="1">
      <c r="A243" s="152"/>
      <c r="B243" s="152"/>
      <c r="C243" s="152"/>
      <c r="D243" s="152"/>
      <c r="E243" s="152"/>
      <c r="F243" s="32"/>
      <c r="G243" s="153"/>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row>
    <row r="244" spans="1:42" ht="46.5" customHeight="1">
      <c r="A244" s="152"/>
      <c r="B244" s="152"/>
      <c r="C244" s="152"/>
      <c r="D244" s="152"/>
      <c r="E244" s="152"/>
      <c r="F244" s="32"/>
      <c r="G244" s="153"/>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row>
    <row r="245" spans="1:42" ht="46.5" customHeight="1">
      <c r="A245" s="152"/>
      <c r="B245" s="152"/>
      <c r="C245" s="152"/>
      <c r="D245" s="152"/>
      <c r="E245" s="152"/>
      <c r="F245" s="32"/>
      <c r="G245" s="153"/>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row>
    <row r="246" spans="1:42" ht="46.5" customHeight="1">
      <c r="A246" s="152"/>
      <c r="B246" s="152"/>
      <c r="C246" s="152"/>
      <c r="D246" s="152"/>
      <c r="E246" s="152"/>
      <c r="F246" s="32"/>
      <c r="G246" s="153"/>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row>
    <row r="247" spans="1:42" ht="46.5" customHeight="1">
      <c r="A247" s="152"/>
      <c r="B247" s="152"/>
      <c r="C247" s="152"/>
      <c r="D247" s="152"/>
      <c r="E247" s="152"/>
      <c r="F247" s="32"/>
      <c r="G247" s="153"/>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row>
    <row r="248" spans="1:42" ht="46.5" customHeight="1">
      <c r="A248" s="152"/>
      <c r="B248" s="152"/>
      <c r="C248" s="152"/>
      <c r="D248" s="152"/>
      <c r="E248" s="152"/>
      <c r="F248" s="32"/>
      <c r="G248" s="153"/>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row>
    <row r="249" spans="1:42" ht="46.5" customHeight="1">
      <c r="A249" s="152"/>
      <c r="B249" s="152"/>
      <c r="C249" s="152"/>
      <c r="D249" s="152"/>
      <c r="E249" s="152"/>
      <c r="F249" s="32"/>
      <c r="G249" s="153"/>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row>
    <row r="250" spans="1:42" ht="46.5" customHeight="1">
      <c r="A250" s="152"/>
      <c r="B250" s="152"/>
      <c r="C250" s="152"/>
      <c r="D250" s="152"/>
      <c r="E250" s="152"/>
      <c r="F250" s="32"/>
      <c r="G250" s="153"/>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row>
    <row r="251" spans="1:42" ht="46.5" customHeight="1">
      <c r="A251" s="152"/>
      <c r="B251" s="152"/>
      <c r="C251" s="152"/>
      <c r="D251" s="152"/>
      <c r="E251" s="152"/>
      <c r="F251" s="32"/>
      <c r="G251" s="153"/>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row>
    <row r="252" spans="1:42" ht="46.5" customHeight="1">
      <c r="A252" s="152"/>
      <c r="B252" s="152"/>
      <c r="C252" s="152"/>
      <c r="D252" s="152"/>
      <c r="E252" s="152"/>
      <c r="F252" s="32"/>
      <c r="G252" s="153"/>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row>
    <row r="253" spans="1:42" ht="46.5" customHeight="1">
      <c r="A253" s="152"/>
      <c r="B253" s="152"/>
      <c r="C253" s="152"/>
      <c r="D253" s="152"/>
      <c r="E253" s="152"/>
      <c r="F253" s="32"/>
      <c r="G253" s="153"/>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row>
    <row r="254" spans="1:42" ht="46.5" customHeight="1">
      <c r="A254" s="152"/>
      <c r="B254" s="152"/>
      <c r="C254" s="152"/>
      <c r="D254" s="152"/>
      <c r="E254" s="152"/>
      <c r="F254" s="32"/>
      <c r="G254" s="153"/>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row>
    <row r="255" spans="1:42" ht="46.5" customHeight="1">
      <c r="A255" s="152"/>
      <c r="B255" s="152"/>
      <c r="C255" s="152"/>
      <c r="D255" s="152"/>
      <c r="E255" s="152"/>
      <c r="F255" s="32"/>
      <c r="G255" s="153"/>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row>
    <row r="256" spans="1:42" ht="46.5" customHeight="1">
      <c r="A256" s="152"/>
      <c r="B256" s="152"/>
      <c r="C256" s="152"/>
      <c r="D256" s="152"/>
      <c r="E256" s="152"/>
      <c r="F256" s="32"/>
      <c r="G256" s="153"/>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row>
    <row r="257" spans="1:42" ht="46.5" customHeight="1">
      <c r="A257" s="152"/>
      <c r="B257" s="152"/>
      <c r="C257" s="152"/>
      <c r="D257" s="152"/>
      <c r="E257" s="152"/>
      <c r="F257" s="32"/>
      <c r="G257" s="153"/>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row>
    <row r="258" spans="1:42" ht="46.5" customHeight="1"/>
    <row r="259" spans="1:42" ht="46.5" customHeight="1"/>
    <row r="260" spans="1:42" ht="46.5" customHeight="1"/>
    <row r="261" spans="1:42" ht="46.5" customHeight="1"/>
    <row r="262" spans="1:42" ht="46.5" customHeight="1"/>
    <row r="263" spans="1:42" ht="46.5" customHeight="1"/>
    <row r="264" spans="1:42" ht="46.5" customHeight="1"/>
    <row r="265" spans="1:42" ht="46.5" customHeight="1"/>
    <row r="266" spans="1:42" ht="46.5" customHeight="1"/>
    <row r="267" spans="1:42" ht="46.5" customHeight="1"/>
    <row r="268" spans="1:42" ht="46.5" customHeight="1"/>
    <row r="269" spans="1:42" ht="46.5" customHeight="1"/>
    <row r="270" spans="1:42" ht="46.5" customHeight="1"/>
    <row r="271" spans="1:42" ht="46.5" customHeight="1"/>
    <row r="272" spans="1:42" ht="46.5" customHeight="1"/>
    <row r="273" ht="46.5" customHeight="1"/>
    <row r="274" ht="46.5" customHeight="1"/>
    <row r="275" ht="46.5" customHeight="1"/>
    <row r="276" ht="46.5" customHeight="1"/>
    <row r="277" ht="46.5" customHeight="1"/>
    <row r="278" ht="46.5" customHeight="1"/>
    <row r="279" ht="46.5" customHeight="1"/>
    <row r="280" ht="46.5" customHeight="1"/>
    <row r="281" ht="46.5" customHeight="1"/>
    <row r="282" ht="46.5" customHeight="1"/>
    <row r="283" ht="46.5" customHeight="1"/>
    <row r="284" ht="46.5" customHeight="1"/>
    <row r="285" ht="46.5" customHeight="1"/>
    <row r="286" ht="46.5" customHeight="1"/>
    <row r="287" ht="46.5" customHeight="1"/>
    <row r="288" ht="46.5" customHeight="1"/>
    <row r="289" ht="46.5" customHeight="1"/>
    <row r="290" ht="46.5" customHeight="1"/>
    <row r="291" ht="46.5" customHeight="1"/>
    <row r="292" ht="46.5" customHeight="1"/>
    <row r="293" ht="46.5" customHeight="1"/>
    <row r="294" ht="46.5" customHeight="1"/>
    <row r="295" ht="46.5" customHeight="1"/>
    <row r="296" ht="46.5" customHeight="1"/>
    <row r="297" ht="46.5" customHeight="1"/>
    <row r="298" ht="46.5" customHeight="1"/>
    <row r="299" ht="46.5" customHeight="1"/>
    <row r="300" ht="46.5" customHeight="1"/>
    <row r="301" ht="46.5" customHeight="1"/>
    <row r="302" ht="46.5" customHeight="1"/>
    <row r="303" ht="46.5" customHeight="1"/>
    <row r="304" ht="46.5" customHeight="1"/>
    <row r="305" ht="46.5" customHeight="1"/>
    <row r="306" ht="46.5" customHeight="1"/>
    <row r="307" ht="46.5" customHeight="1"/>
    <row r="308" ht="46.5" customHeight="1"/>
    <row r="309" ht="46.5" customHeight="1"/>
    <row r="310" ht="46.5" customHeight="1"/>
    <row r="311" ht="46.5" customHeight="1"/>
    <row r="312" ht="46.5" customHeight="1"/>
    <row r="313" ht="46.5" customHeight="1"/>
    <row r="314" ht="46.5" customHeight="1"/>
    <row r="315" ht="46.5" customHeight="1"/>
    <row r="316" ht="46.5" customHeight="1"/>
    <row r="317" ht="46.5" customHeight="1"/>
    <row r="318" ht="46.5" customHeight="1"/>
    <row r="319" ht="46.5" customHeight="1"/>
    <row r="320" ht="46.5" customHeight="1"/>
    <row r="321" ht="46.5" customHeight="1"/>
    <row r="322" ht="46.5" customHeight="1"/>
    <row r="323" ht="46.5" customHeight="1"/>
    <row r="324" ht="46.5" customHeight="1"/>
    <row r="325" ht="46.5" customHeight="1"/>
    <row r="326" ht="46.5" customHeight="1"/>
    <row r="327" ht="46.5" customHeight="1"/>
    <row r="328" ht="46.5" customHeight="1"/>
    <row r="329" ht="46.5" customHeight="1"/>
    <row r="330" ht="46.5" customHeight="1"/>
    <row r="331" ht="46.5" customHeight="1"/>
    <row r="332" ht="46.5" customHeight="1"/>
    <row r="333" ht="46.5" customHeight="1"/>
    <row r="334" ht="46.5" customHeight="1"/>
    <row r="335" ht="46.5" customHeight="1"/>
    <row r="336" ht="46.5" customHeight="1"/>
    <row r="337" ht="46.5" customHeight="1"/>
    <row r="338" ht="46.5" customHeight="1"/>
    <row r="339" ht="46.5" customHeight="1"/>
    <row r="340" ht="46.5" customHeight="1"/>
    <row r="341" ht="46.5" customHeight="1"/>
    <row r="342" ht="46.5" customHeight="1"/>
    <row r="343" ht="46.5" customHeight="1"/>
    <row r="344" ht="46.5" customHeight="1"/>
    <row r="345" ht="46.5" customHeight="1"/>
    <row r="346" ht="46.5" customHeight="1"/>
    <row r="347" ht="46.5" customHeight="1"/>
    <row r="348" ht="46.5" customHeight="1"/>
    <row r="349" ht="46.5" customHeight="1"/>
    <row r="350" ht="46.5" customHeight="1"/>
    <row r="351" ht="46.5" customHeight="1"/>
    <row r="352" ht="46.5" customHeight="1"/>
    <row r="353" ht="46.5" customHeight="1"/>
    <row r="354" ht="46.5" customHeight="1"/>
    <row r="355" ht="46.5" customHeight="1"/>
    <row r="356" ht="46.5" customHeight="1"/>
    <row r="357" ht="46.5" customHeight="1"/>
    <row r="358" ht="46.5" customHeight="1"/>
    <row r="359" ht="46.5" customHeight="1"/>
    <row r="360" ht="46.5" customHeight="1"/>
    <row r="361" ht="46.5" customHeight="1"/>
    <row r="362" ht="46.5" customHeight="1"/>
    <row r="363" ht="46.5" customHeight="1"/>
    <row r="364" ht="46.5" customHeight="1"/>
    <row r="365" ht="46.5" customHeight="1"/>
    <row r="366" ht="46.5" customHeight="1"/>
    <row r="367" ht="46.5" customHeight="1"/>
    <row r="368" ht="46.5" customHeight="1"/>
    <row r="369" ht="46.5" customHeight="1"/>
    <row r="370" ht="46.5" customHeight="1"/>
    <row r="371" ht="46.5" customHeight="1"/>
    <row r="372" ht="46.5" customHeight="1"/>
    <row r="373" ht="46.5" customHeight="1"/>
    <row r="374" ht="46.5" customHeight="1"/>
    <row r="375" ht="46.5" customHeight="1"/>
    <row r="376" ht="46.5" customHeight="1"/>
    <row r="377" ht="46.5" customHeight="1"/>
    <row r="378" ht="46.5" customHeight="1"/>
    <row r="379" ht="46.5" customHeight="1"/>
    <row r="380" ht="46.5" customHeight="1"/>
    <row r="381" ht="46.5" customHeight="1"/>
    <row r="382" ht="46.5" customHeight="1"/>
    <row r="383" ht="46.5" customHeight="1"/>
    <row r="384" ht="46.5" customHeight="1"/>
    <row r="385" ht="46.5" customHeight="1"/>
    <row r="386" ht="46.5" customHeight="1"/>
    <row r="387" ht="46.5" customHeight="1"/>
    <row r="388" ht="46.5" customHeight="1"/>
    <row r="389" ht="46.5" customHeight="1"/>
    <row r="390" ht="46.5" customHeight="1"/>
    <row r="391" ht="46.5" customHeight="1"/>
    <row r="392" ht="46.5" customHeight="1"/>
    <row r="393" ht="46.5" customHeight="1"/>
    <row r="394" ht="46.5" customHeight="1"/>
    <row r="395" ht="46.5" customHeight="1"/>
    <row r="396" ht="46.5" customHeight="1"/>
    <row r="397" ht="46.5" customHeight="1"/>
    <row r="398" ht="46.5" customHeight="1"/>
    <row r="399" ht="46.5" customHeight="1"/>
    <row r="400" ht="46.5" customHeight="1"/>
    <row r="401" ht="46.5" customHeight="1"/>
    <row r="402" ht="46.5" customHeight="1"/>
    <row r="403" ht="46.5" customHeight="1"/>
    <row r="404" ht="46.5" customHeight="1"/>
    <row r="405" ht="46.5" customHeight="1"/>
    <row r="406" ht="46.5" customHeight="1"/>
    <row r="407" ht="46.5" customHeight="1"/>
    <row r="408" ht="46.5" customHeight="1"/>
    <row r="409" ht="46.5" customHeight="1"/>
    <row r="410" ht="46.5" customHeight="1"/>
    <row r="411" ht="46.5" customHeight="1"/>
    <row r="412" ht="46.5" customHeight="1"/>
    <row r="413" ht="46.5" customHeight="1"/>
    <row r="414" ht="46.5" customHeight="1"/>
    <row r="415" ht="46.5" customHeight="1"/>
    <row r="416" ht="46.5" customHeight="1"/>
    <row r="417" ht="46.5" customHeight="1"/>
    <row r="418" ht="46.5" customHeight="1"/>
    <row r="419" ht="46.5" customHeight="1"/>
    <row r="420" ht="46.5" customHeight="1"/>
    <row r="421" ht="46.5" customHeight="1"/>
    <row r="422" ht="46.5" customHeight="1"/>
    <row r="423" ht="46.5" customHeight="1"/>
    <row r="424" ht="46.5" customHeight="1"/>
    <row r="425" ht="46.5" customHeight="1"/>
    <row r="426" ht="46.5" customHeight="1"/>
    <row r="427" ht="46.5" customHeight="1"/>
    <row r="428" ht="46.5" customHeight="1"/>
    <row r="429" ht="46.5" customHeight="1"/>
    <row r="430" ht="46.5" customHeight="1"/>
    <row r="431" ht="46.5" customHeight="1"/>
    <row r="432" ht="46.5" customHeight="1"/>
    <row r="433" ht="46.5" customHeight="1"/>
    <row r="434" ht="46.5" customHeight="1"/>
    <row r="435" ht="46.5" customHeight="1"/>
    <row r="436" ht="46.5" customHeight="1"/>
    <row r="437" ht="46.5" customHeight="1"/>
    <row r="438" ht="46.5" customHeight="1"/>
    <row r="439" ht="46.5" customHeight="1"/>
    <row r="440" ht="46.5" customHeight="1"/>
    <row r="441" ht="46.5" customHeight="1"/>
    <row r="442" ht="46.5" customHeight="1"/>
    <row r="443" ht="46.5" customHeight="1"/>
    <row r="444" ht="46.5" customHeight="1"/>
    <row r="445" ht="46.5" customHeight="1"/>
    <row r="446" ht="46.5" customHeight="1"/>
    <row r="447" ht="46.5" customHeight="1"/>
    <row r="448" ht="46.5" customHeight="1"/>
    <row r="449" ht="46.5" customHeight="1"/>
    <row r="450" ht="46.5" customHeight="1"/>
    <row r="451" ht="46.5" customHeight="1"/>
    <row r="452" ht="46.5" customHeight="1"/>
    <row r="453" ht="46.5" customHeight="1"/>
    <row r="454" ht="46.5" customHeight="1"/>
    <row r="455" ht="46.5" customHeight="1"/>
    <row r="456" ht="46.5" customHeight="1"/>
    <row r="457" ht="46.5" customHeight="1"/>
    <row r="458" ht="46.5" customHeight="1"/>
    <row r="459" ht="46.5" customHeight="1"/>
    <row r="460" ht="46.5" customHeight="1"/>
    <row r="461" ht="46.5" customHeight="1"/>
    <row r="462" ht="46.5" customHeight="1"/>
    <row r="463" ht="46.5" customHeight="1"/>
    <row r="464" ht="46.5" customHeight="1"/>
    <row r="465" ht="46.5" customHeight="1"/>
    <row r="466" ht="46.5" customHeight="1"/>
    <row r="467" ht="46.5" customHeight="1"/>
    <row r="468" ht="46.5" customHeight="1"/>
    <row r="469" ht="46.5" customHeight="1"/>
    <row r="470" ht="46.5" customHeight="1"/>
    <row r="471" ht="46.5" customHeight="1"/>
    <row r="472" ht="46.5" customHeight="1"/>
    <row r="473" ht="46.5" customHeight="1"/>
    <row r="474" ht="46.5" customHeight="1"/>
    <row r="475" ht="46.5" customHeight="1"/>
    <row r="476" ht="46.5" customHeight="1"/>
    <row r="477" ht="46.5" customHeight="1"/>
    <row r="478" ht="46.5" customHeight="1"/>
    <row r="479" ht="46.5" customHeight="1"/>
    <row r="480" ht="46.5" customHeight="1"/>
    <row r="481" ht="46.5" customHeight="1"/>
    <row r="482" ht="46.5" customHeight="1"/>
    <row r="483" ht="46.5" customHeight="1"/>
    <row r="484" ht="46.5" customHeight="1"/>
    <row r="485" ht="46.5" customHeight="1"/>
    <row r="486" ht="46.5" customHeight="1"/>
    <row r="487" ht="46.5" customHeight="1"/>
    <row r="488" ht="46.5" customHeight="1"/>
    <row r="489" ht="46.5" customHeight="1"/>
    <row r="490" ht="46.5" customHeight="1"/>
    <row r="491" ht="46.5" customHeight="1"/>
    <row r="492" ht="46.5" customHeight="1"/>
    <row r="493" ht="46.5" customHeight="1"/>
    <row r="494" ht="46.5" customHeight="1"/>
    <row r="495" ht="46.5" customHeight="1"/>
    <row r="496" ht="46.5" customHeight="1"/>
    <row r="497" ht="46.5" customHeight="1"/>
    <row r="498" ht="46.5" customHeight="1"/>
    <row r="499" ht="46.5" customHeight="1"/>
    <row r="500" ht="46.5" customHeight="1"/>
    <row r="501" ht="46.5" customHeight="1"/>
    <row r="502" ht="46.5" customHeight="1"/>
    <row r="503" ht="46.5" customHeight="1"/>
    <row r="504" ht="46.5" customHeight="1"/>
    <row r="505" ht="46.5" customHeight="1"/>
    <row r="506" ht="46.5" customHeight="1"/>
    <row r="507" ht="46.5" customHeight="1"/>
    <row r="508" ht="46.5" customHeight="1"/>
    <row r="509" ht="46.5" customHeight="1"/>
    <row r="510" ht="46.5" customHeight="1"/>
    <row r="511" ht="46.5" customHeight="1"/>
    <row r="512" ht="46.5" customHeight="1"/>
    <row r="513" ht="46.5" customHeight="1"/>
    <row r="514" ht="46.5" customHeight="1"/>
    <row r="515" ht="46.5" customHeight="1"/>
    <row r="516" ht="46.5" customHeight="1"/>
    <row r="517" ht="46.5" customHeight="1"/>
    <row r="518" ht="46.5" customHeight="1"/>
    <row r="519" ht="46.5" customHeight="1"/>
    <row r="520" ht="46.5" customHeight="1"/>
    <row r="521" ht="46.5" customHeight="1"/>
    <row r="522" ht="46.5" customHeight="1"/>
    <row r="523" ht="46.5" customHeight="1"/>
    <row r="524" ht="46.5" customHeight="1"/>
    <row r="525" ht="46.5" customHeight="1"/>
    <row r="526" ht="46.5" customHeight="1"/>
    <row r="527" ht="46.5" customHeight="1"/>
    <row r="528" ht="46.5" customHeight="1"/>
    <row r="529" ht="46.5" customHeight="1"/>
    <row r="530" ht="46.5" customHeight="1"/>
    <row r="531" ht="46.5" customHeight="1"/>
    <row r="532" ht="46.5" customHeight="1"/>
    <row r="533" ht="46.5" customHeight="1"/>
    <row r="534" ht="46.5" customHeight="1"/>
    <row r="535" ht="46.5" customHeight="1"/>
    <row r="536" ht="46.5" customHeight="1"/>
    <row r="537" ht="46.5" customHeight="1"/>
    <row r="538" ht="46.5" customHeight="1"/>
    <row r="539" ht="46.5" customHeight="1"/>
    <row r="540" ht="46.5" customHeight="1"/>
    <row r="541" ht="46.5" customHeight="1"/>
    <row r="542" ht="46.5" customHeight="1"/>
    <row r="543" ht="46.5" customHeight="1"/>
    <row r="544" ht="46.5" customHeight="1"/>
    <row r="545" ht="46.5" customHeight="1"/>
    <row r="546" ht="46.5" customHeight="1"/>
    <row r="547" ht="46.5" customHeight="1"/>
    <row r="548" ht="46.5" customHeight="1"/>
    <row r="549" ht="46.5" customHeight="1"/>
    <row r="550" ht="46.5" customHeight="1"/>
    <row r="551" ht="46.5" customHeight="1"/>
    <row r="552" ht="46.5" customHeight="1"/>
    <row r="553" ht="46.5" customHeight="1"/>
    <row r="554" ht="46.5" customHeight="1"/>
    <row r="555" ht="46.5" customHeight="1"/>
    <row r="556" ht="46.5" customHeight="1"/>
    <row r="557" ht="46.5" customHeight="1"/>
    <row r="558" ht="46.5" customHeight="1"/>
    <row r="559" ht="46.5" customHeight="1"/>
    <row r="560" ht="46.5" customHeight="1"/>
    <row r="561" ht="46.5" customHeight="1"/>
    <row r="562" ht="46.5" customHeight="1"/>
    <row r="563" ht="46.5" customHeight="1"/>
    <row r="564" ht="46.5" customHeight="1"/>
    <row r="565" ht="46.5" customHeight="1"/>
    <row r="566" ht="46.5" customHeight="1"/>
    <row r="567" ht="46.5" customHeight="1"/>
    <row r="568" ht="46.5" customHeight="1"/>
    <row r="569" ht="46.5" customHeight="1"/>
    <row r="570" ht="46.5" customHeight="1"/>
    <row r="571" ht="46.5" customHeight="1"/>
    <row r="572" ht="46.5" customHeight="1"/>
    <row r="573" ht="46.5" customHeight="1"/>
    <row r="574" ht="46.5" customHeight="1"/>
    <row r="575" ht="46.5" customHeight="1"/>
    <row r="576" ht="46.5" customHeight="1"/>
    <row r="577" ht="46.5" customHeight="1"/>
    <row r="578" ht="46.5" customHeight="1"/>
    <row r="579" ht="46.5" customHeight="1"/>
    <row r="580" ht="46.5" customHeight="1"/>
    <row r="581" ht="46.5" customHeight="1"/>
    <row r="582" ht="46.5" customHeight="1"/>
    <row r="583" ht="46.5" customHeight="1"/>
    <row r="584" ht="46.5" customHeight="1"/>
    <row r="585" ht="46.5" customHeight="1"/>
    <row r="586" ht="46.5" customHeight="1"/>
    <row r="587" ht="46.5" customHeight="1"/>
    <row r="588" ht="46.5" customHeight="1"/>
    <row r="589" ht="46.5" customHeight="1"/>
    <row r="590" ht="46.5" customHeight="1"/>
    <row r="591" ht="46.5" customHeight="1"/>
    <row r="592" ht="46.5" customHeight="1"/>
    <row r="593" ht="46.5" customHeight="1"/>
    <row r="594" ht="46.5" customHeight="1"/>
    <row r="595" ht="46.5" customHeight="1"/>
    <row r="596" ht="46.5" customHeight="1"/>
    <row r="597" ht="46.5" customHeight="1"/>
    <row r="598" ht="46.5" customHeight="1"/>
    <row r="599" ht="46.5" customHeight="1"/>
    <row r="600" ht="46.5" customHeight="1"/>
    <row r="601" ht="46.5" customHeight="1"/>
    <row r="602" ht="46.5" customHeight="1"/>
    <row r="603" ht="46.5" customHeight="1"/>
    <row r="604" ht="46.5" customHeight="1"/>
    <row r="605" ht="46.5" customHeight="1"/>
    <row r="606" ht="46.5" customHeight="1"/>
    <row r="607" ht="46.5" customHeight="1"/>
    <row r="608" ht="46.5" customHeight="1"/>
    <row r="609" ht="46.5" customHeight="1"/>
    <row r="610" ht="46.5" customHeight="1"/>
    <row r="611" ht="46.5" customHeight="1"/>
    <row r="612" ht="46.5" customHeight="1"/>
    <row r="613" ht="46.5" customHeight="1"/>
    <row r="614" ht="46.5" customHeight="1"/>
    <row r="615" ht="46.5" customHeight="1"/>
    <row r="616" ht="46.5" customHeight="1"/>
    <row r="617" ht="46.5" customHeight="1"/>
    <row r="618" ht="46.5" customHeight="1"/>
    <row r="619" ht="46.5" customHeight="1"/>
    <row r="620" ht="46.5" customHeight="1"/>
    <row r="621" ht="46.5" customHeight="1"/>
    <row r="622" ht="46.5" customHeight="1"/>
    <row r="623" ht="46.5" customHeight="1"/>
    <row r="624" ht="46.5" customHeight="1"/>
    <row r="625" ht="46.5" customHeight="1"/>
    <row r="626" ht="46.5" customHeight="1"/>
    <row r="627" ht="46.5" customHeight="1"/>
    <row r="628" ht="46.5" customHeight="1"/>
    <row r="629" ht="46.5" customHeight="1"/>
    <row r="630" ht="46.5" customHeight="1"/>
    <row r="631" ht="46.5" customHeight="1"/>
    <row r="632" ht="46.5" customHeight="1"/>
    <row r="633" ht="46.5" customHeight="1"/>
    <row r="634" ht="46.5" customHeight="1"/>
    <row r="635" ht="46.5" customHeight="1"/>
    <row r="636" ht="46.5" customHeight="1"/>
    <row r="637" ht="46.5" customHeight="1"/>
    <row r="638" ht="46.5" customHeight="1"/>
    <row r="639" ht="46.5" customHeight="1"/>
    <row r="640" ht="46.5" customHeight="1"/>
    <row r="641" ht="46.5" customHeight="1"/>
    <row r="642" ht="46.5" customHeight="1"/>
    <row r="643" ht="46.5" customHeight="1"/>
    <row r="644" ht="46.5" customHeight="1"/>
    <row r="645" ht="46.5" customHeight="1"/>
    <row r="646" ht="46.5" customHeight="1"/>
    <row r="647" ht="46.5" customHeight="1"/>
    <row r="648" ht="46.5" customHeight="1"/>
    <row r="649" ht="46.5" customHeight="1"/>
    <row r="650" ht="46.5" customHeight="1"/>
    <row r="651" ht="46.5" customHeight="1"/>
    <row r="652" ht="46.5" customHeight="1"/>
    <row r="653" ht="46.5" customHeight="1"/>
    <row r="654" ht="46.5" customHeight="1"/>
    <row r="655" ht="46.5" customHeight="1"/>
    <row r="656" ht="46.5" customHeight="1"/>
    <row r="657" ht="46.5" customHeight="1"/>
    <row r="658" ht="46.5" customHeight="1"/>
    <row r="659" ht="46.5" customHeight="1"/>
    <row r="660" ht="46.5" customHeight="1"/>
    <row r="661" ht="46.5" customHeight="1"/>
    <row r="662" ht="46.5" customHeight="1"/>
    <row r="663" ht="46.5" customHeight="1"/>
    <row r="664" ht="46.5" customHeight="1"/>
    <row r="665" ht="46.5" customHeight="1"/>
    <row r="666" ht="46.5" customHeight="1"/>
    <row r="667" ht="46.5" customHeight="1"/>
    <row r="668" ht="46.5" customHeight="1"/>
    <row r="669" ht="46.5" customHeight="1"/>
    <row r="670" ht="46.5" customHeight="1"/>
    <row r="671" ht="46.5" customHeight="1"/>
    <row r="672" ht="46.5" customHeight="1"/>
    <row r="673" ht="46.5" customHeight="1"/>
    <row r="674" ht="46.5" customHeight="1"/>
    <row r="675" ht="46.5" customHeight="1"/>
    <row r="676" ht="46.5" customHeight="1"/>
    <row r="677" ht="46.5" customHeight="1"/>
    <row r="678" ht="46.5" customHeight="1"/>
    <row r="679" ht="46.5" customHeight="1"/>
    <row r="680" ht="46.5" customHeight="1"/>
    <row r="681" ht="46.5" customHeight="1"/>
    <row r="682" ht="46.5" customHeight="1"/>
    <row r="683" ht="46.5" customHeight="1"/>
    <row r="684" ht="46.5" customHeight="1"/>
    <row r="685" ht="46.5" customHeight="1"/>
    <row r="686" ht="46.5" customHeight="1"/>
    <row r="687" ht="46.5" customHeight="1"/>
    <row r="688" ht="46.5" customHeight="1"/>
    <row r="689" ht="46.5" customHeight="1"/>
    <row r="690" ht="46.5" customHeight="1"/>
    <row r="691" ht="46.5" customHeight="1"/>
    <row r="692" ht="46.5" customHeight="1"/>
    <row r="693" ht="46.5" customHeight="1"/>
    <row r="694" ht="46.5" customHeight="1"/>
    <row r="695" ht="46.5" customHeight="1"/>
    <row r="696" ht="46.5" customHeight="1"/>
    <row r="697" ht="46.5" customHeight="1"/>
    <row r="698" ht="46.5" customHeight="1"/>
    <row r="699" ht="46.5" customHeight="1"/>
    <row r="700" ht="46.5" customHeight="1"/>
    <row r="701" ht="46.5" customHeight="1"/>
    <row r="702" ht="46.5" customHeight="1"/>
    <row r="703" ht="46.5" customHeight="1"/>
    <row r="704" ht="46.5" customHeight="1"/>
    <row r="705" ht="46.5" customHeight="1"/>
    <row r="706" ht="46.5" customHeight="1"/>
    <row r="707" ht="46.5" customHeight="1"/>
    <row r="708" ht="46.5" customHeight="1"/>
    <row r="709" ht="46.5" customHeight="1"/>
    <row r="710" ht="46.5" customHeight="1"/>
    <row r="711" ht="46.5" customHeight="1"/>
    <row r="712" ht="46.5" customHeight="1"/>
    <row r="713" ht="46.5" customHeight="1"/>
    <row r="714" ht="46.5" customHeight="1"/>
    <row r="715" ht="46.5" customHeight="1"/>
    <row r="716" ht="46.5" customHeight="1"/>
    <row r="717" ht="46.5" customHeight="1"/>
    <row r="718" ht="46.5" customHeight="1"/>
    <row r="719" ht="46.5" customHeight="1"/>
    <row r="720" ht="46.5" customHeight="1"/>
    <row r="721" ht="46.5" customHeight="1"/>
    <row r="722" ht="46.5" customHeight="1"/>
    <row r="723" ht="46.5" customHeight="1"/>
    <row r="724" ht="46.5" customHeight="1"/>
    <row r="725" ht="46.5" customHeight="1"/>
    <row r="726" ht="46.5" customHeight="1"/>
    <row r="727" ht="46.5" customHeight="1"/>
    <row r="728" ht="46.5" customHeight="1"/>
    <row r="729" ht="46.5" customHeight="1"/>
    <row r="730" ht="46.5" customHeight="1"/>
    <row r="731" ht="46.5" customHeight="1"/>
    <row r="732" ht="46.5" customHeight="1"/>
    <row r="733" ht="46.5" customHeight="1"/>
    <row r="734" ht="46.5" customHeight="1"/>
    <row r="735" ht="46.5" customHeight="1"/>
    <row r="736" ht="46.5" customHeight="1"/>
    <row r="737" ht="46.5" customHeight="1"/>
    <row r="738" ht="46.5" customHeight="1"/>
    <row r="739" ht="46.5" customHeight="1"/>
    <row r="740" ht="46.5" customHeight="1"/>
    <row r="741" ht="46.5" customHeight="1"/>
    <row r="742" ht="46.5" customHeight="1"/>
    <row r="743" ht="46.5" customHeight="1"/>
    <row r="744" ht="46.5" customHeight="1"/>
    <row r="745" ht="46.5" customHeight="1"/>
    <row r="746" ht="46.5" customHeight="1"/>
    <row r="747" ht="46.5" customHeight="1"/>
    <row r="748" ht="46.5" customHeight="1"/>
    <row r="749" ht="46.5" customHeight="1"/>
    <row r="750" ht="46.5" customHeight="1"/>
    <row r="751" ht="46.5" customHeight="1"/>
    <row r="752" ht="46.5" customHeight="1"/>
    <row r="753" ht="46.5" customHeight="1"/>
    <row r="754" ht="46.5" customHeight="1"/>
    <row r="755" ht="46.5" customHeight="1"/>
    <row r="756" ht="46.5" customHeight="1"/>
    <row r="757" ht="46.5" customHeight="1"/>
    <row r="758" ht="46.5" customHeight="1"/>
    <row r="759" ht="46.5" customHeight="1"/>
    <row r="760" ht="46.5" customHeight="1"/>
    <row r="761" ht="46.5" customHeight="1"/>
    <row r="762" ht="46.5" customHeight="1"/>
    <row r="763" ht="46.5" customHeight="1"/>
    <row r="764" ht="46.5" customHeight="1"/>
    <row r="765" ht="46.5" customHeight="1"/>
    <row r="766" ht="46.5" customHeight="1"/>
    <row r="767" ht="46.5" customHeight="1"/>
    <row r="768" ht="46.5" customHeight="1"/>
    <row r="769" ht="46.5" customHeight="1"/>
    <row r="770" ht="46.5" customHeight="1"/>
    <row r="771" ht="46.5" customHeight="1"/>
    <row r="772" ht="46.5" customHeight="1"/>
    <row r="773" ht="46.5" customHeight="1"/>
    <row r="774" ht="46.5" customHeight="1"/>
    <row r="775" ht="46.5" customHeight="1"/>
    <row r="776" ht="46.5" customHeight="1"/>
    <row r="777" ht="46.5" customHeight="1"/>
    <row r="778" ht="46.5" customHeight="1"/>
    <row r="779" ht="46.5" customHeight="1"/>
    <row r="780" ht="46.5" customHeight="1"/>
    <row r="781" ht="46.5" customHeight="1"/>
    <row r="782" ht="46.5" customHeight="1"/>
    <row r="783" ht="46.5" customHeight="1"/>
    <row r="784" ht="46.5" customHeight="1"/>
    <row r="785" ht="46.5" customHeight="1"/>
    <row r="786" ht="46.5" customHeight="1"/>
    <row r="787" ht="46.5" customHeight="1"/>
    <row r="788" ht="46.5" customHeight="1"/>
    <row r="789" ht="46.5" customHeight="1"/>
    <row r="790" ht="46.5" customHeight="1"/>
    <row r="791" ht="46.5" customHeight="1"/>
    <row r="792" ht="46.5" customHeight="1"/>
    <row r="793" ht="46.5" customHeight="1"/>
    <row r="794" ht="46.5" customHeight="1"/>
    <row r="795" ht="46.5" customHeight="1"/>
    <row r="796" ht="46.5" customHeight="1"/>
    <row r="797" ht="46.5" customHeight="1"/>
    <row r="798" ht="46.5" customHeight="1"/>
    <row r="799" ht="46.5" customHeight="1"/>
    <row r="800" ht="46.5" customHeight="1"/>
    <row r="801" ht="46.5" customHeight="1"/>
    <row r="802" ht="46.5" customHeight="1"/>
    <row r="803" ht="46.5" customHeight="1"/>
    <row r="804" ht="46.5" customHeight="1"/>
    <row r="805" ht="46.5" customHeight="1"/>
    <row r="806" ht="46.5" customHeight="1"/>
    <row r="807" ht="46.5" customHeight="1"/>
    <row r="808" ht="46.5" customHeight="1"/>
    <row r="809" ht="46.5" customHeight="1"/>
    <row r="810" ht="46.5" customHeight="1"/>
    <row r="811" ht="46.5" customHeight="1"/>
    <row r="812" ht="46.5" customHeight="1"/>
    <row r="813" ht="46.5" customHeight="1"/>
    <row r="814" ht="46.5" customHeight="1"/>
    <row r="815" ht="46.5" customHeight="1"/>
    <row r="816" ht="46.5" customHeight="1"/>
    <row r="817" ht="46.5" customHeight="1"/>
    <row r="818" ht="46.5" customHeight="1"/>
    <row r="819" ht="46.5" customHeight="1"/>
    <row r="820" ht="46.5" customHeight="1"/>
    <row r="821" ht="46.5" customHeight="1"/>
    <row r="822" ht="46.5" customHeight="1"/>
    <row r="823" ht="46.5" customHeight="1"/>
    <row r="824" ht="46.5" customHeight="1"/>
    <row r="825" ht="46.5" customHeight="1"/>
    <row r="826" ht="46.5" customHeight="1"/>
    <row r="827" ht="46.5" customHeight="1"/>
    <row r="828" ht="46.5" customHeight="1"/>
    <row r="829" ht="46.5" customHeight="1"/>
    <row r="830" ht="46.5" customHeight="1"/>
    <row r="831" ht="46.5" customHeight="1"/>
    <row r="832" ht="46.5" customHeight="1"/>
    <row r="833" ht="46.5" customHeight="1"/>
    <row r="834" ht="46.5" customHeight="1"/>
    <row r="835" ht="46.5" customHeight="1"/>
    <row r="836" ht="46.5" customHeight="1"/>
    <row r="837" ht="46.5" customHeight="1"/>
    <row r="838" ht="46.5" customHeight="1"/>
    <row r="839" ht="46.5" customHeight="1"/>
    <row r="840" ht="46.5" customHeight="1"/>
    <row r="841" ht="46.5" customHeight="1"/>
    <row r="842" ht="46.5" customHeight="1"/>
    <row r="843" ht="46.5" customHeight="1"/>
    <row r="844" ht="46.5" customHeight="1"/>
    <row r="845" ht="46.5" customHeight="1"/>
    <row r="846" ht="46.5" customHeight="1"/>
    <row r="847" ht="46.5" customHeight="1"/>
    <row r="848" ht="46.5" customHeight="1"/>
    <row r="849" ht="46.5" customHeight="1"/>
    <row r="850" ht="46.5" customHeight="1"/>
    <row r="851" ht="46.5" customHeight="1"/>
    <row r="852" ht="46.5" customHeight="1"/>
    <row r="853" ht="46.5" customHeight="1"/>
    <row r="854" ht="46.5" customHeight="1"/>
    <row r="855" ht="46.5" customHeight="1"/>
    <row r="856" ht="46.5" customHeight="1"/>
    <row r="857" ht="46.5" customHeight="1"/>
    <row r="858" ht="46.5" customHeight="1"/>
    <row r="859" ht="46.5" customHeight="1"/>
    <row r="860" ht="46.5" customHeight="1"/>
    <row r="861" ht="46.5" customHeight="1"/>
    <row r="862" ht="46.5" customHeight="1"/>
    <row r="863" ht="46.5" customHeight="1"/>
    <row r="864" ht="46.5" customHeight="1"/>
    <row r="865" ht="46.5" customHeight="1"/>
    <row r="866" ht="46.5" customHeight="1"/>
    <row r="867" ht="46.5" customHeight="1"/>
    <row r="868" ht="46.5" customHeight="1"/>
    <row r="869" ht="46.5" customHeight="1"/>
    <row r="870" ht="46.5" customHeight="1"/>
    <row r="871" ht="46.5" customHeight="1"/>
    <row r="872" ht="46.5" customHeight="1"/>
    <row r="873" ht="46.5" customHeight="1"/>
    <row r="874" ht="46.5" customHeight="1"/>
    <row r="875" ht="46.5" customHeight="1"/>
    <row r="876" ht="46.5" customHeight="1"/>
    <row r="877" ht="46.5" customHeight="1"/>
    <row r="878" ht="46.5" customHeight="1"/>
    <row r="879" ht="46.5" customHeight="1"/>
    <row r="880" ht="46.5" customHeight="1"/>
    <row r="881" ht="46.5" customHeight="1"/>
    <row r="882" ht="46.5" customHeight="1"/>
    <row r="883" ht="46.5" customHeight="1"/>
    <row r="884" ht="46.5" customHeight="1"/>
    <row r="885" ht="46.5" customHeight="1"/>
    <row r="886" ht="46.5" customHeight="1"/>
    <row r="887" ht="46.5" customHeight="1"/>
    <row r="888" ht="46.5" customHeight="1"/>
    <row r="889" ht="46.5" customHeight="1"/>
    <row r="890" ht="46.5" customHeight="1"/>
    <row r="891" ht="46.5" customHeight="1"/>
    <row r="892" ht="46.5" customHeight="1"/>
    <row r="893" ht="46.5" customHeight="1"/>
    <row r="894" ht="46.5" customHeight="1"/>
    <row r="895" ht="46.5" customHeight="1"/>
    <row r="896" ht="46.5" customHeight="1"/>
    <row r="897" ht="46.5" customHeight="1"/>
    <row r="898" ht="46.5" customHeight="1"/>
    <row r="899" ht="46.5" customHeight="1"/>
    <row r="900" ht="46.5" customHeight="1"/>
    <row r="901" ht="46.5" customHeight="1"/>
    <row r="902" ht="46.5" customHeight="1"/>
    <row r="903" ht="46.5" customHeight="1"/>
    <row r="904" ht="46.5" customHeight="1"/>
    <row r="905" ht="46.5" customHeight="1"/>
    <row r="906" ht="46.5" customHeight="1"/>
    <row r="907" ht="46.5" customHeight="1"/>
    <row r="908" ht="46.5" customHeight="1"/>
    <row r="909" ht="46.5" customHeight="1"/>
    <row r="910" ht="46.5" customHeight="1"/>
    <row r="911" ht="46.5" customHeight="1"/>
    <row r="912" ht="46.5" customHeight="1"/>
    <row r="913" ht="46.5" customHeight="1"/>
    <row r="914" ht="46.5" customHeight="1"/>
    <row r="915" ht="46.5" customHeight="1"/>
    <row r="916" ht="46.5" customHeight="1"/>
    <row r="917" ht="46.5" customHeight="1"/>
    <row r="918" ht="46.5" customHeight="1"/>
    <row r="919" ht="46.5" customHeight="1"/>
    <row r="920" ht="46.5" customHeight="1"/>
    <row r="921" ht="46.5" customHeight="1"/>
    <row r="922" ht="46.5" customHeight="1"/>
    <row r="923" ht="46.5" customHeight="1"/>
    <row r="924" ht="46.5" customHeight="1"/>
    <row r="925" ht="46.5" customHeight="1"/>
    <row r="926" ht="46.5" customHeight="1"/>
    <row r="927" ht="46.5" customHeight="1"/>
    <row r="928" ht="46.5" customHeight="1"/>
    <row r="929" ht="46.5" customHeight="1"/>
    <row r="930" ht="46.5" customHeight="1"/>
    <row r="931" ht="46.5" customHeight="1"/>
    <row r="932" ht="46.5" customHeight="1"/>
    <row r="933" ht="46.5" customHeight="1"/>
    <row r="934" ht="46.5" customHeight="1"/>
    <row r="935" ht="46.5" customHeight="1"/>
    <row r="936" ht="46.5" customHeight="1"/>
    <row r="937" ht="46.5" customHeight="1"/>
    <row r="938" ht="46.5" customHeight="1"/>
    <row r="939" ht="46.5" customHeight="1"/>
    <row r="940" ht="46.5" customHeight="1"/>
    <row r="941" ht="46.5" customHeight="1"/>
    <row r="942" ht="46.5" customHeight="1"/>
    <row r="943" ht="46.5" customHeight="1"/>
    <row r="944" ht="46.5" customHeight="1"/>
    <row r="945" ht="46.5" customHeight="1"/>
    <row r="946" ht="46.5" customHeight="1"/>
    <row r="947" ht="46.5" customHeight="1"/>
    <row r="948" ht="46.5" customHeight="1"/>
    <row r="949" ht="46.5" customHeight="1"/>
    <row r="950" ht="46.5" customHeight="1"/>
    <row r="951" ht="46.5" customHeight="1"/>
    <row r="952" ht="46.5" customHeight="1"/>
    <row r="953" ht="46.5" customHeight="1"/>
    <row r="954" ht="46.5" customHeight="1"/>
    <row r="955" ht="46.5" customHeight="1"/>
    <row r="956" ht="46.5" customHeight="1"/>
    <row r="957" ht="46.5" customHeight="1"/>
    <row r="958" ht="46.5" customHeight="1"/>
    <row r="959" ht="46.5" customHeight="1"/>
    <row r="960" ht="46.5" customHeight="1"/>
    <row r="961" ht="46.5" customHeight="1"/>
    <row r="962" ht="46.5" customHeight="1"/>
    <row r="963" ht="46.5" customHeight="1"/>
    <row r="964" ht="46.5" customHeight="1"/>
    <row r="965" ht="46.5" customHeight="1"/>
    <row r="966" ht="46.5" customHeight="1"/>
    <row r="967" ht="46.5" customHeight="1"/>
    <row r="968" ht="46.5" customHeight="1"/>
    <row r="969" ht="46.5" customHeight="1"/>
    <row r="970" ht="46.5" customHeight="1"/>
    <row r="971" ht="46.5" customHeight="1"/>
    <row r="972" ht="46.5" customHeight="1"/>
    <row r="973" ht="46.5" customHeight="1"/>
    <row r="974" ht="46.5" customHeight="1"/>
    <row r="975" ht="46.5" customHeight="1"/>
    <row r="976" ht="46.5" customHeight="1"/>
    <row r="977" ht="46.5" customHeight="1"/>
    <row r="978" ht="46.5" customHeight="1"/>
    <row r="979" ht="46.5" customHeight="1"/>
    <row r="980" ht="46.5" customHeight="1"/>
    <row r="981" ht="46.5" customHeight="1"/>
    <row r="982" ht="46.5" customHeight="1"/>
    <row r="983" ht="46.5" customHeight="1"/>
    <row r="984" ht="46.5" customHeight="1"/>
    <row r="985" ht="46.5" customHeight="1"/>
    <row r="986" ht="46.5" customHeight="1"/>
    <row r="987" ht="46.5" customHeight="1"/>
    <row r="988" ht="46.5" customHeight="1"/>
    <row r="989" ht="46.5" customHeight="1"/>
    <row r="990" ht="46.5" customHeight="1"/>
    <row r="991" ht="46.5" customHeight="1"/>
    <row r="992" ht="46.5" customHeight="1"/>
    <row r="993" ht="46.5" customHeight="1"/>
    <row r="994" ht="46.5" customHeight="1"/>
    <row r="995" ht="46.5" customHeight="1"/>
    <row r="996" ht="46.5" customHeight="1"/>
    <row r="997" ht="46.5" customHeight="1"/>
    <row r="998" ht="46.5" customHeight="1"/>
    <row r="999" ht="46.5" customHeight="1"/>
    <row r="1000" ht="46.5" customHeight="1"/>
  </sheetData>
  <autoFilter ref="A9:BJ60" xr:uid="{00000000-0001-0000-0100-000000000000}">
    <filterColumn colId="18" showButton="0"/>
    <filterColumn colId="19" showButton="0"/>
    <filterColumn colId="20" showButton="0"/>
    <filterColumn colId="21" showButton="0"/>
    <filterColumn colId="22" showButton="0"/>
    <filterColumn colId="36" showButton="0"/>
    <filterColumn colId="38" showButton="0"/>
    <filterColumn colId="40" showButton="0"/>
    <filterColumn colId="42" showButton="0"/>
    <filterColumn colId="45" showButton="0"/>
    <filterColumn colId="49" showButton="0"/>
  </autoFilter>
  <mergeCells count="193">
    <mergeCell ref="AK9:AL9"/>
    <mergeCell ref="AM9:AN9"/>
    <mergeCell ref="AO9:AP9"/>
    <mergeCell ref="AQ9:AR9"/>
    <mergeCell ref="AT9:AU9"/>
    <mergeCell ref="AX9:AY9"/>
    <mergeCell ref="C6:AP6"/>
    <mergeCell ref="C7:AP7"/>
    <mergeCell ref="C8:AP8"/>
    <mergeCell ref="AQ8:AS8"/>
    <mergeCell ref="S9:X9"/>
    <mergeCell ref="AX8:BA8"/>
    <mergeCell ref="AT8:AW8"/>
    <mergeCell ref="F9:F10"/>
    <mergeCell ref="A5:B5"/>
    <mergeCell ref="A6:B6"/>
    <mergeCell ref="A7:B7"/>
    <mergeCell ref="A8:B8"/>
    <mergeCell ref="A1:B4"/>
    <mergeCell ref="C1:AM4"/>
    <mergeCell ref="AN1:AP1"/>
    <mergeCell ref="AN2:AP2"/>
    <mergeCell ref="AN3:AP3"/>
    <mergeCell ref="AN4:AP4"/>
    <mergeCell ref="C5:AP5"/>
    <mergeCell ref="G13:G15"/>
    <mergeCell ref="H13:H15"/>
    <mergeCell ref="I13:I15"/>
    <mergeCell ref="J13:J15"/>
    <mergeCell ref="K13:K15"/>
    <mergeCell ref="B13:B15"/>
    <mergeCell ref="C13:C15"/>
    <mergeCell ref="D13:D15"/>
    <mergeCell ref="E13:E15"/>
    <mergeCell ref="F13:F15"/>
    <mergeCell ref="I17:I21"/>
    <mergeCell ref="J17:J21"/>
    <mergeCell ref="K17:K21"/>
    <mergeCell ref="L17:L21"/>
    <mergeCell ref="M17:M21"/>
    <mergeCell ref="N17:N21"/>
    <mergeCell ref="O17:O21"/>
    <mergeCell ref="L13:L15"/>
    <mergeCell ref="M13:M15"/>
    <mergeCell ref="N13:N15"/>
    <mergeCell ref="O13:O15"/>
    <mergeCell ref="E22:E23"/>
    <mergeCell ref="F22:F23"/>
    <mergeCell ref="B17:B21"/>
    <mergeCell ref="C17:C21"/>
    <mergeCell ref="D17:D21"/>
    <mergeCell ref="E17:E21"/>
    <mergeCell ref="F17:F21"/>
    <mergeCell ref="G17:G21"/>
    <mergeCell ref="H17:H21"/>
    <mergeCell ref="L22:L23"/>
    <mergeCell ref="M22:M23"/>
    <mergeCell ref="N22:N23"/>
    <mergeCell ref="O22:O23"/>
    <mergeCell ref="B25:B26"/>
    <mergeCell ref="C25:C26"/>
    <mergeCell ref="D25:D26"/>
    <mergeCell ref="E25:E26"/>
    <mergeCell ref="F25:F26"/>
    <mergeCell ref="G25:G26"/>
    <mergeCell ref="H25:H26"/>
    <mergeCell ref="I25:I26"/>
    <mergeCell ref="J25:J26"/>
    <mergeCell ref="K25:K26"/>
    <mergeCell ref="L25:L26"/>
    <mergeCell ref="M25:M26"/>
    <mergeCell ref="G22:G23"/>
    <mergeCell ref="H22:H23"/>
    <mergeCell ref="I22:I23"/>
    <mergeCell ref="J22:J23"/>
    <mergeCell ref="K22:K23"/>
    <mergeCell ref="B22:B23"/>
    <mergeCell ref="C22:C23"/>
    <mergeCell ref="D22:D23"/>
    <mergeCell ref="N25:N26"/>
    <mergeCell ref="O25:O26"/>
    <mergeCell ref="B27:B29"/>
    <mergeCell ref="C27:C29"/>
    <mergeCell ref="D27:D29"/>
    <mergeCell ref="E27:E29"/>
    <mergeCell ref="F27:F29"/>
    <mergeCell ref="G27:G29"/>
    <mergeCell ref="H27:H29"/>
    <mergeCell ref="I27:I29"/>
    <mergeCell ref="J27:J29"/>
    <mergeCell ref="K27:K29"/>
    <mergeCell ref="L27:L29"/>
    <mergeCell ref="M27:M29"/>
    <mergeCell ref="N27:N29"/>
    <mergeCell ref="O27:O29"/>
    <mergeCell ref="N30:N32"/>
    <mergeCell ref="O30:O32"/>
    <mergeCell ref="N33:N35"/>
    <mergeCell ref="O33:O35"/>
    <mergeCell ref="K36:K38"/>
    <mergeCell ref="L36:L38"/>
    <mergeCell ref="M36:M38"/>
    <mergeCell ref="B30:B32"/>
    <mergeCell ref="C30:C32"/>
    <mergeCell ref="D30:D32"/>
    <mergeCell ref="B33:B35"/>
    <mergeCell ref="C33:C35"/>
    <mergeCell ref="D33:D35"/>
    <mergeCell ref="E33:E35"/>
    <mergeCell ref="F33:F35"/>
    <mergeCell ref="G33:G35"/>
    <mergeCell ref="E30:E32"/>
    <mergeCell ref="F30:F32"/>
    <mergeCell ref="K33:K35"/>
    <mergeCell ref="L33:L35"/>
    <mergeCell ref="M33:M35"/>
    <mergeCell ref="G30:G32"/>
    <mergeCell ref="H30:H32"/>
    <mergeCell ref="I30:I32"/>
    <mergeCell ref="J30:J32"/>
    <mergeCell ref="K30:K32"/>
    <mergeCell ref="H33:H35"/>
    <mergeCell ref="I33:I35"/>
    <mergeCell ref="J33:J35"/>
    <mergeCell ref="L30:L32"/>
    <mergeCell ref="M30:M32"/>
    <mergeCell ref="B39:B41"/>
    <mergeCell ref="C39:C41"/>
    <mergeCell ref="D39:D41"/>
    <mergeCell ref="E39:E41"/>
    <mergeCell ref="F39:F41"/>
    <mergeCell ref="B36:B38"/>
    <mergeCell ref="C36:C38"/>
    <mergeCell ref="D36:D38"/>
    <mergeCell ref="E36:E38"/>
    <mergeCell ref="F36:F38"/>
    <mergeCell ref="I42:I44"/>
    <mergeCell ref="J42:J44"/>
    <mergeCell ref="N36:N38"/>
    <mergeCell ref="O36:O38"/>
    <mergeCell ref="G39:G41"/>
    <mergeCell ref="H39:H41"/>
    <mergeCell ref="I39:I41"/>
    <mergeCell ref="J39:J41"/>
    <mergeCell ref="K39:K41"/>
    <mergeCell ref="G36:G38"/>
    <mergeCell ref="H36:H38"/>
    <mergeCell ref="I36:I38"/>
    <mergeCell ref="J36:J38"/>
    <mergeCell ref="L39:L41"/>
    <mergeCell ref="M39:M41"/>
    <mergeCell ref="N39:N41"/>
    <mergeCell ref="O39:O41"/>
    <mergeCell ref="N42:N44"/>
    <mergeCell ref="O42:O44"/>
    <mergeCell ref="K47:K49"/>
    <mergeCell ref="L47:L49"/>
    <mergeCell ref="M47:M49"/>
    <mergeCell ref="N47:N49"/>
    <mergeCell ref="O47:O49"/>
    <mergeCell ref="K42:K44"/>
    <mergeCell ref="L42:L44"/>
    <mergeCell ref="M42:M44"/>
    <mergeCell ref="B42:B44"/>
    <mergeCell ref="C42:C44"/>
    <mergeCell ref="D42:D44"/>
    <mergeCell ref="E42:E44"/>
    <mergeCell ref="F42:F44"/>
    <mergeCell ref="B47:B49"/>
    <mergeCell ref="C47:C49"/>
    <mergeCell ref="D47:D49"/>
    <mergeCell ref="E47:E49"/>
    <mergeCell ref="F47:F49"/>
    <mergeCell ref="G47:G49"/>
    <mergeCell ref="H47:H49"/>
    <mergeCell ref="I47:I49"/>
    <mergeCell ref="J47:J49"/>
    <mergeCell ref="G42:G44"/>
    <mergeCell ref="H42:H44"/>
    <mergeCell ref="O53:O55"/>
    <mergeCell ref="G53:G55"/>
    <mergeCell ref="H53:H55"/>
    <mergeCell ref="I53:I55"/>
    <mergeCell ref="J53:J55"/>
    <mergeCell ref="K53:K55"/>
    <mergeCell ref="B53:B55"/>
    <mergeCell ref="C53:C55"/>
    <mergeCell ref="D53:D55"/>
    <mergeCell ref="E53:E55"/>
    <mergeCell ref="F53:F55"/>
    <mergeCell ref="L53:L55"/>
    <mergeCell ref="M53:M55"/>
    <mergeCell ref="N53:N55"/>
  </mergeCells>
  <conditionalFormatting sqref="I16 I22 I47 I52:I53 I56 Z16 Z47:Z49 Z52:Z56 Z58">
    <cfRule type="cellIs" dxfId="607" priority="1" operator="equal">
      <formula>"Muy Alta"</formula>
    </cfRule>
  </conditionalFormatting>
  <conditionalFormatting sqref="I16 I22 I47 I52:I53 I56 Z16 Z47:Z49 Z52:Z56 Z58">
    <cfRule type="cellIs" dxfId="606" priority="2" operator="equal">
      <formula>"Alta"</formula>
    </cfRule>
  </conditionalFormatting>
  <conditionalFormatting sqref="I16 I22 I47 I52:I53 I56 Z16 Z47:Z49 Z52:Z56 Z58">
    <cfRule type="cellIs" dxfId="605" priority="3" operator="equal">
      <formula>"Media"</formula>
    </cfRule>
  </conditionalFormatting>
  <conditionalFormatting sqref="I16 I22 I47 I52:I53 I56 Z16 Z47:Z49 Z52:Z56 Z58">
    <cfRule type="cellIs" dxfId="604" priority="4" operator="equal">
      <formula>"Baja"</formula>
    </cfRule>
  </conditionalFormatting>
  <conditionalFormatting sqref="I16 I22 I47 I52:I53 I56 Z16 Z47:Z49 Z52:Z56 Z58">
    <cfRule type="cellIs" dxfId="603" priority="5" operator="equal">
      <formula>"Muy Baja"</formula>
    </cfRule>
  </conditionalFormatting>
  <conditionalFormatting sqref="M16 M22 M47 M52:M53 M56 AB13:AB23 AB26:AB58">
    <cfRule type="cellIs" dxfId="602" priority="6" operator="equal">
      <formula>"Catastrófico"</formula>
    </cfRule>
  </conditionalFormatting>
  <conditionalFormatting sqref="M16 M22 M47 M52:M53 M56 AB13:AB23 AB26:AB58">
    <cfRule type="cellIs" dxfId="601" priority="7" operator="equal">
      <formula>"Mayor"</formula>
    </cfRule>
  </conditionalFormatting>
  <conditionalFormatting sqref="M16 M22 M47 M52:M53 M56 AB13:AB23 AB26:AB58">
    <cfRule type="cellIs" dxfId="600" priority="8" operator="equal">
      <formula>"Moderado"</formula>
    </cfRule>
  </conditionalFormatting>
  <conditionalFormatting sqref="M16 M22 M47 M52:M53 M56 AB13:AB23 AB26:AB58">
    <cfRule type="cellIs" dxfId="599" priority="9" operator="equal">
      <formula>"Menor"</formula>
    </cfRule>
  </conditionalFormatting>
  <conditionalFormatting sqref="M16 M22 M47 M52:M53 M56 AB13:AB23 AB26:AB58">
    <cfRule type="cellIs" dxfId="598" priority="10" operator="equal">
      <formula>"Leve"</formula>
    </cfRule>
  </conditionalFormatting>
  <conditionalFormatting sqref="O16 O22 O47 O52:O53 O56 AD16 AD47:AD49 AD52:AD56 AD58:AD59">
    <cfRule type="cellIs" dxfId="597" priority="11" operator="equal">
      <formula>"Extremo"</formula>
    </cfRule>
  </conditionalFormatting>
  <conditionalFormatting sqref="O16 O22 O47 O52:O53 O56 AD16 AD47:AD49 AD52:AD56 AD58:AD59">
    <cfRule type="cellIs" dxfId="596" priority="12" operator="equal">
      <formula>"Alto"</formula>
    </cfRule>
  </conditionalFormatting>
  <conditionalFormatting sqref="O16 O22 O47 O52:O53 O56 AD16 AD47:AD49 AD52:AD56 AD58:AD59">
    <cfRule type="cellIs" dxfId="595" priority="13" operator="equal">
      <formula>"Moderado"</formula>
    </cfRule>
  </conditionalFormatting>
  <conditionalFormatting sqref="O16 O22 O47 O52:O53 O56 AD16 AD47:AD49 AD52:AD56 AD58:AD59">
    <cfRule type="cellIs" dxfId="594" priority="14" operator="equal">
      <formula>"Bajo"</formula>
    </cfRule>
  </conditionalFormatting>
  <conditionalFormatting sqref="Z22:Z23">
    <cfRule type="cellIs" dxfId="593" priority="15" operator="equal">
      <formula>"Muy Alta"</formula>
    </cfRule>
  </conditionalFormatting>
  <conditionalFormatting sqref="Z22:Z23">
    <cfRule type="cellIs" dxfId="592" priority="16" operator="equal">
      <formula>"Alta"</formula>
    </cfRule>
  </conditionalFormatting>
  <conditionalFormatting sqref="Z22:Z23">
    <cfRule type="cellIs" dxfId="591" priority="17" operator="equal">
      <formula>"Media"</formula>
    </cfRule>
  </conditionalFormatting>
  <conditionalFormatting sqref="Z22:Z23">
    <cfRule type="cellIs" dxfId="590" priority="18" operator="equal">
      <formula>"Baja"</formula>
    </cfRule>
  </conditionalFormatting>
  <conditionalFormatting sqref="Z22:Z23">
    <cfRule type="cellIs" dxfId="589" priority="19" operator="equal">
      <formula>"Muy Baja"</formula>
    </cfRule>
  </conditionalFormatting>
  <conditionalFormatting sqref="AD22:AD23">
    <cfRule type="cellIs" dxfId="588" priority="20" operator="equal">
      <formula>"Extremo"</formula>
    </cfRule>
  </conditionalFormatting>
  <conditionalFormatting sqref="AD22:AD23">
    <cfRule type="cellIs" dxfId="587" priority="21" operator="equal">
      <formula>"Alto"</formula>
    </cfRule>
  </conditionalFormatting>
  <conditionalFormatting sqref="AD22:AD23">
    <cfRule type="cellIs" dxfId="586" priority="22" operator="equal">
      <formula>"Moderado"</formula>
    </cfRule>
  </conditionalFormatting>
  <conditionalFormatting sqref="AD22:AD23">
    <cfRule type="cellIs" dxfId="585" priority="23" operator="equal">
      <formula>"Bajo"</formula>
    </cfRule>
  </conditionalFormatting>
  <conditionalFormatting sqref="L16 L22 L47 L52:L53 L56">
    <cfRule type="containsText" dxfId="584" priority="24" operator="containsText" text="❌">
      <formula>NOT(ISERROR(SEARCH(("❌"),(L16))))</formula>
    </cfRule>
  </conditionalFormatting>
  <conditionalFormatting sqref="M27">
    <cfRule type="cellIs" dxfId="583" priority="25" operator="equal">
      <formula>"Catastrófico"</formula>
    </cfRule>
  </conditionalFormatting>
  <conditionalFormatting sqref="M27">
    <cfRule type="cellIs" dxfId="582" priority="26" operator="equal">
      <formula>"Mayor"</formula>
    </cfRule>
  </conditionalFormatting>
  <conditionalFormatting sqref="M27">
    <cfRule type="cellIs" dxfId="581" priority="27" operator="equal">
      <formula>"Moderado"</formula>
    </cfRule>
  </conditionalFormatting>
  <conditionalFormatting sqref="M27">
    <cfRule type="cellIs" dxfId="580" priority="28" operator="equal">
      <formula>"Menor"</formula>
    </cfRule>
  </conditionalFormatting>
  <conditionalFormatting sqref="M27">
    <cfRule type="cellIs" dxfId="579" priority="29" operator="equal">
      <formula>"Leve"</formula>
    </cfRule>
  </conditionalFormatting>
  <conditionalFormatting sqref="O27">
    <cfRule type="cellIs" dxfId="578" priority="30" operator="equal">
      <formula>"Extremo"</formula>
    </cfRule>
  </conditionalFormatting>
  <conditionalFormatting sqref="O27">
    <cfRule type="cellIs" dxfId="577" priority="31" operator="equal">
      <formula>"Alto"</formula>
    </cfRule>
  </conditionalFormatting>
  <conditionalFormatting sqref="O27">
    <cfRule type="cellIs" dxfId="576" priority="32" operator="equal">
      <formula>"Moderado"</formula>
    </cfRule>
  </conditionalFormatting>
  <conditionalFormatting sqref="O27">
    <cfRule type="cellIs" dxfId="575" priority="33" operator="equal">
      <formula>"Bajo"</formula>
    </cfRule>
  </conditionalFormatting>
  <conditionalFormatting sqref="Z27:Z29">
    <cfRule type="cellIs" dxfId="574" priority="34" operator="equal">
      <formula>"Muy Alta"</formula>
    </cfRule>
  </conditionalFormatting>
  <conditionalFormatting sqref="Z27:Z29">
    <cfRule type="cellIs" dxfId="573" priority="35" operator="equal">
      <formula>"Alta"</formula>
    </cfRule>
  </conditionalFormatting>
  <conditionalFormatting sqref="Z27:Z29">
    <cfRule type="cellIs" dxfId="572" priority="36" operator="equal">
      <formula>"Media"</formula>
    </cfRule>
  </conditionalFormatting>
  <conditionalFormatting sqref="Z27:Z29">
    <cfRule type="cellIs" dxfId="571" priority="37" operator="equal">
      <formula>"Baja"</formula>
    </cfRule>
  </conditionalFormatting>
  <conditionalFormatting sqref="Z27:Z29">
    <cfRule type="cellIs" dxfId="570" priority="38" operator="equal">
      <formula>"Muy Baja"</formula>
    </cfRule>
  </conditionalFormatting>
  <conditionalFormatting sqref="AD27:AD29">
    <cfRule type="cellIs" dxfId="569" priority="39" operator="equal">
      <formula>"Extremo"</formula>
    </cfRule>
  </conditionalFormatting>
  <conditionalFormatting sqref="AD27:AD29">
    <cfRule type="cellIs" dxfId="568" priority="40" operator="equal">
      <formula>"Alto"</formula>
    </cfRule>
  </conditionalFormatting>
  <conditionalFormatting sqref="AD27:AD29">
    <cfRule type="cellIs" dxfId="567" priority="41" operator="equal">
      <formula>"Moderado"</formula>
    </cfRule>
  </conditionalFormatting>
  <conditionalFormatting sqref="AD27:AD29">
    <cfRule type="cellIs" dxfId="566" priority="42" operator="equal">
      <formula>"Bajo"</formula>
    </cfRule>
  </conditionalFormatting>
  <conditionalFormatting sqref="L27">
    <cfRule type="containsText" dxfId="565" priority="43" operator="containsText" text="❌">
      <formula>NOT(ISERROR(SEARCH(("❌"),(L27))))</formula>
    </cfRule>
  </conditionalFormatting>
  <conditionalFormatting sqref="I13">
    <cfRule type="cellIs" dxfId="564" priority="44" operator="equal">
      <formula>"Muy Alta"</formula>
    </cfRule>
  </conditionalFormatting>
  <conditionalFormatting sqref="I13">
    <cfRule type="cellIs" dxfId="563" priority="45" operator="equal">
      <formula>"Alta"</formula>
    </cfRule>
  </conditionalFormatting>
  <conditionalFormatting sqref="I13">
    <cfRule type="cellIs" dxfId="562" priority="46" operator="equal">
      <formula>"Media"</formula>
    </cfRule>
  </conditionalFormatting>
  <conditionalFormatting sqref="I13">
    <cfRule type="cellIs" dxfId="561" priority="47" operator="equal">
      <formula>"Baja"</formula>
    </cfRule>
  </conditionalFormatting>
  <conditionalFormatting sqref="I13">
    <cfRule type="cellIs" dxfId="560" priority="48" operator="equal">
      <formula>"Muy Baja"</formula>
    </cfRule>
  </conditionalFormatting>
  <conditionalFormatting sqref="M13">
    <cfRule type="cellIs" dxfId="559" priority="49" operator="equal">
      <formula>"Catastrófico"</formula>
    </cfRule>
  </conditionalFormatting>
  <conditionalFormatting sqref="M13">
    <cfRule type="cellIs" dxfId="558" priority="50" operator="equal">
      <formula>"Mayor"</formula>
    </cfRule>
  </conditionalFormatting>
  <conditionalFormatting sqref="M13">
    <cfRule type="cellIs" dxfId="557" priority="51" operator="equal">
      <formula>"Moderado"</formula>
    </cfRule>
  </conditionalFormatting>
  <conditionalFormatting sqref="M13">
    <cfRule type="cellIs" dxfId="556" priority="52" operator="equal">
      <formula>"Menor"</formula>
    </cfRule>
  </conditionalFormatting>
  <conditionalFormatting sqref="M13">
    <cfRule type="cellIs" dxfId="555" priority="53" operator="equal">
      <formula>"Leve"</formula>
    </cfRule>
  </conditionalFormatting>
  <conditionalFormatting sqref="O13">
    <cfRule type="cellIs" dxfId="554" priority="54" operator="equal">
      <formula>"Extremo"</formula>
    </cfRule>
  </conditionalFormatting>
  <conditionalFormatting sqref="O13">
    <cfRule type="cellIs" dxfId="553" priority="55" operator="equal">
      <formula>"Alto"</formula>
    </cfRule>
  </conditionalFormatting>
  <conditionalFormatting sqref="O13">
    <cfRule type="cellIs" dxfId="552" priority="56" operator="equal">
      <formula>"Moderado"</formula>
    </cfRule>
  </conditionalFormatting>
  <conditionalFormatting sqref="O13">
    <cfRule type="cellIs" dxfId="551" priority="57" operator="equal">
      <formula>"Bajo"</formula>
    </cfRule>
  </conditionalFormatting>
  <conditionalFormatting sqref="Z13:Z15">
    <cfRule type="cellIs" dxfId="550" priority="58" operator="equal">
      <formula>"Muy Alta"</formula>
    </cfRule>
  </conditionalFormatting>
  <conditionalFormatting sqref="Z13:Z15">
    <cfRule type="cellIs" dxfId="549" priority="59" operator="equal">
      <formula>"Alta"</formula>
    </cfRule>
  </conditionalFormatting>
  <conditionalFormatting sqref="Z13:Z15">
    <cfRule type="cellIs" dxfId="548" priority="60" operator="equal">
      <formula>"Media"</formula>
    </cfRule>
  </conditionalFormatting>
  <conditionalFormatting sqref="Z13:Z15">
    <cfRule type="cellIs" dxfId="547" priority="61" operator="equal">
      <formula>"Baja"</formula>
    </cfRule>
  </conditionalFormatting>
  <conditionalFormatting sqref="Z13:Z15">
    <cfRule type="cellIs" dxfId="546" priority="62" operator="equal">
      <formula>"Muy Baja"</formula>
    </cfRule>
  </conditionalFormatting>
  <conditionalFormatting sqref="AD13:AD15">
    <cfRule type="cellIs" dxfId="545" priority="63" operator="equal">
      <formula>"Extremo"</formula>
    </cfRule>
  </conditionalFormatting>
  <conditionalFormatting sqref="AD13:AD15">
    <cfRule type="cellIs" dxfId="544" priority="64" operator="equal">
      <formula>"Alto"</formula>
    </cfRule>
  </conditionalFormatting>
  <conditionalFormatting sqref="AD13:AD15">
    <cfRule type="cellIs" dxfId="543" priority="65" operator="equal">
      <formula>"Moderado"</formula>
    </cfRule>
  </conditionalFormatting>
  <conditionalFormatting sqref="AD13:AD15">
    <cfRule type="cellIs" dxfId="542" priority="66" operator="equal">
      <formula>"Bajo"</formula>
    </cfRule>
  </conditionalFormatting>
  <conditionalFormatting sqref="L13">
    <cfRule type="containsText" dxfId="541" priority="67" operator="containsText" text="❌">
      <formula>NOT(ISERROR(SEARCH(("❌"),(L13))))</formula>
    </cfRule>
  </conditionalFormatting>
  <conditionalFormatting sqref="I51">
    <cfRule type="cellIs" dxfId="540" priority="68" operator="equal">
      <formula>"Muy Alta"</formula>
    </cfRule>
  </conditionalFormatting>
  <conditionalFormatting sqref="I51">
    <cfRule type="cellIs" dxfId="539" priority="69" operator="equal">
      <formula>"Alta"</formula>
    </cfRule>
  </conditionalFormatting>
  <conditionalFormatting sqref="I51">
    <cfRule type="cellIs" dxfId="538" priority="70" operator="equal">
      <formula>"Media"</formula>
    </cfRule>
  </conditionalFormatting>
  <conditionalFormatting sqref="I51">
    <cfRule type="cellIs" dxfId="537" priority="71" operator="equal">
      <formula>"Baja"</formula>
    </cfRule>
  </conditionalFormatting>
  <conditionalFormatting sqref="I51">
    <cfRule type="cellIs" dxfId="536" priority="72" operator="equal">
      <formula>"Muy Baja"</formula>
    </cfRule>
  </conditionalFormatting>
  <conditionalFormatting sqref="M51">
    <cfRule type="cellIs" dxfId="535" priority="73" operator="equal">
      <formula>"Catastrófico"</formula>
    </cfRule>
  </conditionalFormatting>
  <conditionalFormatting sqref="M51">
    <cfRule type="cellIs" dxfId="534" priority="74" operator="equal">
      <formula>"Mayor"</formula>
    </cfRule>
  </conditionalFormatting>
  <conditionalFormatting sqref="M51">
    <cfRule type="cellIs" dxfId="533" priority="75" operator="equal">
      <formula>"Moderado"</formula>
    </cfRule>
  </conditionalFormatting>
  <conditionalFormatting sqref="M51">
    <cfRule type="cellIs" dxfId="532" priority="76" operator="equal">
      <formula>"Menor"</formula>
    </cfRule>
  </conditionalFormatting>
  <conditionalFormatting sqref="M51">
    <cfRule type="cellIs" dxfId="531" priority="77" operator="equal">
      <formula>"Leve"</formula>
    </cfRule>
  </conditionalFormatting>
  <conditionalFormatting sqref="O51">
    <cfRule type="cellIs" dxfId="530" priority="78" operator="equal">
      <formula>"Extremo"</formula>
    </cfRule>
  </conditionalFormatting>
  <conditionalFormatting sqref="O51">
    <cfRule type="cellIs" dxfId="529" priority="79" operator="equal">
      <formula>"Alto"</formula>
    </cfRule>
  </conditionalFormatting>
  <conditionalFormatting sqref="O51">
    <cfRule type="cellIs" dxfId="528" priority="80" operator="equal">
      <formula>"Moderado"</formula>
    </cfRule>
  </conditionalFormatting>
  <conditionalFormatting sqref="O51">
    <cfRule type="cellIs" dxfId="527" priority="81" operator="equal">
      <formula>"Bajo"</formula>
    </cfRule>
  </conditionalFormatting>
  <conditionalFormatting sqref="Z51">
    <cfRule type="cellIs" dxfId="526" priority="82" operator="equal">
      <formula>"Muy Alta"</formula>
    </cfRule>
  </conditionalFormatting>
  <conditionalFormatting sqref="Z51">
    <cfRule type="cellIs" dxfId="525" priority="83" operator="equal">
      <formula>"Alta"</formula>
    </cfRule>
  </conditionalFormatting>
  <conditionalFormatting sqref="Z51">
    <cfRule type="cellIs" dxfId="524" priority="84" operator="equal">
      <formula>"Media"</formula>
    </cfRule>
  </conditionalFormatting>
  <conditionalFormatting sqref="Z51">
    <cfRule type="cellIs" dxfId="523" priority="85" operator="equal">
      <formula>"Baja"</formula>
    </cfRule>
  </conditionalFormatting>
  <conditionalFormatting sqref="Z51">
    <cfRule type="cellIs" dxfId="522" priority="86" operator="equal">
      <formula>"Muy Baja"</formula>
    </cfRule>
  </conditionalFormatting>
  <conditionalFormatting sqref="AD51">
    <cfRule type="cellIs" dxfId="521" priority="87" operator="equal">
      <formula>"Extremo"</formula>
    </cfRule>
  </conditionalFormatting>
  <conditionalFormatting sqref="AD51">
    <cfRule type="cellIs" dxfId="520" priority="88" operator="equal">
      <formula>"Alto"</formula>
    </cfRule>
  </conditionalFormatting>
  <conditionalFormatting sqref="AD51">
    <cfRule type="cellIs" dxfId="519" priority="89" operator="equal">
      <formula>"Moderado"</formula>
    </cfRule>
  </conditionalFormatting>
  <conditionalFormatting sqref="AD51">
    <cfRule type="cellIs" dxfId="518" priority="90" operator="equal">
      <formula>"Bajo"</formula>
    </cfRule>
  </conditionalFormatting>
  <conditionalFormatting sqref="L51">
    <cfRule type="containsText" dxfId="517" priority="91" operator="containsText" text="❌">
      <formula>NOT(ISERROR(SEARCH(("❌"),(L51))))</formula>
    </cfRule>
  </conditionalFormatting>
  <conditionalFormatting sqref="Z26">
    <cfRule type="cellIs" dxfId="516" priority="92" operator="equal">
      <formula>"Muy Alta"</formula>
    </cfRule>
  </conditionalFormatting>
  <conditionalFormatting sqref="Z26">
    <cfRule type="cellIs" dxfId="515" priority="93" operator="equal">
      <formula>"Alta"</formula>
    </cfRule>
  </conditionalFormatting>
  <conditionalFormatting sqref="Z26">
    <cfRule type="cellIs" dxfId="514" priority="94" operator="equal">
      <formula>"Media"</formula>
    </cfRule>
  </conditionalFormatting>
  <conditionalFormatting sqref="Z26">
    <cfRule type="cellIs" dxfId="513" priority="95" operator="equal">
      <formula>"Baja"</formula>
    </cfRule>
  </conditionalFormatting>
  <conditionalFormatting sqref="Z26">
    <cfRule type="cellIs" dxfId="512" priority="96" operator="equal">
      <formula>"Muy Baja"</formula>
    </cfRule>
  </conditionalFormatting>
  <conditionalFormatting sqref="AD26">
    <cfRule type="cellIs" dxfId="511" priority="97" operator="equal">
      <formula>"Extremo"</formula>
    </cfRule>
  </conditionalFormatting>
  <conditionalFormatting sqref="AD26">
    <cfRule type="cellIs" dxfId="510" priority="98" operator="equal">
      <formula>"Alto"</formula>
    </cfRule>
  </conditionalFormatting>
  <conditionalFormatting sqref="AD26">
    <cfRule type="cellIs" dxfId="509" priority="99" operator="equal">
      <formula>"Moderado"</formula>
    </cfRule>
  </conditionalFormatting>
  <conditionalFormatting sqref="AD26">
    <cfRule type="cellIs" dxfId="508" priority="100" operator="equal">
      <formula>"Bajo"</formula>
    </cfRule>
  </conditionalFormatting>
  <conditionalFormatting sqref="I17">
    <cfRule type="cellIs" dxfId="507" priority="101" operator="equal">
      <formula>"Muy Alta"</formula>
    </cfRule>
  </conditionalFormatting>
  <conditionalFormatting sqref="I17">
    <cfRule type="cellIs" dxfId="506" priority="102" operator="equal">
      <formula>"Alta"</formula>
    </cfRule>
  </conditionalFormatting>
  <conditionalFormatting sqref="I17">
    <cfRule type="cellIs" dxfId="505" priority="103" operator="equal">
      <formula>"Media"</formula>
    </cfRule>
  </conditionalFormatting>
  <conditionalFormatting sqref="I17">
    <cfRule type="cellIs" dxfId="504" priority="104" operator="equal">
      <formula>"Baja"</formula>
    </cfRule>
  </conditionalFormatting>
  <conditionalFormatting sqref="I17">
    <cfRule type="cellIs" dxfId="503" priority="105" operator="equal">
      <formula>"Muy Baja"</formula>
    </cfRule>
  </conditionalFormatting>
  <conditionalFormatting sqref="M17">
    <cfRule type="cellIs" dxfId="502" priority="106" operator="equal">
      <formula>"Catastrófico"</formula>
    </cfRule>
  </conditionalFormatting>
  <conditionalFormatting sqref="M17">
    <cfRule type="cellIs" dxfId="501" priority="107" operator="equal">
      <formula>"Mayor"</formula>
    </cfRule>
  </conditionalFormatting>
  <conditionalFormatting sqref="M17">
    <cfRule type="cellIs" dxfId="500" priority="108" operator="equal">
      <formula>"Moderado"</formula>
    </cfRule>
  </conditionalFormatting>
  <conditionalFormatting sqref="M17">
    <cfRule type="cellIs" dxfId="499" priority="109" operator="equal">
      <formula>"Menor"</formula>
    </cfRule>
  </conditionalFormatting>
  <conditionalFormatting sqref="M17">
    <cfRule type="cellIs" dxfId="498" priority="110" operator="equal">
      <formula>"Leve"</formula>
    </cfRule>
  </conditionalFormatting>
  <conditionalFormatting sqref="O17">
    <cfRule type="cellIs" dxfId="497" priority="111" operator="equal">
      <formula>"Extremo"</formula>
    </cfRule>
  </conditionalFormatting>
  <conditionalFormatting sqref="O17">
    <cfRule type="cellIs" dxfId="496" priority="112" operator="equal">
      <formula>"Alto"</formula>
    </cfRule>
  </conditionalFormatting>
  <conditionalFormatting sqref="O17">
    <cfRule type="cellIs" dxfId="495" priority="113" operator="equal">
      <formula>"Moderado"</formula>
    </cfRule>
  </conditionalFormatting>
  <conditionalFormatting sqref="O17">
    <cfRule type="cellIs" dxfId="494" priority="114" operator="equal">
      <formula>"Bajo"</formula>
    </cfRule>
  </conditionalFormatting>
  <conditionalFormatting sqref="Z17:Z21">
    <cfRule type="cellIs" dxfId="493" priority="115" operator="equal">
      <formula>"Muy Alta"</formula>
    </cfRule>
  </conditionalFormatting>
  <conditionalFormatting sqref="Z17:Z21">
    <cfRule type="cellIs" dxfId="492" priority="116" operator="equal">
      <formula>"Alta"</formula>
    </cfRule>
  </conditionalFormatting>
  <conditionalFormatting sqref="Z17:Z21">
    <cfRule type="cellIs" dxfId="491" priority="117" operator="equal">
      <formula>"Media"</formula>
    </cfRule>
  </conditionalFormatting>
  <conditionalFormatting sqref="Z17:Z21">
    <cfRule type="cellIs" dxfId="490" priority="118" operator="equal">
      <formula>"Baja"</formula>
    </cfRule>
  </conditionalFormatting>
  <conditionalFormatting sqref="Z17:Z21">
    <cfRule type="cellIs" dxfId="489" priority="119" operator="equal">
      <formula>"Muy Baja"</formula>
    </cfRule>
  </conditionalFormatting>
  <conditionalFormatting sqref="AD17:AD21">
    <cfRule type="cellIs" dxfId="488" priority="120" operator="equal">
      <formula>"Extremo"</formula>
    </cfRule>
  </conditionalFormatting>
  <conditionalFormatting sqref="AD17:AD21">
    <cfRule type="cellIs" dxfId="487" priority="121" operator="equal">
      <formula>"Alto"</formula>
    </cfRule>
  </conditionalFormatting>
  <conditionalFormatting sqref="AD17:AD21">
    <cfRule type="cellIs" dxfId="486" priority="122" operator="equal">
      <formula>"Moderado"</formula>
    </cfRule>
  </conditionalFormatting>
  <conditionalFormatting sqref="AD17:AD21">
    <cfRule type="cellIs" dxfId="485" priority="123" operator="equal">
      <formula>"Bajo"</formula>
    </cfRule>
  </conditionalFormatting>
  <conditionalFormatting sqref="L17">
    <cfRule type="containsText" dxfId="484" priority="124" operator="containsText" text="❌">
      <formula>NOT(ISERROR(SEARCH(("❌"),(L17))))</formula>
    </cfRule>
  </conditionalFormatting>
  <conditionalFormatting sqref="I27">
    <cfRule type="cellIs" dxfId="483" priority="125" operator="equal">
      <formula>"Muy Alta"</formula>
    </cfRule>
  </conditionalFormatting>
  <conditionalFormatting sqref="I27">
    <cfRule type="cellIs" dxfId="482" priority="126" operator="equal">
      <formula>"Alta"</formula>
    </cfRule>
  </conditionalFormatting>
  <conditionalFormatting sqref="I27">
    <cfRule type="cellIs" dxfId="481" priority="127" operator="equal">
      <formula>"Media"</formula>
    </cfRule>
  </conditionalFormatting>
  <conditionalFormatting sqref="I27">
    <cfRule type="cellIs" dxfId="480" priority="128" operator="equal">
      <formula>"Baja"</formula>
    </cfRule>
  </conditionalFormatting>
  <conditionalFormatting sqref="I27">
    <cfRule type="cellIs" dxfId="479" priority="129" operator="equal">
      <formula>"Muy Baja"</formula>
    </cfRule>
  </conditionalFormatting>
  <conditionalFormatting sqref="I30">
    <cfRule type="cellIs" dxfId="478" priority="130" operator="equal">
      <formula>"Muy Alta"</formula>
    </cfRule>
  </conditionalFormatting>
  <conditionalFormatting sqref="I30">
    <cfRule type="cellIs" dxfId="477" priority="131" operator="equal">
      <formula>"Alta"</formula>
    </cfRule>
  </conditionalFormatting>
  <conditionalFormatting sqref="I30">
    <cfRule type="cellIs" dxfId="476" priority="132" operator="equal">
      <formula>"Media"</formula>
    </cfRule>
  </conditionalFormatting>
  <conditionalFormatting sqref="I30">
    <cfRule type="cellIs" dxfId="475" priority="133" operator="equal">
      <formula>"Baja"</formula>
    </cfRule>
  </conditionalFormatting>
  <conditionalFormatting sqref="I30">
    <cfRule type="cellIs" dxfId="474" priority="134" operator="equal">
      <formula>"Muy Baja"</formula>
    </cfRule>
  </conditionalFormatting>
  <conditionalFormatting sqref="M30">
    <cfRule type="cellIs" dxfId="473" priority="135" operator="equal">
      <formula>"Catastrófico"</formula>
    </cfRule>
  </conditionalFormatting>
  <conditionalFormatting sqref="M30">
    <cfRule type="cellIs" dxfId="472" priority="136" operator="equal">
      <formula>"Mayor"</formula>
    </cfRule>
  </conditionalFormatting>
  <conditionalFormatting sqref="M30">
    <cfRule type="cellIs" dxfId="471" priority="137" operator="equal">
      <formula>"Moderado"</formula>
    </cfRule>
  </conditionalFormatting>
  <conditionalFormatting sqref="M30">
    <cfRule type="cellIs" dxfId="470" priority="138" operator="equal">
      <formula>"Menor"</formula>
    </cfRule>
  </conditionalFormatting>
  <conditionalFormatting sqref="M30">
    <cfRule type="cellIs" dxfId="469" priority="139" operator="equal">
      <formula>"Leve"</formula>
    </cfRule>
  </conditionalFormatting>
  <conditionalFormatting sqref="O30">
    <cfRule type="cellIs" dxfId="468" priority="140" operator="equal">
      <formula>"Extremo"</formula>
    </cfRule>
  </conditionalFormatting>
  <conditionalFormatting sqref="O30">
    <cfRule type="cellIs" dxfId="467" priority="141" operator="equal">
      <formula>"Alto"</formula>
    </cfRule>
  </conditionalFormatting>
  <conditionalFormatting sqref="O30">
    <cfRule type="cellIs" dxfId="466" priority="142" operator="equal">
      <formula>"Moderado"</formula>
    </cfRule>
  </conditionalFormatting>
  <conditionalFormatting sqref="O30">
    <cfRule type="cellIs" dxfId="465" priority="143" operator="equal">
      <formula>"Bajo"</formula>
    </cfRule>
  </conditionalFormatting>
  <conditionalFormatting sqref="Z30:Z32">
    <cfRule type="cellIs" dxfId="464" priority="144" operator="equal">
      <formula>"Muy Alta"</formula>
    </cfRule>
  </conditionalFormatting>
  <conditionalFormatting sqref="Z30:Z32">
    <cfRule type="cellIs" dxfId="463" priority="145" operator="equal">
      <formula>"Alta"</formula>
    </cfRule>
  </conditionalFormatting>
  <conditionalFormatting sqref="Z30:Z32">
    <cfRule type="cellIs" dxfId="462" priority="146" operator="equal">
      <formula>"Media"</formula>
    </cfRule>
  </conditionalFormatting>
  <conditionalFormatting sqref="Z30:Z32">
    <cfRule type="cellIs" dxfId="461" priority="147" operator="equal">
      <formula>"Baja"</formula>
    </cfRule>
  </conditionalFormatting>
  <conditionalFormatting sqref="Z30:Z32">
    <cfRule type="cellIs" dxfId="460" priority="148" operator="equal">
      <formula>"Muy Baja"</formula>
    </cfRule>
  </conditionalFormatting>
  <conditionalFormatting sqref="AD30:AD32">
    <cfRule type="cellIs" dxfId="459" priority="149" operator="equal">
      <formula>"Extremo"</formula>
    </cfRule>
  </conditionalFormatting>
  <conditionalFormatting sqref="AD30:AD32">
    <cfRule type="cellIs" dxfId="458" priority="150" operator="equal">
      <formula>"Alto"</formula>
    </cfRule>
  </conditionalFormatting>
  <conditionalFormatting sqref="AD30:AD32">
    <cfRule type="cellIs" dxfId="457" priority="151" operator="equal">
      <formula>"Moderado"</formula>
    </cfRule>
  </conditionalFormatting>
  <conditionalFormatting sqref="AD30:AD32">
    <cfRule type="cellIs" dxfId="456" priority="152" operator="equal">
      <formula>"Bajo"</formula>
    </cfRule>
  </conditionalFormatting>
  <conditionalFormatting sqref="L30">
    <cfRule type="containsText" dxfId="455" priority="153" operator="containsText" text="❌">
      <formula>NOT(ISERROR(SEARCH(("❌"),(L30))))</formula>
    </cfRule>
  </conditionalFormatting>
  <conditionalFormatting sqref="I45">
    <cfRule type="cellIs" dxfId="454" priority="154" operator="equal">
      <formula>"Muy Alta"</formula>
    </cfRule>
  </conditionalFormatting>
  <conditionalFormatting sqref="I45">
    <cfRule type="cellIs" dxfId="453" priority="155" operator="equal">
      <formula>"Alta"</formula>
    </cfRule>
  </conditionalFormatting>
  <conditionalFormatting sqref="I45">
    <cfRule type="cellIs" dxfId="452" priority="156" operator="equal">
      <formula>"Media"</formula>
    </cfRule>
  </conditionalFormatting>
  <conditionalFormatting sqref="I45">
    <cfRule type="cellIs" dxfId="451" priority="157" operator="equal">
      <formula>"Baja"</formula>
    </cfRule>
  </conditionalFormatting>
  <conditionalFormatting sqref="I45">
    <cfRule type="cellIs" dxfId="450" priority="158" operator="equal">
      <formula>"Muy Baja"</formula>
    </cfRule>
  </conditionalFormatting>
  <conditionalFormatting sqref="M45">
    <cfRule type="cellIs" dxfId="449" priority="159" operator="equal">
      <formula>"Catastrófico"</formula>
    </cfRule>
  </conditionalFormatting>
  <conditionalFormatting sqref="M45">
    <cfRule type="cellIs" dxfId="448" priority="160" operator="equal">
      <formula>"Mayor"</formula>
    </cfRule>
  </conditionalFormatting>
  <conditionalFormatting sqref="M45">
    <cfRule type="cellIs" dxfId="447" priority="161" operator="equal">
      <formula>"Moderado"</formula>
    </cfRule>
  </conditionalFormatting>
  <conditionalFormatting sqref="M45">
    <cfRule type="cellIs" dxfId="446" priority="162" operator="equal">
      <formula>"Menor"</formula>
    </cfRule>
  </conditionalFormatting>
  <conditionalFormatting sqref="M45">
    <cfRule type="cellIs" dxfId="445" priority="163" operator="equal">
      <formula>"Leve"</formula>
    </cfRule>
  </conditionalFormatting>
  <conditionalFormatting sqref="O45">
    <cfRule type="cellIs" dxfId="444" priority="164" operator="equal">
      <formula>"Extremo"</formula>
    </cfRule>
  </conditionalFormatting>
  <conditionalFormatting sqref="O45">
    <cfRule type="cellIs" dxfId="443" priority="165" operator="equal">
      <formula>"Alto"</formula>
    </cfRule>
  </conditionalFormatting>
  <conditionalFormatting sqref="O45">
    <cfRule type="cellIs" dxfId="442" priority="166" operator="equal">
      <formula>"Moderado"</formula>
    </cfRule>
  </conditionalFormatting>
  <conditionalFormatting sqref="O45">
    <cfRule type="cellIs" dxfId="441" priority="167" operator="equal">
      <formula>"Bajo"</formula>
    </cfRule>
  </conditionalFormatting>
  <conditionalFormatting sqref="Z45">
    <cfRule type="cellIs" dxfId="440" priority="168" operator="equal">
      <formula>"Muy Alta"</formula>
    </cfRule>
  </conditionalFormatting>
  <conditionalFormatting sqref="Z45">
    <cfRule type="cellIs" dxfId="439" priority="169" operator="equal">
      <formula>"Alta"</formula>
    </cfRule>
  </conditionalFormatting>
  <conditionalFormatting sqref="Z45">
    <cfRule type="cellIs" dxfId="438" priority="170" operator="equal">
      <formula>"Media"</formula>
    </cfRule>
  </conditionalFormatting>
  <conditionalFormatting sqref="Z45">
    <cfRule type="cellIs" dxfId="437" priority="171" operator="equal">
      <formula>"Baja"</formula>
    </cfRule>
  </conditionalFormatting>
  <conditionalFormatting sqref="Z45">
    <cfRule type="cellIs" dxfId="436" priority="172" operator="equal">
      <formula>"Muy Baja"</formula>
    </cfRule>
  </conditionalFormatting>
  <conditionalFormatting sqref="AD45">
    <cfRule type="cellIs" dxfId="435" priority="173" operator="equal">
      <formula>"Extremo"</formula>
    </cfRule>
  </conditionalFormatting>
  <conditionalFormatting sqref="AD45">
    <cfRule type="cellIs" dxfId="434" priority="174" operator="equal">
      <formula>"Alto"</formula>
    </cfRule>
  </conditionalFormatting>
  <conditionalFormatting sqref="AD45">
    <cfRule type="cellIs" dxfId="433" priority="175" operator="equal">
      <formula>"Moderado"</formula>
    </cfRule>
  </conditionalFormatting>
  <conditionalFormatting sqref="AD45">
    <cfRule type="cellIs" dxfId="432" priority="176" operator="equal">
      <formula>"Bajo"</formula>
    </cfRule>
  </conditionalFormatting>
  <conditionalFormatting sqref="L45">
    <cfRule type="containsText" dxfId="431" priority="177" operator="containsText" text="❌">
      <formula>NOT(ISERROR(SEARCH(("❌"),(L45))))</formula>
    </cfRule>
  </conditionalFormatting>
  <conditionalFormatting sqref="I46">
    <cfRule type="cellIs" dxfId="430" priority="178" operator="equal">
      <formula>"Muy Alta"</formula>
    </cfRule>
  </conditionalFormatting>
  <conditionalFormatting sqref="I46">
    <cfRule type="cellIs" dxfId="429" priority="179" operator="equal">
      <formula>"Alta"</formula>
    </cfRule>
  </conditionalFormatting>
  <conditionalFormatting sqref="I46">
    <cfRule type="cellIs" dxfId="428" priority="180" operator="equal">
      <formula>"Media"</formula>
    </cfRule>
  </conditionalFormatting>
  <conditionalFormatting sqref="I46">
    <cfRule type="cellIs" dxfId="427" priority="181" operator="equal">
      <formula>"Baja"</formula>
    </cfRule>
  </conditionalFormatting>
  <conditionalFormatting sqref="I46">
    <cfRule type="cellIs" dxfId="426" priority="182" operator="equal">
      <formula>"Muy Baja"</formula>
    </cfRule>
  </conditionalFormatting>
  <conditionalFormatting sqref="M46">
    <cfRule type="cellIs" dxfId="425" priority="183" operator="equal">
      <formula>"Catastrófico"</formula>
    </cfRule>
  </conditionalFormatting>
  <conditionalFormatting sqref="M46">
    <cfRule type="cellIs" dxfId="424" priority="184" operator="equal">
      <formula>"Mayor"</formula>
    </cfRule>
  </conditionalFormatting>
  <conditionalFormatting sqref="M46">
    <cfRule type="cellIs" dxfId="423" priority="185" operator="equal">
      <formula>"Moderado"</formula>
    </cfRule>
  </conditionalFormatting>
  <conditionalFormatting sqref="M46">
    <cfRule type="cellIs" dxfId="422" priority="186" operator="equal">
      <formula>"Menor"</formula>
    </cfRule>
  </conditionalFormatting>
  <conditionalFormatting sqref="M46">
    <cfRule type="cellIs" dxfId="421" priority="187" operator="equal">
      <formula>"Leve"</formula>
    </cfRule>
  </conditionalFormatting>
  <conditionalFormatting sqref="O46">
    <cfRule type="cellIs" dxfId="420" priority="188" operator="equal">
      <formula>"Extremo"</formula>
    </cfRule>
  </conditionalFormatting>
  <conditionalFormatting sqref="O46">
    <cfRule type="cellIs" dxfId="419" priority="189" operator="equal">
      <formula>"Alto"</formula>
    </cfRule>
  </conditionalFormatting>
  <conditionalFormatting sqref="O46">
    <cfRule type="cellIs" dxfId="418" priority="190" operator="equal">
      <formula>"Moderado"</formula>
    </cfRule>
  </conditionalFormatting>
  <conditionalFormatting sqref="O46">
    <cfRule type="cellIs" dxfId="417" priority="191" operator="equal">
      <formula>"Bajo"</formula>
    </cfRule>
  </conditionalFormatting>
  <conditionalFormatting sqref="Z46">
    <cfRule type="cellIs" dxfId="416" priority="192" operator="equal">
      <formula>"Muy Alta"</formula>
    </cfRule>
  </conditionalFormatting>
  <conditionalFormatting sqref="Z46">
    <cfRule type="cellIs" dxfId="415" priority="193" operator="equal">
      <formula>"Alta"</formula>
    </cfRule>
  </conditionalFormatting>
  <conditionalFormatting sqref="Z46">
    <cfRule type="cellIs" dxfId="414" priority="194" operator="equal">
      <formula>"Media"</formula>
    </cfRule>
  </conditionalFormatting>
  <conditionalFormatting sqref="Z46">
    <cfRule type="cellIs" dxfId="413" priority="195" operator="equal">
      <formula>"Baja"</formula>
    </cfRule>
  </conditionalFormatting>
  <conditionalFormatting sqref="Z46">
    <cfRule type="cellIs" dxfId="412" priority="196" operator="equal">
      <formula>"Muy Baja"</formula>
    </cfRule>
  </conditionalFormatting>
  <conditionalFormatting sqref="AD46">
    <cfRule type="cellIs" dxfId="411" priority="197" operator="equal">
      <formula>"Extremo"</formula>
    </cfRule>
  </conditionalFormatting>
  <conditionalFormatting sqref="AD46">
    <cfRule type="cellIs" dxfId="410" priority="198" operator="equal">
      <formula>"Alto"</formula>
    </cfRule>
  </conditionalFormatting>
  <conditionalFormatting sqref="AD46">
    <cfRule type="cellIs" dxfId="409" priority="199" operator="equal">
      <formula>"Moderado"</formula>
    </cfRule>
  </conditionalFormatting>
  <conditionalFormatting sqref="AD46">
    <cfRule type="cellIs" dxfId="408" priority="200" operator="equal">
      <formula>"Bajo"</formula>
    </cfRule>
  </conditionalFormatting>
  <conditionalFormatting sqref="L46">
    <cfRule type="containsText" dxfId="407" priority="201" operator="containsText" text="❌">
      <formula>NOT(ISERROR(SEARCH(("❌"),(L46))))</formula>
    </cfRule>
  </conditionalFormatting>
  <conditionalFormatting sqref="I50">
    <cfRule type="cellIs" dxfId="406" priority="202" operator="equal">
      <formula>"Muy Alta"</formula>
    </cfRule>
  </conditionalFormatting>
  <conditionalFormatting sqref="I50">
    <cfRule type="cellIs" dxfId="405" priority="203" operator="equal">
      <formula>"Alta"</formula>
    </cfRule>
  </conditionalFormatting>
  <conditionalFormatting sqref="I50">
    <cfRule type="cellIs" dxfId="404" priority="204" operator="equal">
      <formula>"Media"</formula>
    </cfRule>
  </conditionalFormatting>
  <conditionalFormatting sqref="I50">
    <cfRule type="cellIs" dxfId="403" priority="205" operator="equal">
      <formula>"Baja"</formula>
    </cfRule>
  </conditionalFormatting>
  <conditionalFormatting sqref="I50">
    <cfRule type="cellIs" dxfId="402" priority="206" operator="equal">
      <formula>"Muy Baja"</formula>
    </cfRule>
  </conditionalFormatting>
  <conditionalFormatting sqref="M50">
    <cfRule type="cellIs" dxfId="401" priority="207" operator="equal">
      <formula>"Catastrófico"</formula>
    </cfRule>
  </conditionalFormatting>
  <conditionalFormatting sqref="M50">
    <cfRule type="cellIs" dxfId="400" priority="208" operator="equal">
      <formula>"Mayor"</formula>
    </cfRule>
  </conditionalFormatting>
  <conditionalFormatting sqref="M50">
    <cfRule type="cellIs" dxfId="399" priority="209" operator="equal">
      <formula>"Moderado"</formula>
    </cfRule>
  </conditionalFormatting>
  <conditionalFormatting sqref="M50">
    <cfRule type="cellIs" dxfId="398" priority="210" operator="equal">
      <formula>"Menor"</formula>
    </cfRule>
  </conditionalFormatting>
  <conditionalFormatting sqref="M50">
    <cfRule type="cellIs" dxfId="397" priority="211" operator="equal">
      <formula>"Leve"</formula>
    </cfRule>
  </conditionalFormatting>
  <conditionalFormatting sqref="O50">
    <cfRule type="cellIs" dxfId="396" priority="212" operator="equal">
      <formula>"Extremo"</formula>
    </cfRule>
  </conditionalFormatting>
  <conditionalFormatting sqref="O50">
    <cfRule type="cellIs" dxfId="395" priority="213" operator="equal">
      <formula>"Alto"</formula>
    </cfRule>
  </conditionalFormatting>
  <conditionalFormatting sqref="O50">
    <cfRule type="cellIs" dxfId="394" priority="214" operator="equal">
      <formula>"Moderado"</formula>
    </cfRule>
  </conditionalFormatting>
  <conditionalFormatting sqref="O50">
    <cfRule type="cellIs" dxfId="393" priority="215" operator="equal">
      <formula>"Bajo"</formula>
    </cfRule>
  </conditionalFormatting>
  <conditionalFormatting sqref="Z50">
    <cfRule type="cellIs" dxfId="392" priority="216" operator="equal">
      <formula>"Muy Alta"</formula>
    </cfRule>
  </conditionalFormatting>
  <conditionalFormatting sqref="Z50">
    <cfRule type="cellIs" dxfId="391" priority="217" operator="equal">
      <formula>"Alta"</formula>
    </cfRule>
  </conditionalFormatting>
  <conditionalFormatting sqref="Z50">
    <cfRule type="cellIs" dxfId="390" priority="218" operator="equal">
      <formula>"Media"</formula>
    </cfRule>
  </conditionalFormatting>
  <conditionalFormatting sqref="Z50">
    <cfRule type="cellIs" dxfId="389" priority="219" operator="equal">
      <formula>"Baja"</formula>
    </cfRule>
  </conditionalFormatting>
  <conditionalFormatting sqref="Z50">
    <cfRule type="cellIs" dxfId="388" priority="220" operator="equal">
      <formula>"Muy Baja"</formula>
    </cfRule>
  </conditionalFormatting>
  <conditionalFormatting sqref="AD50">
    <cfRule type="cellIs" dxfId="387" priority="221" operator="equal">
      <formula>"Extremo"</formula>
    </cfRule>
  </conditionalFormatting>
  <conditionalFormatting sqref="AD50">
    <cfRule type="cellIs" dxfId="386" priority="222" operator="equal">
      <formula>"Alto"</formula>
    </cfRule>
  </conditionalFormatting>
  <conditionalFormatting sqref="AD50">
    <cfRule type="cellIs" dxfId="385" priority="223" operator="equal">
      <formula>"Moderado"</formula>
    </cfRule>
  </conditionalFormatting>
  <conditionalFormatting sqref="AD50">
    <cfRule type="cellIs" dxfId="384" priority="224" operator="equal">
      <formula>"Bajo"</formula>
    </cfRule>
  </conditionalFormatting>
  <conditionalFormatting sqref="L50">
    <cfRule type="containsText" dxfId="383" priority="225" operator="containsText" text="❌">
      <formula>NOT(ISERROR(SEARCH(("❌"),(L50))))</formula>
    </cfRule>
  </conditionalFormatting>
  <conditionalFormatting sqref="I33">
    <cfRule type="cellIs" dxfId="382" priority="226" operator="equal">
      <formula>"Muy Alta"</formula>
    </cfRule>
  </conditionalFormatting>
  <conditionalFormatting sqref="I33">
    <cfRule type="cellIs" dxfId="381" priority="227" operator="equal">
      <formula>"Alta"</formula>
    </cfRule>
  </conditionalFormatting>
  <conditionalFormatting sqref="I33">
    <cfRule type="cellIs" dxfId="380" priority="228" operator="equal">
      <formula>"Media"</formula>
    </cfRule>
  </conditionalFormatting>
  <conditionalFormatting sqref="I33">
    <cfRule type="cellIs" dxfId="379" priority="229" operator="equal">
      <formula>"Baja"</formula>
    </cfRule>
  </conditionalFormatting>
  <conditionalFormatting sqref="I33">
    <cfRule type="cellIs" dxfId="378" priority="230" operator="equal">
      <formula>"Muy Baja"</formula>
    </cfRule>
  </conditionalFormatting>
  <conditionalFormatting sqref="M33">
    <cfRule type="cellIs" dxfId="377" priority="231" operator="equal">
      <formula>"Catastrófico"</formula>
    </cfRule>
  </conditionalFormatting>
  <conditionalFormatting sqref="M33">
    <cfRule type="cellIs" dxfId="376" priority="232" operator="equal">
      <formula>"Mayor"</formula>
    </cfRule>
  </conditionalFormatting>
  <conditionalFormatting sqref="M33">
    <cfRule type="cellIs" dxfId="375" priority="233" operator="equal">
      <formula>"Moderado"</formula>
    </cfRule>
  </conditionalFormatting>
  <conditionalFormatting sqref="M33">
    <cfRule type="cellIs" dxfId="374" priority="234" operator="equal">
      <formula>"Menor"</formula>
    </cfRule>
  </conditionalFormatting>
  <conditionalFormatting sqref="M33">
    <cfRule type="cellIs" dxfId="373" priority="235" operator="equal">
      <formula>"Leve"</formula>
    </cfRule>
  </conditionalFormatting>
  <conditionalFormatting sqref="O33">
    <cfRule type="cellIs" dxfId="372" priority="236" operator="equal">
      <formula>"Extremo"</formula>
    </cfRule>
  </conditionalFormatting>
  <conditionalFormatting sqref="O33">
    <cfRule type="cellIs" dxfId="371" priority="237" operator="equal">
      <formula>"Alto"</formula>
    </cfRule>
  </conditionalFormatting>
  <conditionalFormatting sqref="O33">
    <cfRule type="cellIs" dxfId="370" priority="238" operator="equal">
      <formula>"Moderado"</formula>
    </cfRule>
  </conditionalFormatting>
  <conditionalFormatting sqref="O33">
    <cfRule type="cellIs" dxfId="369" priority="239" operator="equal">
      <formula>"Bajo"</formula>
    </cfRule>
  </conditionalFormatting>
  <conditionalFormatting sqref="Z33:Z35">
    <cfRule type="cellIs" dxfId="368" priority="240" operator="equal">
      <formula>"Muy Alta"</formula>
    </cfRule>
  </conditionalFormatting>
  <conditionalFormatting sqref="Z33:Z35">
    <cfRule type="cellIs" dxfId="367" priority="241" operator="equal">
      <formula>"Alta"</formula>
    </cfRule>
  </conditionalFormatting>
  <conditionalFormatting sqref="Z33:Z35">
    <cfRule type="cellIs" dxfId="366" priority="242" operator="equal">
      <formula>"Media"</formula>
    </cfRule>
  </conditionalFormatting>
  <conditionalFormatting sqref="Z33:Z35">
    <cfRule type="cellIs" dxfId="365" priority="243" operator="equal">
      <formula>"Baja"</formula>
    </cfRule>
  </conditionalFormatting>
  <conditionalFormatting sqref="Z33:Z35">
    <cfRule type="cellIs" dxfId="364" priority="244" operator="equal">
      <formula>"Muy Baja"</formula>
    </cfRule>
  </conditionalFormatting>
  <conditionalFormatting sqref="AD33:AD35">
    <cfRule type="cellIs" dxfId="363" priority="245" operator="equal">
      <formula>"Extremo"</formula>
    </cfRule>
  </conditionalFormatting>
  <conditionalFormatting sqref="AD33:AD35">
    <cfRule type="cellIs" dxfId="362" priority="246" operator="equal">
      <formula>"Alto"</formula>
    </cfRule>
  </conditionalFormatting>
  <conditionalFormatting sqref="AD33:AD35">
    <cfRule type="cellIs" dxfId="361" priority="247" operator="equal">
      <formula>"Moderado"</formula>
    </cfRule>
  </conditionalFormatting>
  <conditionalFormatting sqref="AD33:AD35">
    <cfRule type="cellIs" dxfId="360" priority="248" operator="equal">
      <formula>"Bajo"</formula>
    </cfRule>
  </conditionalFormatting>
  <conditionalFormatting sqref="L33">
    <cfRule type="containsText" dxfId="359" priority="249" operator="containsText" text="❌">
      <formula>NOT(ISERROR(SEARCH(("❌"),(L33))))</formula>
    </cfRule>
  </conditionalFormatting>
  <conditionalFormatting sqref="I36">
    <cfRule type="cellIs" dxfId="358" priority="250" operator="equal">
      <formula>"Muy Alta"</formula>
    </cfRule>
  </conditionalFormatting>
  <conditionalFormatting sqref="I36">
    <cfRule type="cellIs" dxfId="357" priority="251" operator="equal">
      <formula>"Alta"</formula>
    </cfRule>
  </conditionalFormatting>
  <conditionalFormatting sqref="I36">
    <cfRule type="cellIs" dxfId="356" priority="252" operator="equal">
      <formula>"Media"</formula>
    </cfRule>
  </conditionalFormatting>
  <conditionalFormatting sqref="I36">
    <cfRule type="cellIs" dxfId="355" priority="253" operator="equal">
      <formula>"Baja"</formula>
    </cfRule>
  </conditionalFormatting>
  <conditionalFormatting sqref="I36">
    <cfRule type="cellIs" dxfId="354" priority="254" operator="equal">
      <formula>"Muy Baja"</formula>
    </cfRule>
  </conditionalFormatting>
  <conditionalFormatting sqref="M36">
    <cfRule type="cellIs" dxfId="353" priority="255" operator="equal">
      <formula>"Catastrófico"</formula>
    </cfRule>
  </conditionalFormatting>
  <conditionalFormatting sqref="M36">
    <cfRule type="cellIs" dxfId="352" priority="256" operator="equal">
      <formula>"Mayor"</formula>
    </cfRule>
  </conditionalFormatting>
  <conditionalFormatting sqref="M36">
    <cfRule type="cellIs" dxfId="351" priority="257" operator="equal">
      <formula>"Moderado"</formula>
    </cfRule>
  </conditionalFormatting>
  <conditionalFormatting sqref="M36">
    <cfRule type="cellIs" dxfId="350" priority="258" operator="equal">
      <formula>"Menor"</formula>
    </cfRule>
  </conditionalFormatting>
  <conditionalFormatting sqref="M36">
    <cfRule type="cellIs" dxfId="349" priority="259" operator="equal">
      <formula>"Leve"</formula>
    </cfRule>
  </conditionalFormatting>
  <conditionalFormatting sqref="O36">
    <cfRule type="cellIs" dxfId="348" priority="260" operator="equal">
      <formula>"Extremo"</formula>
    </cfRule>
  </conditionalFormatting>
  <conditionalFormatting sqref="O36">
    <cfRule type="cellIs" dxfId="347" priority="261" operator="equal">
      <formula>"Alto"</formula>
    </cfRule>
  </conditionalFormatting>
  <conditionalFormatting sqref="O36">
    <cfRule type="cellIs" dxfId="346" priority="262" operator="equal">
      <formula>"Moderado"</formula>
    </cfRule>
  </conditionalFormatting>
  <conditionalFormatting sqref="O36">
    <cfRule type="cellIs" dxfId="345" priority="263" operator="equal">
      <formula>"Bajo"</formula>
    </cfRule>
  </conditionalFormatting>
  <conditionalFormatting sqref="Z36:Z38">
    <cfRule type="cellIs" dxfId="344" priority="264" operator="equal">
      <formula>"Muy Alta"</formula>
    </cfRule>
  </conditionalFormatting>
  <conditionalFormatting sqref="Z36:Z38">
    <cfRule type="cellIs" dxfId="343" priority="265" operator="equal">
      <formula>"Alta"</formula>
    </cfRule>
  </conditionalFormatting>
  <conditionalFormatting sqref="Z36:Z38">
    <cfRule type="cellIs" dxfId="342" priority="266" operator="equal">
      <formula>"Media"</formula>
    </cfRule>
  </conditionalFormatting>
  <conditionalFormatting sqref="Z36:Z38">
    <cfRule type="cellIs" dxfId="341" priority="267" operator="equal">
      <formula>"Baja"</formula>
    </cfRule>
  </conditionalFormatting>
  <conditionalFormatting sqref="Z36:Z38">
    <cfRule type="cellIs" dxfId="340" priority="268" operator="equal">
      <formula>"Muy Baja"</formula>
    </cfRule>
  </conditionalFormatting>
  <conditionalFormatting sqref="AD36:AD38">
    <cfRule type="cellIs" dxfId="339" priority="269" operator="equal">
      <formula>"Extremo"</formula>
    </cfRule>
  </conditionalFormatting>
  <conditionalFormatting sqref="AD36:AD38">
    <cfRule type="cellIs" dxfId="338" priority="270" operator="equal">
      <formula>"Alto"</formula>
    </cfRule>
  </conditionalFormatting>
  <conditionalFormatting sqref="AD36:AD38">
    <cfRule type="cellIs" dxfId="337" priority="271" operator="equal">
      <formula>"Moderado"</formula>
    </cfRule>
  </conditionalFormatting>
  <conditionalFormatting sqref="AD36:AD38">
    <cfRule type="cellIs" dxfId="336" priority="272" operator="equal">
      <formula>"Bajo"</formula>
    </cfRule>
  </conditionalFormatting>
  <conditionalFormatting sqref="L36">
    <cfRule type="containsText" dxfId="335" priority="273" operator="containsText" text="❌">
      <formula>NOT(ISERROR(SEARCH(("❌"),(L36))))</formula>
    </cfRule>
  </conditionalFormatting>
  <conditionalFormatting sqref="I39">
    <cfRule type="cellIs" dxfId="334" priority="274" operator="equal">
      <formula>"Muy Alta"</formula>
    </cfRule>
  </conditionalFormatting>
  <conditionalFormatting sqref="I39">
    <cfRule type="cellIs" dxfId="333" priority="275" operator="equal">
      <formula>"Alta"</formula>
    </cfRule>
  </conditionalFormatting>
  <conditionalFormatting sqref="I39">
    <cfRule type="cellIs" dxfId="332" priority="276" operator="equal">
      <formula>"Media"</formula>
    </cfRule>
  </conditionalFormatting>
  <conditionalFormatting sqref="I39">
    <cfRule type="cellIs" dxfId="331" priority="277" operator="equal">
      <formula>"Baja"</formula>
    </cfRule>
  </conditionalFormatting>
  <conditionalFormatting sqref="I39">
    <cfRule type="cellIs" dxfId="330" priority="278" operator="equal">
      <formula>"Muy Baja"</formula>
    </cfRule>
  </conditionalFormatting>
  <conditionalFormatting sqref="M39">
    <cfRule type="cellIs" dxfId="329" priority="279" operator="equal">
      <formula>"Catastrófico"</formula>
    </cfRule>
  </conditionalFormatting>
  <conditionalFormatting sqref="M39">
    <cfRule type="cellIs" dxfId="328" priority="280" operator="equal">
      <formula>"Mayor"</formula>
    </cfRule>
  </conditionalFormatting>
  <conditionalFormatting sqref="M39">
    <cfRule type="cellIs" dxfId="327" priority="281" operator="equal">
      <formula>"Moderado"</formula>
    </cfRule>
  </conditionalFormatting>
  <conditionalFormatting sqref="M39">
    <cfRule type="cellIs" dxfId="326" priority="282" operator="equal">
      <formula>"Menor"</formula>
    </cfRule>
  </conditionalFormatting>
  <conditionalFormatting sqref="M39">
    <cfRule type="cellIs" dxfId="325" priority="283" operator="equal">
      <formula>"Leve"</formula>
    </cfRule>
  </conditionalFormatting>
  <conditionalFormatting sqref="O39">
    <cfRule type="cellIs" dxfId="324" priority="284" operator="equal">
      <formula>"Extremo"</formula>
    </cfRule>
  </conditionalFormatting>
  <conditionalFormatting sqref="O39">
    <cfRule type="cellIs" dxfId="323" priority="285" operator="equal">
      <formula>"Alto"</formula>
    </cfRule>
  </conditionalFormatting>
  <conditionalFormatting sqref="O39">
    <cfRule type="cellIs" dxfId="322" priority="286" operator="equal">
      <formula>"Moderado"</formula>
    </cfRule>
  </conditionalFormatting>
  <conditionalFormatting sqref="O39">
    <cfRule type="cellIs" dxfId="321" priority="287" operator="equal">
      <formula>"Bajo"</formula>
    </cfRule>
  </conditionalFormatting>
  <conditionalFormatting sqref="Z39:Z41">
    <cfRule type="cellIs" dxfId="320" priority="288" operator="equal">
      <formula>"Muy Alta"</formula>
    </cfRule>
  </conditionalFormatting>
  <conditionalFormatting sqref="Z39:Z41">
    <cfRule type="cellIs" dxfId="319" priority="289" operator="equal">
      <formula>"Alta"</formula>
    </cfRule>
  </conditionalFormatting>
  <conditionalFormatting sqref="Z39:Z41">
    <cfRule type="cellIs" dxfId="318" priority="290" operator="equal">
      <formula>"Media"</formula>
    </cfRule>
  </conditionalFormatting>
  <conditionalFormatting sqref="Z39:Z41">
    <cfRule type="cellIs" dxfId="317" priority="291" operator="equal">
      <formula>"Baja"</formula>
    </cfRule>
  </conditionalFormatting>
  <conditionalFormatting sqref="Z39:Z41">
    <cfRule type="cellIs" dxfId="316" priority="292" operator="equal">
      <formula>"Muy Baja"</formula>
    </cfRule>
  </conditionalFormatting>
  <conditionalFormatting sqref="AD39:AD41">
    <cfRule type="cellIs" dxfId="315" priority="293" operator="equal">
      <formula>"Extremo"</formula>
    </cfRule>
  </conditionalFormatting>
  <conditionalFormatting sqref="AD39:AD41">
    <cfRule type="cellIs" dxfId="314" priority="294" operator="equal">
      <formula>"Alto"</formula>
    </cfRule>
  </conditionalFormatting>
  <conditionalFormatting sqref="AD39:AD41">
    <cfRule type="cellIs" dxfId="313" priority="295" operator="equal">
      <formula>"Moderado"</formula>
    </cfRule>
  </conditionalFormatting>
  <conditionalFormatting sqref="AD39:AD41">
    <cfRule type="cellIs" dxfId="312" priority="296" operator="equal">
      <formula>"Bajo"</formula>
    </cfRule>
  </conditionalFormatting>
  <conditionalFormatting sqref="L39">
    <cfRule type="containsText" dxfId="311" priority="297" operator="containsText" text="❌">
      <formula>NOT(ISERROR(SEARCH(("❌"),(L39))))</formula>
    </cfRule>
  </conditionalFormatting>
  <conditionalFormatting sqref="I42">
    <cfRule type="cellIs" dxfId="310" priority="298" operator="equal">
      <formula>"Muy Alta"</formula>
    </cfRule>
  </conditionalFormatting>
  <conditionalFormatting sqref="I42">
    <cfRule type="cellIs" dxfId="309" priority="299" operator="equal">
      <formula>"Alta"</formula>
    </cfRule>
  </conditionalFormatting>
  <conditionalFormatting sqref="I42">
    <cfRule type="cellIs" dxfId="308" priority="300" operator="equal">
      <formula>"Media"</formula>
    </cfRule>
  </conditionalFormatting>
  <conditionalFormatting sqref="I42">
    <cfRule type="cellIs" dxfId="307" priority="301" operator="equal">
      <formula>"Baja"</formula>
    </cfRule>
  </conditionalFormatting>
  <conditionalFormatting sqref="I42">
    <cfRule type="cellIs" dxfId="306" priority="302" operator="equal">
      <formula>"Muy Baja"</formula>
    </cfRule>
  </conditionalFormatting>
  <conditionalFormatting sqref="M42">
    <cfRule type="cellIs" dxfId="305" priority="303" operator="equal">
      <formula>"Catastrófico"</formula>
    </cfRule>
  </conditionalFormatting>
  <conditionalFormatting sqref="M42">
    <cfRule type="cellIs" dxfId="304" priority="304" operator="equal">
      <formula>"Mayor"</formula>
    </cfRule>
  </conditionalFormatting>
  <conditionalFormatting sqref="M42">
    <cfRule type="cellIs" dxfId="303" priority="305" operator="equal">
      <formula>"Moderado"</formula>
    </cfRule>
  </conditionalFormatting>
  <conditionalFormatting sqref="M42">
    <cfRule type="cellIs" dxfId="302" priority="306" operator="equal">
      <formula>"Menor"</formula>
    </cfRule>
  </conditionalFormatting>
  <conditionalFormatting sqref="M42">
    <cfRule type="cellIs" dxfId="301" priority="307" operator="equal">
      <formula>"Leve"</formula>
    </cfRule>
  </conditionalFormatting>
  <conditionalFormatting sqref="O42">
    <cfRule type="cellIs" dxfId="300" priority="308" operator="equal">
      <formula>"Extremo"</formula>
    </cfRule>
  </conditionalFormatting>
  <conditionalFormatting sqref="O42">
    <cfRule type="cellIs" dxfId="299" priority="309" operator="equal">
      <formula>"Alto"</formula>
    </cfRule>
  </conditionalFormatting>
  <conditionalFormatting sqref="O42">
    <cfRule type="cellIs" dxfId="298" priority="310" operator="equal">
      <formula>"Moderado"</formula>
    </cfRule>
  </conditionalFormatting>
  <conditionalFormatting sqref="O42">
    <cfRule type="cellIs" dxfId="297" priority="311" operator="equal">
      <formula>"Bajo"</formula>
    </cfRule>
  </conditionalFormatting>
  <conditionalFormatting sqref="Z42:Z44">
    <cfRule type="cellIs" dxfId="296" priority="312" operator="equal">
      <formula>"Muy Alta"</formula>
    </cfRule>
  </conditionalFormatting>
  <conditionalFormatting sqref="Z42:Z44">
    <cfRule type="cellIs" dxfId="295" priority="313" operator="equal">
      <formula>"Alta"</formula>
    </cfRule>
  </conditionalFormatting>
  <conditionalFormatting sqref="Z42:Z44">
    <cfRule type="cellIs" dxfId="294" priority="314" operator="equal">
      <formula>"Media"</formula>
    </cfRule>
  </conditionalFormatting>
  <conditionalFormatting sqref="Z42:Z44">
    <cfRule type="cellIs" dxfId="293" priority="315" operator="equal">
      <formula>"Baja"</formula>
    </cfRule>
  </conditionalFormatting>
  <conditionalFormatting sqref="Z42:Z44">
    <cfRule type="cellIs" dxfId="292" priority="316" operator="equal">
      <formula>"Muy Baja"</formula>
    </cfRule>
  </conditionalFormatting>
  <conditionalFormatting sqref="AD42:AD44">
    <cfRule type="cellIs" dxfId="291" priority="317" operator="equal">
      <formula>"Extremo"</formula>
    </cfRule>
  </conditionalFormatting>
  <conditionalFormatting sqref="AD42:AD44">
    <cfRule type="cellIs" dxfId="290" priority="318" operator="equal">
      <formula>"Alto"</formula>
    </cfRule>
  </conditionalFormatting>
  <conditionalFormatting sqref="AD42:AD44">
    <cfRule type="cellIs" dxfId="289" priority="319" operator="equal">
      <formula>"Moderado"</formula>
    </cfRule>
  </conditionalFormatting>
  <conditionalFormatting sqref="AD42:AD44">
    <cfRule type="cellIs" dxfId="288" priority="320" operator="equal">
      <formula>"Bajo"</formula>
    </cfRule>
  </conditionalFormatting>
  <conditionalFormatting sqref="L42">
    <cfRule type="containsText" dxfId="287" priority="321" operator="containsText" text="❌">
      <formula>NOT(ISERROR(SEARCH(("❌"),(L42))))</formula>
    </cfRule>
  </conditionalFormatting>
  <conditionalFormatting sqref="I57">
    <cfRule type="cellIs" dxfId="286" priority="322" operator="equal">
      <formula>"Muy Alta"</formula>
    </cfRule>
  </conditionalFormatting>
  <conditionalFormatting sqref="I57">
    <cfRule type="cellIs" dxfId="285" priority="323" operator="equal">
      <formula>"Alta"</formula>
    </cfRule>
  </conditionalFormatting>
  <conditionalFormatting sqref="I57">
    <cfRule type="cellIs" dxfId="284" priority="324" operator="equal">
      <formula>"Media"</formula>
    </cfRule>
  </conditionalFormatting>
  <conditionalFormatting sqref="I57">
    <cfRule type="cellIs" dxfId="283" priority="325" operator="equal">
      <formula>"Baja"</formula>
    </cfRule>
  </conditionalFormatting>
  <conditionalFormatting sqref="I57">
    <cfRule type="cellIs" dxfId="282" priority="326" operator="equal">
      <formula>"Muy Baja"</formula>
    </cfRule>
  </conditionalFormatting>
  <conditionalFormatting sqref="M57">
    <cfRule type="cellIs" dxfId="281" priority="327" operator="equal">
      <formula>"Catastrófico"</formula>
    </cfRule>
  </conditionalFormatting>
  <conditionalFormatting sqref="M57">
    <cfRule type="cellIs" dxfId="280" priority="328" operator="equal">
      <formula>"Mayor"</formula>
    </cfRule>
  </conditionalFormatting>
  <conditionalFormatting sqref="M57">
    <cfRule type="cellIs" dxfId="279" priority="329" operator="equal">
      <formula>"Moderado"</formula>
    </cfRule>
  </conditionalFormatting>
  <conditionalFormatting sqref="M57">
    <cfRule type="cellIs" dxfId="278" priority="330" operator="equal">
      <formula>"Menor"</formula>
    </cfRule>
  </conditionalFormatting>
  <conditionalFormatting sqref="M57">
    <cfRule type="cellIs" dxfId="277" priority="331" operator="equal">
      <formula>"Leve"</formula>
    </cfRule>
  </conditionalFormatting>
  <conditionalFormatting sqref="O57">
    <cfRule type="cellIs" dxfId="276" priority="332" operator="equal">
      <formula>"Extremo"</formula>
    </cfRule>
  </conditionalFormatting>
  <conditionalFormatting sqref="O57">
    <cfRule type="cellIs" dxfId="275" priority="333" operator="equal">
      <formula>"Alto"</formula>
    </cfRule>
  </conditionalFormatting>
  <conditionalFormatting sqref="O57">
    <cfRule type="cellIs" dxfId="274" priority="334" operator="equal">
      <formula>"Moderado"</formula>
    </cfRule>
  </conditionalFormatting>
  <conditionalFormatting sqref="O57">
    <cfRule type="cellIs" dxfId="273" priority="335" operator="equal">
      <formula>"Bajo"</formula>
    </cfRule>
  </conditionalFormatting>
  <conditionalFormatting sqref="Z57">
    <cfRule type="cellIs" dxfId="272" priority="336" operator="equal">
      <formula>"Muy Alta"</formula>
    </cfRule>
  </conditionalFormatting>
  <conditionalFormatting sqref="Z57">
    <cfRule type="cellIs" dxfId="271" priority="337" operator="equal">
      <formula>"Alta"</formula>
    </cfRule>
  </conditionalFormatting>
  <conditionalFormatting sqref="Z57">
    <cfRule type="cellIs" dxfId="270" priority="338" operator="equal">
      <formula>"Media"</formula>
    </cfRule>
  </conditionalFormatting>
  <conditionalFormatting sqref="Z57">
    <cfRule type="cellIs" dxfId="269" priority="339" operator="equal">
      <formula>"Baja"</formula>
    </cfRule>
  </conditionalFormatting>
  <conditionalFormatting sqref="Z57">
    <cfRule type="cellIs" dxfId="268" priority="340" operator="equal">
      <formula>"Muy Baja"</formula>
    </cfRule>
  </conditionalFormatting>
  <conditionalFormatting sqref="AD57">
    <cfRule type="cellIs" dxfId="267" priority="341" operator="equal">
      <formula>"Extremo"</formula>
    </cfRule>
  </conditionalFormatting>
  <conditionalFormatting sqref="AD57">
    <cfRule type="cellIs" dxfId="266" priority="342" operator="equal">
      <formula>"Alto"</formula>
    </cfRule>
  </conditionalFormatting>
  <conditionalFormatting sqref="AD57">
    <cfRule type="cellIs" dxfId="265" priority="343" operator="equal">
      <formula>"Moderado"</formula>
    </cfRule>
  </conditionalFormatting>
  <conditionalFormatting sqref="AD57">
    <cfRule type="cellIs" dxfId="264" priority="344" operator="equal">
      <formula>"Bajo"</formula>
    </cfRule>
  </conditionalFormatting>
  <conditionalFormatting sqref="L57">
    <cfRule type="containsText" dxfId="263" priority="345" operator="containsText" text="❌">
      <formula>NOT(ISERROR(SEARCH(("❌"),(L57))))</formula>
    </cfRule>
  </conditionalFormatting>
  <conditionalFormatting sqref="I58">
    <cfRule type="cellIs" dxfId="262" priority="346" operator="equal">
      <formula>"Muy Alta"</formula>
    </cfRule>
  </conditionalFormatting>
  <conditionalFormatting sqref="I58">
    <cfRule type="cellIs" dxfId="261" priority="347" operator="equal">
      <formula>"Alta"</formula>
    </cfRule>
  </conditionalFormatting>
  <conditionalFormatting sqref="I58">
    <cfRule type="cellIs" dxfId="260" priority="348" operator="equal">
      <formula>"Media"</formula>
    </cfRule>
  </conditionalFormatting>
  <conditionalFormatting sqref="I58">
    <cfRule type="cellIs" dxfId="259" priority="349" operator="equal">
      <formula>"Baja"</formula>
    </cfRule>
  </conditionalFormatting>
  <conditionalFormatting sqref="I58">
    <cfRule type="cellIs" dxfId="258" priority="350" operator="equal">
      <formula>"Muy Baja"</formula>
    </cfRule>
  </conditionalFormatting>
  <conditionalFormatting sqref="M58">
    <cfRule type="cellIs" dxfId="257" priority="351" operator="equal">
      <formula>"Catastrófico"</formula>
    </cfRule>
  </conditionalFormatting>
  <conditionalFormatting sqref="M58">
    <cfRule type="cellIs" dxfId="256" priority="352" operator="equal">
      <formula>"Mayor"</formula>
    </cfRule>
  </conditionalFormatting>
  <conditionalFormatting sqref="M58">
    <cfRule type="cellIs" dxfId="255" priority="353" operator="equal">
      <formula>"Moderado"</formula>
    </cfRule>
  </conditionalFormatting>
  <conditionalFormatting sqref="M58">
    <cfRule type="cellIs" dxfId="254" priority="354" operator="equal">
      <formula>"Menor"</formula>
    </cfRule>
  </conditionalFormatting>
  <conditionalFormatting sqref="M58">
    <cfRule type="cellIs" dxfId="253" priority="355" operator="equal">
      <formula>"Leve"</formula>
    </cfRule>
  </conditionalFormatting>
  <conditionalFormatting sqref="O58">
    <cfRule type="cellIs" dxfId="252" priority="356" operator="equal">
      <formula>"Extremo"</formula>
    </cfRule>
  </conditionalFormatting>
  <conditionalFormatting sqref="O58">
    <cfRule type="cellIs" dxfId="251" priority="357" operator="equal">
      <formula>"Alto"</formula>
    </cfRule>
  </conditionalFormatting>
  <conditionalFormatting sqref="O58">
    <cfRule type="cellIs" dxfId="250" priority="358" operator="equal">
      <formula>"Moderado"</formula>
    </cfRule>
  </conditionalFormatting>
  <conditionalFormatting sqref="O58">
    <cfRule type="cellIs" dxfId="249" priority="359" operator="equal">
      <formula>"Bajo"</formula>
    </cfRule>
  </conditionalFormatting>
  <conditionalFormatting sqref="L58">
    <cfRule type="containsText" dxfId="248" priority="360" operator="containsText" text="❌">
      <formula>NOT(ISERROR(SEARCH(("❌"),(L58))))</formula>
    </cfRule>
  </conditionalFormatting>
  <conditionalFormatting sqref="AI13:AI20 AI22:AI23 AI26:AI46 AI50:AI51 AI57">
    <cfRule type="expression" dxfId="247" priority="361">
      <formula>OR(AND(YEAR(AI13)=YEAR(TODAY()), MONTH(AI13)+1=MONTH(TODAY())), AND(YEAR(AI13)+1=YEAR(TODAY()), MONTH(AI13)=12, MONTH(TODAY())=1))</formula>
    </cfRule>
  </conditionalFormatting>
  <conditionalFormatting sqref="AI13:AI20 AI22:AI23 AI26:AI46 AI50:AI51 AI57">
    <cfRule type="expression" dxfId="246" priority="362">
      <formula>OR(AND(YEAR(AI13)=YEAR(TODAY()), MONTH(AI13)+1=MONTH(TODAY())), AND(YEAR(AI13)+1=YEAR(TODAY()), MONTH(AI13)=12, MONTH(TODAY())=1))</formula>
    </cfRule>
  </conditionalFormatting>
  <conditionalFormatting sqref="AI13:AI20 AI22:AI23 AI26:AI46 AI50:AI51 AI57">
    <cfRule type="expression" dxfId="245" priority="363">
      <formula>OR(AND(YEAR(AI13)=YEAR(TODAY()), MONTH(AI13)+1=MONTH(TODAY())), AND(YEAR(AI13)+1=YEAR(TODAY()), MONTH(AI13)=12, MONTH(TODAY())=1))</formula>
    </cfRule>
  </conditionalFormatting>
  <conditionalFormatting sqref="AB11">
    <cfRule type="cellIs" dxfId="244" priority="364" operator="equal">
      <formula>"Catastrófico"</formula>
    </cfRule>
  </conditionalFormatting>
  <conditionalFormatting sqref="AB11">
    <cfRule type="cellIs" dxfId="243" priority="365" operator="equal">
      <formula>"Mayor"</formula>
    </cfRule>
  </conditionalFormatting>
  <conditionalFormatting sqref="AB11">
    <cfRule type="cellIs" dxfId="242" priority="366" operator="equal">
      <formula>"Moderado"</formula>
    </cfRule>
  </conditionalFormatting>
  <conditionalFormatting sqref="AB11">
    <cfRule type="cellIs" dxfId="241" priority="367" operator="equal">
      <formula>"Menor"</formula>
    </cfRule>
  </conditionalFormatting>
  <conditionalFormatting sqref="AB11">
    <cfRule type="cellIs" dxfId="240" priority="368" operator="equal">
      <formula>"Leve"</formula>
    </cfRule>
  </conditionalFormatting>
  <conditionalFormatting sqref="I11">
    <cfRule type="cellIs" dxfId="239" priority="369" operator="equal">
      <formula>"Muy Alta"</formula>
    </cfRule>
  </conditionalFormatting>
  <conditionalFormatting sqref="I11">
    <cfRule type="cellIs" dxfId="238" priority="370" operator="equal">
      <formula>"Alta"</formula>
    </cfRule>
  </conditionalFormatting>
  <conditionalFormatting sqref="I11">
    <cfRule type="cellIs" dxfId="237" priority="371" operator="equal">
      <formula>"Media"</formula>
    </cfRule>
  </conditionalFormatting>
  <conditionalFormatting sqref="I11">
    <cfRule type="cellIs" dxfId="236" priority="372" operator="equal">
      <formula>"Baja"</formula>
    </cfRule>
  </conditionalFormatting>
  <conditionalFormatting sqref="I11">
    <cfRule type="cellIs" dxfId="235" priority="373" operator="equal">
      <formula>"Muy Baja"</formula>
    </cfRule>
  </conditionalFormatting>
  <conditionalFormatting sqref="M11">
    <cfRule type="cellIs" dxfId="234" priority="374" operator="equal">
      <formula>"Catastrófico"</formula>
    </cfRule>
  </conditionalFormatting>
  <conditionalFormatting sqref="M11">
    <cfRule type="cellIs" dxfId="233" priority="375" operator="equal">
      <formula>"Mayor"</formula>
    </cfRule>
  </conditionalFormatting>
  <conditionalFormatting sqref="M11">
    <cfRule type="cellIs" dxfId="232" priority="376" operator="equal">
      <formula>"Moderado"</formula>
    </cfRule>
  </conditionalFormatting>
  <conditionalFormatting sqref="M11">
    <cfRule type="cellIs" dxfId="231" priority="377" operator="equal">
      <formula>"Menor"</formula>
    </cfRule>
  </conditionalFormatting>
  <conditionalFormatting sqref="M11">
    <cfRule type="cellIs" dxfId="230" priority="378" operator="equal">
      <formula>"Leve"</formula>
    </cfRule>
  </conditionalFormatting>
  <conditionalFormatting sqref="O11">
    <cfRule type="cellIs" dxfId="229" priority="379" operator="equal">
      <formula>"Extremo"</formula>
    </cfRule>
  </conditionalFormatting>
  <conditionalFormatting sqref="O11">
    <cfRule type="cellIs" dxfId="228" priority="380" operator="equal">
      <formula>"Alto"</formula>
    </cfRule>
  </conditionalFormatting>
  <conditionalFormatting sqref="O11">
    <cfRule type="cellIs" dxfId="227" priority="381" operator="equal">
      <formula>"Moderado"</formula>
    </cfRule>
  </conditionalFormatting>
  <conditionalFormatting sqref="O11">
    <cfRule type="cellIs" dxfId="226" priority="382" operator="equal">
      <formula>"Bajo"</formula>
    </cfRule>
  </conditionalFormatting>
  <conditionalFormatting sqref="Z11">
    <cfRule type="cellIs" dxfId="225" priority="383" operator="equal">
      <formula>"Muy Alta"</formula>
    </cfRule>
  </conditionalFormatting>
  <conditionalFormatting sqref="Z11">
    <cfRule type="cellIs" dxfId="224" priority="384" operator="equal">
      <formula>"Alta"</formula>
    </cfRule>
  </conditionalFormatting>
  <conditionalFormatting sqref="Z11">
    <cfRule type="cellIs" dxfId="223" priority="385" operator="equal">
      <formula>"Media"</formula>
    </cfRule>
  </conditionalFormatting>
  <conditionalFormatting sqref="Z11">
    <cfRule type="cellIs" dxfId="222" priority="386" operator="equal">
      <formula>"Baja"</formula>
    </cfRule>
  </conditionalFormatting>
  <conditionalFormatting sqref="Z11">
    <cfRule type="cellIs" dxfId="221" priority="387" operator="equal">
      <formula>"Muy Baja"</formula>
    </cfRule>
  </conditionalFormatting>
  <conditionalFormatting sqref="AD11">
    <cfRule type="cellIs" dxfId="220" priority="388" operator="equal">
      <formula>"Extremo"</formula>
    </cfRule>
  </conditionalFormatting>
  <conditionalFormatting sqref="AD11">
    <cfRule type="cellIs" dxfId="219" priority="389" operator="equal">
      <formula>"Alto"</formula>
    </cfRule>
  </conditionalFormatting>
  <conditionalFormatting sqref="AD11">
    <cfRule type="cellIs" dxfId="218" priority="390" operator="equal">
      <formula>"Moderado"</formula>
    </cfRule>
  </conditionalFormatting>
  <conditionalFormatting sqref="AD11">
    <cfRule type="cellIs" dxfId="217" priority="391" operator="equal">
      <formula>"Bajo"</formula>
    </cfRule>
  </conditionalFormatting>
  <conditionalFormatting sqref="L11">
    <cfRule type="containsText" dxfId="216" priority="392" operator="containsText" text="❌">
      <formula>NOT(ISERROR(SEARCH(("❌"),(L11))))</formula>
    </cfRule>
  </conditionalFormatting>
  <conditionalFormatting sqref="AI11">
    <cfRule type="expression" dxfId="215" priority="393">
      <formula>OR(AND(YEAR(AI11)=YEAR(TODAY()), MONTH(AI11)+1=MONTH(TODAY())), AND(YEAR(AI11)+1=YEAR(TODAY()), MONTH(AI11)=12, MONTH(TODAY())=1))</formula>
    </cfRule>
  </conditionalFormatting>
  <conditionalFormatting sqref="AI11">
    <cfRule type="expression" dxfId="214" priority="394">
      <formula>OR(AND(YEAR(AI11)=YEAR(TODAY()), MONTH(AI11)+1=MONTH(TODAY())), AND(YEAR(AI11)+1=YEAR(TODAY()), MONTH(AI11)=12, MONTH(TODAY())=1))</formula>
    </cfRule>
  </conditionalFormatting>
  <conditionalFormatting sqref="AI11">
    <cfRule type="expression" dxfId="213" priority="395">
      <formula>OR(AND(YEAR(AI11)=YEAR(TODAY()), MONTH(AI11)+1=MONTH(TODAY())), AND(YEAR(AI11)+1=YEAR(TODAY()), MONTH(AI11)=12, MONTH(TODAY())=1))</formula>
    </cfRule>
  </conditionalFormatting>
  <conditionalFormatting sqref="AB12">
    <cfRule type="cellIs" dxfId="212" priority="396" operator="equal">
      <formula>"Catastrófico"</formula>
    </cfRule>
  </conditionalFormatting>
  <conditionalFormatting sqref="AB12">
    <cfRule type="cellIs" dxfId="211" priority="397" operator="equal">
      <formula>"Mayor"</formula>
    </cfRule>
  </conditionalFormatting>
  <conditionalFormatting sqref="AB12">
    <cfRule type="cellIs" dxfId="210" priority="398" operator="equal">
      <formula>"Moderado"</formula>
    </cfRule>
  </conditionalFormatting>
  <conditionalFormatting sqref="AB12">
    <cfRule type="cellIs" dxfId="209" priority="399" operator="equal">
      <formula>"Menor"</formula>
    </cfRule>
  </conditionalFormatting>
  <conditionalFormatting sqref="AB12">
    <cfRule type="cellIs" dxfId="208" priority="400" operator="equal">
      <formula>"Leve"</formula>
    </cfRule>
  </conditionalFormatting>
  <conditionalFormatting sqref="I12">
    <cfRule type="cellIs" dxfId="207" priority="401" operator="equal">
      <formula>"Muy Alta"</formula>
    </cfRule>
  </conditionalFormatting>
  <conditionalFormatting sqref="I12">
    <cfRule type="cellIs" dxfId="206" priority="402" operator="equal">
      <formula>"Alta"</formula>
    </cfRule>
  </conditionalFormatting>
  <conditionalFormatting sqref="I12">
    <cfRule type="cellIs" dxfId="205" priority="403" operator="equal">
      <formula>"Media"</formula>
    </cfRule>
  </conditionalFormatting>
  <conditionalFormatting sqref="I12">
    <cfRule type="cellIs" dxfId="204" priority="404" operator="equal">
      <formula>"Baja"</formula>
    </cfRule>
  </conditionalFormatting>
  <conditionalFormatting sqref="I12">
    <cfRule type="cellIs" dxfId="203" priority="405" operator="equal">
      <formula>"Muy Baja"</formula>
    </cfRule>
  </conditionalFormatting>
  <conditionalFormatting sqref="M12">
    <cfRule type="cellIs" dxfId="202" priority="406" operator="equal">
      <formula>"Catastrófico"</formula>
    </cfRule>
  </conditionalFormatting>
  <conditionalFormatting sqref="M12">
    <cfRule type="cellIs" dxfId="201" priority="407" operator="equal">
      <formula>"Mayor"</formula>
    </cfRule>
  </conditionalFormatting>
  <conditionalFormatting sqref="M12">
    <cfRule type="cellIs" dxfId="200" priority="408" operator="equal">
      <formula>"Moderado"</formula>
    </cfRule>
  </conditionalFormatting>
  <conditionalFormatting sqref="M12">
    <cfRule type="cellIs" dxfId="199" priority="409" operator="equal">
      <formula>"Menor"</formula>
    </cfRule>
  </conditionalFormatting>
  <conditionalFormatting sqref="M12">
    <cfRule type="cellIs" dxfId="198" priority="410" operator="equal">
      <formula>"Leve"</formula>
    </cfRule>
  </conditionalFormatting>
  <conditionalFormatting sqref="O12">
    <cfRule type="cellIs" dxfId="197" priority="411" operator="equal">
      <formula>"Extremo"</formula>
    </cfRule>
  </conditionalFormatting>
  <conditionalFormatting sqref="O12">
    <cfRule type="cellIs" dxfId="196" priority="412" operator="equal">
      <formula>"Alto"</formula>
    </cfRule>
  </conditionalFormatting>
  <conditionalFormatting sqref="O12">
    <cfRule type="cellIs" dxfId="195" priority="413" operator="equal">
      <formula>"Moderado"</formula>
    </cfRule>
  </conditionalFormatting>
  <conditionalFormatting sqref="O12">
    <cfRule type="cellIs" dxfId="194" priority="414" operator="equal">
      <formula>"Bajo"</formula>
    </cfRule>
  </conditionalFormatting>
  <conditionalFormatting sqref="Z12">
    <cfRule type="cellIs" dxfId="193" priority="415" operator="equal">
      <formula>"Muy Alta"</formula>
    </cfRule>
  </conditionalFormatting>
  <conditionalFormatting sqref="Z12">
    <cfRule type="cellIs" dxfId="192" priority="416" operator="equal">
      <formula>"Alta"</formula>
    </cfRule>
  </conditionalFormatting>
  <conditionalFormatting sqref="Z12">
    <cfRule type="cellIs" dxfId="191" priority="417" operator="equal">
      <formula>"Media"</formula>
    </cfRule>
  </conditionalFormatting>
  <conditionalFormatting sqref="Z12">
    <cfRule type="cellIs" dxfId="190" priority="418" operator="equal">
      <formula>"Baja"</formula>
    </cfRule>
  </conditionalFormatting>
  <conditionalFormatting sqref="Z12">
    <cfRule type="cellIs" dxfId="189" priority="419" operator="equal">
      <formula>"Muy Baja"</formula>
    </cfRule>
  </conditionalFormatting>
  <conditionalFormatting sqref="AD12">
    <cfRule type="cellIs" dxfId="188" priority="420" operator="equal">
      <formula>"Extremo"</formula>
    </cfRule>
  </conditionalFormatting>
  <conditionalFormatting sqref="AD12">
    <cfRule type="cellIs" dxfId="187" priority="421" operator="equal">
      <formula>"Alto"</formula>
    </cfRule>
  </conditionalFormatting>
  <conditionalFormatting sqref="AD12">
    <cfRule type="cellIs" dxfId="186" priority="422" operator="equal">
      <formula>"Moderado"</formula>
    </cfRule>
  </conditionalFormatting>
  <conditionalFormatting sqref="AD12">
    <cfRule type="cellIs" dxfId="185" priority="423" operator="equal">
      <formula>"Bajo"</formula>
    </cfRule>
  </conditionalFormatting>
  <conditionalFormatting sqref="L12">
    <cfRule type="containsText" dxfId="184" priority="424" operator="containsText" text="❌">
      <formula>NOT(ISERROR(SEARCH(("❌"),(L12))))</formula>
    </cfRule>
  </conditionalFormatting>
  <conditionalFormatting sqref="AI12">
    <cfRule type="expression" dxfId="183" priority="425">
      <formula>OR(AND(YEAR(AI12)=YEAR(TODAY()), MONTH(AI12)+1=MONTH(TODAY())), AND(YEAR(AI12)+1=YEAR(TODAY()), MONTH(AI12)=12, MONTH(TODAY())=1))</formula>
    </cfRule>
  </conditionalFormatting>
  <conditionalFormatting sqref="AI12">
    <cfRule type="expression" dxfId="182" priority="426">
      <formula>OR(AND(YEAR(AI12)=YEAR(TODAY()), MONTH(AI12)+1=MONTH(TODAY())), AND(YEAR(AI12)+1=YEAR(TODAY()), MONTH(AI12)=12, MONTH(TODAY())=1))</formula>
    </cfRule>
  </conditionalFormatting>
  <conditionalFormatting sqref="AI12">
    <cfRule type="expression" dxfId="181" priority="427">
      <formula>OR(AND(YEAR(AI12)=YEAR(TODAY()), MONTH(AI12)+1=MONTH(TODAY())), AND(YEAR(AI12)+1=YEAR(TODAY()), MONTH(AI12)=12, MONTH(TODAY())=1))</formula>
    </cfRule>
  </conditionalFormatting>
  <conditionalFormatting sqref="AI58">
    <cfRule type="expression" dxfId="180" priority="428">
      <formula>OR(AND(YEAR(AI58)=YEAR(TODAY()), MONTH(AI58)+1=MONTH(TODAY())), AND(YEAR(AI58)+1=YEAR(TODAY()), MONTH(AI58)=12, MONTH(TODAY())=1))</formula>
    </cfRule>
  </conditionalFormatting>
  <conditionalFormatting sqref="AI58">
    <cfRule type="expression" dxfId="179" priority="429">
      <formula>OR(AND(YEAR(AI58)=YEAR(TODAY()), MONTH(AI58)+1=MONTH(TODAY())), AND(YEAR(AI58)+1=YEAR(TODAY()), MONTH(AI58)=12, MONTH(TODAY())=1))</formula>
    </cfRule>
  </conditionalFormatting>
  <conditionalFormatting sqref="AI58">
    <cfRule type="expression" dxfId="178" priority="430">
      <formula>OR(AND(YEAR(AI58)=YEAR(TODAY()), MONTH(AI58)+1=MONTH(TODAY())), AND(YEAR(AI58)+1=YEAR(TODAY()), MONTH(AI58)=12, MONTH(TODAY())=1))</formula>
    </cfRule>
  </conditionalFormatting>
  <conditionalFormatting sqref="AI21">
    <cfRule type="expression" dxfId="177" priority="431">
      <formula>OR(AND(YEAR(AI21)=YEAR(TODAY()), MONTH(AI21)+1=MONTH(TODAY())), AND(YEAR(AI21)+1=YEAR(TODAY()), MONTH(AI21)=12, MONTH(TODAY())=1))</formula>
    </cfRule>
  </conditionalFormatting>
  <conditionalFormatting sqref="AI21">
    <cfRule type="expression" dxfId="176" priority="432">
      <formula>OR(AND(YEAR(AI21)=YEAR(TODAY()), MONTH(AI21)+1=MONTH(TODAY())), AND(YEAR(AI21)+1=YEAR(TODAY()), MONTH(AI21)=12, MONTH(TODAY())=1))</formula>
    </cfRule>
  </conditionalFormatting>
  <conditionalFormatting sqref="AI21">
    <cfRule type="expression" dxfId="175" priority="433">
      <formula>OR(AND(YEAR(AI21)=YEAR(TODAY()), MONTH(AI21)+1=MONTH(TODAY())), AND(YEAR(AI21)+1=YEAR(TODAY()), MONTH(AI21)=12, MONTH(TODAY())=1))</formula>
    </cfRule>
  </conditionalFormatting>
  <conditionalFormatting sqref="B1:B13 B27 B16:B17 B22 B30 B33 B36 B39 B42 B45:B47 B50:B53 B56:B1000">
    <cfRule type="containsText" dxfId="174" priority="434" operator="containsText" text="Gestión Tecnológica">
      <formula>NOT(ISERROR(SEARCH(("Gestión Tecnológica"),(B1))))</formula>
    </cfRule>
  </conditionalFormatting>
  <conditionalFormatting sqref="AB25">
    <cfRule type="cellIs" dxfId="173" priority="435" operator="equal">
      <formula>"Catastrófico"</formula>
    </cfRule>
  </conditionalFormatting>
  <conditionalFormatting sqref="AB25">
    <cfRule type="cellIs" dxfId="172" priority="436" operator="equal">
      <formula>"Mayor"</formula>
    </cfRule>
  </conditionalFormatting>
  <conditionalFormatting sqref="AB25">
    <cfRule type="cellIs" dxfId="171" priority="437" operator="equal">
      <formula>"Moderado"</formula>
    </cfRule>
  </conditionalFormatting>
  <conditionalFormatting sqref="AB25">
    <cfRule type="cellIs" dxfId="170" priority="438" operator="equal">
      <formula>"Menor"</formula>
    </cfRule>
  </conditionalFormatting>
  <conditionalFormatting sqref="AB25">
    <cfRule type="cellIs" dxfId="169" priority="439" operator="equal">
      <formula>"Leve"</formula>
    </cfRule>
  </conditionalFormatting>
  <conditionalFormatting sqref="I25">
    <cfRule type="cellIs" dxfId="168" priority="440" operator="equal">
      <formula>"Muy Alta"</formula>
    </cfRule>
  </conditionalFormatting>
  <conditionalFormatting sqref="I25">
    <cfRule type="cellIs" dxfId="167" priority="441" operator="equal">
      <formula>"Alta"</formula>
    </cfRule>
  </conditionalFormatting>
  <conditionalFormatting sqref="I25">
    <cfRule type="cellIs" dxfId="166" priority="442" operator="equal">
      <formula>"Media"</formula>
    </cfRule>
  </conditionalFormatting>
  <conditionalFormatting sqref="I25">
    <cfRule type="cellIs" dxfId="165" priority="443" operator="equal">
      <formula>"Baja"</formula>
    </cfRule>
  </conditionalFormatting>
  <conditionalFormatting sqref="I25">
    <cfRule type="cellIs" dxfId="164" priority="444" operator="equal">
      <formula>"Muy Baja"</formula>
    </cfRule>
  </conditionalFormatting>
  <conditionalFormatting sqref="M25">
    <cfRule type="cellIs" dxfId="163" priority="445" operator="equal">
      <formula>"Catastrófico"</formula>
    </cfRule>
  </conditionalFormatting>
  <conditionalFormatting sqref="M25">
    <cfRule type="cellIs" dxfId="162" priority="446" operator="equal">
      <formula>"Mayor"</formula>
    </cfRule>
  </conditionalFormatting>
  <conditionalFormatting sqref="M25">
    <cfRule type="cellIs" dxfId="161" priority="447" operator="equal">
      <formula>"Moderado"</formula>
    </cfRule>
  </conditionalFormatting>
  <conditionalFormatting sqref="M25">
    <cfRule type="cellIs" dxfId="160" priority="448" operator="equal">
      <formula>"Menor"</formula>
    </cfRule>
  </conditionalFormatting>
  <conditionalFormatting sqref="M25">
    <cfRule type="cellIs" dxfId="159" priority="449" operator="equal">
      <formula>"Leve"</formula>
    </cfRule>
  </conditionalFormatting>
  <conditionalFormatting sqref="O25">
    <cfRule type="cellIs" dxfId="158" priority="450" operator="equal">
      <formula>"Extremo"</formula>
    </cfRule>
  </conditionalFormatting>
  <conditionalFormatting sqref="O25">
    <cfRule type="cellIs" dxfId="157" priority="451" operator="equal">
      <formula>"Alto"</formula>
    </cfRule>
  </conditionalFormatting>
  <conditionalFormatting sqref="O25">
    <cfRule type="cellIs" dxfId="156" priority="452" operator="equal">
      <formula>"Moderado"</formula>
    </cfRule>
  </conditionalFormatting>
  <conditionalFormatting sqref="O25">
    <cfRule type="cellIs" dxfId="155" priority="453" operator="equal">
      <formula>"Bajo"</formula>
    </cfRule>
  </conditionalFormatting>
  <conditionalFormatting sqref="Z25">
    <cfRule type="cellIs" dxfId="154" priority="454" operator="equal">
      <formula>"Muy Alta"</formula>
    </cfRule>
  </conditionalFormatting>
  <conditionalFormatting sqref="Z25">
    <cfRule type="cellIs" dxfId="153" priority="455" operator="equal">
      <formula>"Alta"</formula>
    </cfRule>
  </conditionalFormatting>
  <conditionalFormatting sqref="Z25">
    <cfRule type="cellIs" dxfId="152" priority="456" operator="equal">
      <formula>"Media"</formula>
    </cfRule>
  </conditionalFormatting>
  <conditionalFormatting sqref="Z25">
    <cfRule type="cellIs" dxfId="151" priority="457" operator="equal">
      <formula>"Baja"</formula>
    </cfRule>
  </conditionalFormatting>
  <conditionalFormatting sqref="Z25">
    <cfRule type="cellIs" dxfId="150" priority="458" operator="equal">
      <formula>"Muy Baja"</formula>
    </cfRule>
  </conditionalFormatting>
  <conditionalFormatting sqref="AD25">
    <cfRule type="cellIs" dxfId="149" priority="459" operator="equal">
      <formula>"Extremo"</formula>
    </cfRule>
  </conditionalFormatting>
  <conditionalFormatting sqref="AD25">
    <cfRule type="cellIs" dxfId="148" priority="460" operator="equal">
      <formula>"Alto"</formula>
    </cfRule>
  </conditionalFormatting>
  <conditionalFormatting sqref="AD25">
    <cfRule type="cellIs" dxfId="147" priority="461" operator="equal">
      <formula>"Moderado"</formula>
    </cfRule>
  </conditionalFormatting>
  <conditionalFormatting sqref="AD25">
    <cfRule type="cellIs" dxfId="146" priority="462" operator="equal">
      <formula>"Bajo"</formula>
    </cfRule>
  </conditionalFormatting>
  <conditionalFormatting sqref="L25">
    <cfRule type="containsText" dxfId="145" priority="463" operator="containsText" text="❌">
      <formula>NOT(ISERROR(SEARCH(("❌"),(L25))))</formula>
    </cfRule>
  </conditionalFormatting>
  <conditionalFormatting sqref="AI25">
    <cfRule type="expression" dxfId="144" priority="464">
      <formula>OR(AND(YEAR(AI25)=YEAR(TODAY()), MONTH(AI25)+1=MONTH(TODAY())), AND(YEAR(AI25)+1=YEAR(TODAY()), MONTH(AI25)=12, MONTH(TODAY())=1))</formula>
    </cfRule>
  </conditionalFormatting>
  <conditionalFormatting sqref="AI25">
    <cfRule type="expression" dxfId="143" priority="465">
      <formula>OR(AND(YEAR(AI25)=YEAR(TODAY()), MONTH(AI25)+1=MONTH(TODAY())), AND(YEAR(AI25)+1=YEAR(TODAY()), MONTH(AI25)=12, MONTH(TODAY())=1))</formula>
    </cfRule>
  </conditionalFormatting>
  <conditionalFormatting sqref="AI25">
    <cfRule type="expression" dxfId="142" priority="466">
      <formula>OR(AND(YEAR(AI25)=YEAR(TODAY()), MONTH(AI25)+1=MONTH(TODAY())), AND(YEAR(AI25)+1=YEAR(TODAY()), MONTH(AI25)=12, MONTH(TODAY())=1))</formula>
    </cfRule>
  </conditionalFormatting>
  <conditionalFormatting sqref="B25">
    <cfRule type="containsText" dxfId="141" priority="467" operator="containsText" text="Gestión Tecnológica">
      <formula>NOT(ISERROR(SEARCH(("Gestión Tecnológica"),(B25))))</formula>
    </cfRule>
  </conditionalFormatting>
  <conditionalFormatting sqref="I24">
    <cfRule type="cellIs" dxfId="140" priority="468" operator="equal">
      <formula>"Muy Alta"</formula>
    </cfRule>
  </conditionalFormatting>
  <conditionalFormatting sqref="I24">
    <cfRule type="cellIs" dxfId="139" priority="469" operator="equal">
      <formula>"Alta"</formula>
    </cfRule>
  </conditionalFormatting>
  <conditionalFormatting sqref="I24">
    <cfRule type="cellIs" dxfId="138" priority="470" operator="equal">
      <formula>"Media"</formula>
    </cfRule>
  </conditionalFormatting>
  <conditionalFormatting sqref="I24">
    <cfRule type="cellIs" dxfId="137" priority="471" operator="equal">
      <formula>"Baja"</formula>
    </cfRule>
  </conditionalFormatting>
  <conditionalFormatting sqref="I24">
    <cfRule type="cellIs" dxfId="136" priority="472" operator="equal">
      <formula>"Muy Baja"</formula>
    </cfRule>
  </conditionalFormatting>
  <conditionalFormatting sqref="M24 AB24">
    <cfRule type="cellIs" dxfId="135" priority="473" operator="equal">
      <formula>"Catastrófico"</formula>
    </cfRule>
  </conditionalFormatting>
  <conditionalFormatting sqref="M24 AB24">
    <cfRule type="cellIs" dxfId="134" priority="474" operator="equal">
      <formula>"Mayor"</formula>
    </cfRule>
  </conditionalFormatting>
  <conditionalFormatting sqref="M24 AB24">
    <cfRule type="cellIs" dxfId="133" priority="475" operator="equal">
      <formula>"Moderado"</formula>
    </cfRule>
  </conditionalFormatting>
  <conditionalFormatting sqref="M24 AB24">
    <cfRule type="cellIs" dxfId="132" priority="476" operator="equal">
      <formula>"Menor"</formula>
    </cfRule>
  </conditionalFormatting>
  <conditionalFormatting sqref="M24 AB24">
    <cfRule type="cellIs" dxfId="131" priority="477" operator="equal">
      <formula>"Leve"</formula>
    </cfRule>
  </conditionalFormatting>
  <conditionalFormatting sqref="O24">
    <cfRule type="cellIs" dxfId="130" priority="478" operator="equal">
      <formula>"Extremo"</formula>
    </cfRule>
  </conditionalFormatting>
  <conditionalFormatting sqref="O24">
    <cfRule type="cellIs" dxfId="129" priority="479" operator="equal">
      <formula>"Alto"</formula>
    </cfRule>
  </conditionalFormatting>
  <conditionalFormatting sqref="O24">
    <cfRule type="cellIs" dxfId="128" priority="480" operator="equal">
      <formula>"Moderado"</formula>
    </cfRule>
  </conditionalFormatting>
  <conditionalFormatting sqref="O24">
    <cfRule type="cellIs" dxfId="127" priority="481" operator="equal">
      <formula>"Bajo"</formula>
    </cfRule>
  </conditionalFormatting>
  <conditionalFormatting sqref="Z24">
    <cfRule type="cellIs" dxfId="126" priority="482" operator="equal">
      <formula>"Muy Alta"</formula>
    </cfRule>
  </conditionalFormatting>
  <conditionalFormatting sqref="Z24">
    <cfRule type="cellIs" dxfId="125" priority="483" operator="equal">
      <formula>"Alta"</formula>
    </cfRule>
  </conditionalFormatting>
  <conditionalFormatting sqref="Z24">
    <cfRule type="cellIs" dxfId="124" priority="484" operator="equal">
      <formula>"Media"</formula>
    </cfRule>
  </conditionalFormatting>
  <conditionalFormatting sqref="Z24">
    <cfRule type="cellIs" dxfId="123" priority="485" operator="equal">
      <formula>"Baja"</formula>
    </cfRule>
  </conditionalFormatting>
  <conditionalFormatting sqref="Z24">
    <cfRule type="cellIs" dxfId="122" priority="486" operator="equal">
      <formula>"Muy Baja"</formula>
    </cfRule>
  </conditionalFormatting>
  <conditionalFormatting sqref="AD24">
    <cfRule type="cellIs" dxfId="121" priority="487" operator="equal">
      <formula>"Extremo"</formula>
    </cfRule>
  </conditionalFormatting>
  <conditionalFormatting sqref="AD24">
    <cfRule type="cellIs" dxfId="120" priority="488" operator="equal">
      <formula>"Alto"</formula>
    </cfRule>
  </conditionalFormatting>
  <conditionalFormatting sqref="AD24">
    <cfRule type="cellIs" dxfId="119" priority="489" operator="equal">
      <formula>"Moderado"</formula>
    </cfRule>
  </conditionalFormatting>
  <conditionalFormatting sqref="AD24">
    <cfRule type="cellIs" dxfId="118" priority="490" operator="equal">
      <formula>"Bajo"</formula>
    </cfRule>
  </conditionalFormatting>
  <conditionalFormatting sqref="L24">
    <cfRule type="containsText" dxfId="117" priority="491" operator="containsText" text="❌">
      <formula>NOT(ISERROR(SEARCH(("❌"),(L24))))</formula>
    </cfRule>
  </conditionalFormatting>
  <conditionalFormatting sqref="AI24">
    <cfRule type="expression" dxfId="116" priority="492">
      <formula>OR(AND(YEAR(AI24)=YEAR(TODAY()), MONTH(AI24)+1=MONTH(TODAY())), AND(YEAR(AI24)+1=YEAR(TODAY()), MONTH(AI24)=12, MONTH(TODAY())=1))</formula>
    </cfRule>
  </conditionalFormatting>
  <conditionalFormatting sqref="AI24">
    <cfRule type="expression" dxfId="115" priority="493">
      <formula>OR(AND(YEAR(AI24)=YEAR(TODAY()), MONTH(AI24)+1=MONTH(TODAY())), AND(YEAR(AI24)+1=YEAR(TODAY()), MONTH(AI24)=12, MONTH(TODAY())=1))</formula>
    </cfRule>
  </conditionalFormatting>
  <conditionalFormatting sqref="AI24">
    <cfRule type="expression" dxfId="114" priority="494">
      <formula>OR(AND(YEAR(AI24)=YEAR(TODAY()), MONTH(AI24)+1=MONTH(TODAY())), AND(YEAR(AI24)+1=YEAR(TODAY()), MONTH(AI24)=12, MONTH(TODAY())=1))</formula>
    </cfRule>
  </conditionalFormatting>
  <dataValidations count="1">
    <dataValidation type="list" allowBlank="1" showInputMessage="1" showErrorMessage="1" prompt=" - " sqref="B51" xr:uid="{00000000-0002-0000-0100-000000000000}">
      <formula1>$H$50</formula1>
    </dataValidation>
  </dataValidations>
  <hyperlinks>
    <hyperlink ref="AQ13" r:id="rId1" location="gid=883148781." xr:uid="{00000000-0004-0000-0100-000000000000}"/>
    <hyperlink ref="AT13" r:id="rId2" xr:uid="{00000000-0004-0000-0100-000001000000}"/>
    <hyperlink ref="AU13" r:id="rId3" xr:uid="{00000000-0004-0000-0100-000002000000}"/>
    <hyperlink ref="AY13" r:id="rId4" xr:uid="{00000000-0004-0000-0100-000003000000}"/>
    <hyperlink ref="AU14" r:id="rId5" xr:uid="{00000000-0004-0000-0100-000004000000}"/>
    <hyperlink ref="AY14" r:id="rId6" xr:uid="{00000000-0004-0000-0100-000005000000}"/>
    <hyperlink ref="AQ15" r:id="rId7" location="gid=736337041" xr:uid="{00000000-0004-0000-0100-000006000000}"/>
    <hyperlink ref="AT15" r:id="rId8" location="gid=736337041" xr:uid="{00000000-0004-0000-0100-000007000000}"/>
    <hyperlink ref="AU15" r:id="rId9" location="gid=736337041" xr:uid="{00000000-0004-0000-0100-000008000000}"/>
    <hyperlink ref="AX15" r:id="rId10" location="gid=736337041" xr:uid="{00000000-0004-0000-0100-000009000000}"/>
    <hyperlink ref="AY15" r:id="rId11" location="gid=736337041" xr:uid="{00000000-0004-0000-0100-00000A000000}"/>
    <hyperlink ref="AT16" r:id="rId12" xr:uid="{00000000-0004-0000-0100-00000B000000}"/>
    <hyperlink ref="AU16" r:id="rId13" xr:uid="{00000000-0004-0000-0100-00000C000000}"/>
    <hyperlink ref="AX16" r:id="rId14" xr:uid="{00000000-0004-0000-0100-00000D000000}"/>
    <hyperlink ref="AY16" r:id="rId15" xr:uid="{00000000-0004-0000-0100-00000E000000}"/>
    <hyperlink ref="AU17" r:id="rId16" location="gid=0" xr:uid="{00000000-0004-0000-0100-00000F000000}"/>
    <hyperlink ref="AY17" r:id="rId17" location="gid=0" xr:uid="{00000000-0004-0000-0100-000010000000}"/>
    <hyperlink ref="AT19" r:id="rId18" xr:uid="{00000000-0004-0000-0100-000011000000}"/>
    <hyperlink ref="AU19" r:id="rId19" xr:uid="{00000000-0004-0000-0100-000012000000}"/>
    <hyperlink ref="AY19" r:id="rId20" xr:uid="{00000000-0004-0000-0100-000013000000}"/>
    <hyperlink ref="AU20" r:id="rId21" xr:uid="{00000000-0004-0000-0100-000014000000}"/>
    <hyperlink ref="AY20" r:id="rId22" xr:uid="{00000000-0004-0000-0100-000015000000}"/>
    <hyperlink ref="AQ21" r:id="rId23" xr:uid="{00000000-0004-0000-0100-000016000000}"/>
    <hyperlink ref="AR21" r:id="rId24" xr:uid="{00000000-0004-0000-0100-000017000000}"/>
    <hyperlink ref="AT21" r:id="rId25" xr:uid="{00000000-0004-0000-0100-000018000000}"/>
    <hyperlink ref="AU21" r:id="rId26" xr:uid="{00000000-0004-0000-0100-000019000000}"/>
    <hyperlink ref="AX21" r:id="rId27" xr:uid="{00000000-0004-0000-0100-00001A000000}"/>
    <hyperlink ref="AY21" r:id="rId28" display="https://drive.google.com/drive/folders/1JaGXkcJY_QzbBlA5rJ713vHG5AL_m6Bc" xr:uid="{00000000-0004-0000-0100-00001B000000}"/>
    <hyperlink ref="AT22" r:id="rId29" xr:uid="{00000000-0004-0000-0100-00001C000000}"/>
    <hyperlink ref="AU22" r:id="rId30" xr:uid="{00000000-0004-0000-0100-00001D000000}"/>
    <hyperlink ref="AX22" r:id="rId31" xr:uid="{00000000-0004-0000-0100-00001E000000}"/>
    <hyperlink ref="AY22" r:id="rId32" xr:uid="{00000000-0004-0000-0100-00001F000000}"/>
    <hyperlink ref="AX24" r:id="rId33" xr:uid="{00000000-0004-0000-0100-000020000000}"/>
    <hyperlink ref="AY24" r:id="rId34" xr:uid="{00000000-0004-0000-0100-000021000000}"/>
    <hyperlink ref="AR25" r:id="rId35" xr:uid="{00000000-0004-0000-0100-000022000000}"/>
    <hyperlink ref="AU25" r:id="rId36" xr:uid="{00000000-0004-0000-0100-000023000000}"/>
    <hyperlink ref="AX25" r:id="rId37" xr:uid="{00000000-0004-0000-0100-000024000000}"/>
    <hyperlink ref="AY25" r:id="rId38" xr:uid="{00000000-0004-0000-0100-000025000000}"/>
    <hyperlink ref="AU26" r:id="rId39" xr:uid="{00000000-0004-0000-0100-000026000000}"/>
    <hyperlink ref="AY26" r:id="rId40" xr:uid="{00000000-0004-0000-0100-000027000000}"/>
    <hyperlink ref="AU27" r:id="rId41" xr:uid="{00000000-0004-0000-0100-000028000000}"/>
    <hyperlink ref="AY27" r:id="rId42" xr:uid="{00000000-0004-0000-0100-000029000000}"/>
    <hyperlink ref="AU28" r:id="rId43" location="overlay-context=" xr:uid="{00000000-0004-0000-0100-00002A000000}"/>
    <hyperlink ref="AY28" r:id="rId44" xr:uid="{00000000-0004-0000-0100-00002B000000}"/>
    <hyperlink ref="AU29" r:id="rId45" xr:uid="{00000000-0004-0000-0100-00002C000000}"/>
    <hyperlink ref="AU30" r:id="rId46" xr:uid="{00000000-0004-0000-0100-00002D000000}"/>
    <hyperlink ref="AU34" r:id="rId47" xr:uid="{00000000-0004-0000-0100-00002E000000}"/>
    <hyperlink ref="AU36" r:id="rId48" xr:uid="{00000000-0004-0000-0100-00002F000000}"/>
    <hyperlink ref="AU37" r:id="rId49" xr:uid="{00000000-0004-0000-0100-000030000000}"/>
    <hyperlink ref="AU38" r:id="rId50" xr:uid="{00000000-0004-0000-0100-000031000000}"/>
    <hyperlink ref="AU42" r:id="rId51" xr:uid="{00000000-0004-0000-0100-000032000000}"/>
    <hyperlink ref="AU43" r:id="rId52" xr:uid="{00000000-0004-0000-0100-000033000000}"/>
    <hyperlink ref="AU44" r:id="rId53" xr:uid="{00000000-0004-0000-0100-000034000000}"/>
    <hyperlink ref="Q52" r:id="rId54" location="gid=1130127983" xr:uid="{00000000-0004-0000-0100-000035000000}"/>
    <hyperlink ref="AY52" r:id="rId55" xr:uid="{00000000-0004-0000-0100-000036000000}"/>
    <hyperlink ref="Q53" r:id="rId56" location="gid=1130127983" xr:uid="{00000000-0004-0000-0100-000037000000}"/>
    <hyperlink ref="AR53" r:id="rId57" location="gid=1130127983" xr:uid="{00000000-0004-0000-0100-000038000000}"/>
    <hyperlink ref="AU53" r:id="rId58" location="gid=1130127983" xr:uid="{00000000-0004-0000-0100-000039000000}"/>
    <hyperlink ref="AR54" r:id="rId59" location="gid=1130127983" xr:uid="{00000000-0004-0000-0100-00003A000000}"/>
    <hyperlink ref="AU54" r:id="rId60" location="gid=1130127983" xr:uid="{00000000-0004-0000-0100-00003B000000}"/>
    <hyperlink ref="AU55" r:id="rId61" xr:uid="{00000000-0004-0000-0100-00003C000000}"/>
    <hyperlink ref="AY55" r:id="rId62" xr:uid="{00000000-0004-0000-0100-00003D000000}"/>
    <hyperlink ref="AU56" r:id="rId63" xr:uid="{00000000-0004-0000-0100-00003E000000}"/>
    <hyperlink ref="AY57" r:id="rId64" xr:uid="{00000000-0004-0000-0100-00003F000000}"/>
    <hyperlink ref="AY12" r:id="rId65" xr:uid="{00000000-0004-0000-0100-000040000000}"/>
    <hyperlink ref="AY31" r:id="rId66" xr:uid="{00000000-0004-0000-0100-000041000000}"/>
    <hyperlink ref="AY36" r:id="rId67" xr:uid="{650F8216-0D18-4973-A810-B92F48971590}"/>
  </hyperlinks>
  <pageMargins left="0.7" right="0.7" top="0.75" bottom="0.75" header="0" footer="0"/>
  <pageSetup orientation="portrait" r:id="rId68"/>
  <drawing r:id="rId69"/>
  <extLst>
    <ext xmlns:x14="http://schemas.microsoft.com/office/spreadsheetml/2009/9/main" uri="{CCE6A557-97BC-4b89-ADB6-D9C93CAAB3DF}">
      <x14:dataValidations xmlns:xm="http://schemas.microsoft.com/office/excel/2006/main" count="12">
        <x14:dataValidation type="list" allowBlank="1" showErrorMessage="1" xr:uid="{00000000-0002-0000-0100-000001000000}">
          <x14:formula1>
            <xm:f>'Opciones Tratamiento'!$B$13:$B$21</xm:f>
          </x14:formula1>
          <xm:sqref>G11:G13 G16:G17 G22 G25 G27 G30 G33 G36 G39 G42 G45:G47 G50:G53 G56:G58</xm:sqref>
        </x14:dataValidation>
        <x14:dataValidation type="list" allowBlank="1" showErrorMessage="1" xr:uid="{00000000-0002-0000-0100-000002000000}">
          <x14:formula1>
            <xm:f>'Opciones Tratamiento'!$B$2:$B$5</xm:f>
          </x14:formula1>
          <xm:sqref>AE11:AE23 AE25:AE58</xm:sqref>
        </x14:dataValidation>
        <x14:dataValidation type="custom" allowBlank="1" showInputMessage="1" showErrorMessage="1" prompt="Recuerde que las acciones se generan bajo la medida de mitigar el riesgo" xr:uid="{00000000-0002-0000-0100-000003000000}">
          <x14:formula1>
            <xm:f>IF(OR(AE11='Opciones Tratamiento'!$B$2,AE11='Opciones Tratamiento'!$B$3,AE11='Opciones Tratamiento'!$B$4),ISBLANK(AE11),ISTEXT(AE11))</xm:f>
          </x14:formula1>
          <xm:sqref>AI11:AI15 AI17:AI20 AI22:AI23 AI25:AI46 AI50:AI57</xm:sqref>
        </x14:dataValidation>
        <x14:dataValidation type="custom" allowBlank="1" showInputMessage="1" showErrorMessage="1" prompt="Recuerde que las acciones se generan bajo la medida de mitigar el riesgo" xr:uid="{00000000-0002-0000-0100-000004000000}">
          <x14:formula1>
            <xm:f>IF(OR(AE11='Opciones Tratamiento'!$B$2,AE11='Opciones Tratamiento'!$B$3,AE11='Opciones Tratamiento'!$B$4),ISBLANK(AE11),ISTEXT(AE11))</xm:f>
          </x14:formula1>
          <xm:sqref>AH11:AH23 AH25:AH58</xm:sqref>
        </x14:dataValidation>
        <x14:dataValidation type="list" allowBlank="1" showErrorMessage="1" xr:uid="{00000000-0002-0000-0100-000005000000}">
          <x14:formula1>
            <xm:f>'Tabla Valoración controles'!$D$13:$D$14</xm:f>
          </x14:formula1>
          <xm:sqref>X11:X23 X25:X58</xm:sqref>
        </x14:dataValidation>
        <x14:dataValidation type="list" allowBlank="1" showErrorMessage="1" xr:uid="{00000000-0002-0000-0100-000006000000}">
          <x14:formula1>
            <xm:f>'Tabla Valoración controles'!$D$9:$D$10</xm:f>
          </x14:formula1>
          <xm:sqref>V11:V23 V25:V58</xm:sqref>
        </x14:dataValidation>
        <x14:dataValidation type="list" allowBlank="1" showErrorMessage="1" xr:uid="{00000000-0002-0000-0100-000007000000}">
          <x14:formula1>
            <xm:f>'Opciones Tratamiento'!$E$2:$E$4</xm:f>
          </x14:formula1>
          <xm:sqref>C11:C13 C16:C17 C22 C25 C27 C30 C33 C36 C39 C42 C45:C47 C50:C53 C56:C58</xm:sqref>
        </x14:dataValidation>
        <x14:dataValidation type="custom" allowBlank="1" showInputMessage="1" showErrorMessage="1" prompt="Recuerde que las acciones se generan bajo la medida de mitigar el riesgo" xr:uid="{00000000-0002-0000-0100-000008000000}">
          <x14:formula1>
            <xm:f>IF(OR(AE29='Opciones Tratamiento'!$B$2,AE29='Opciones Tratamiento'!$B$3,AE29='Opciones Tratamiento'!$B$4),ISBLANK(AE29),ISTEXT(AE29))</xm:f>
          </x14:formula1>
          <xm:sqref>AJ29</xm:sqref>
        </x14:dataValidation>
        <x14:dataValidation type="list" allowBlank="1" showErrorMessage="1" xr:uid="{00000000-0002-0000-0100-000009000000}">
          <x14:formula1>
            <xm:f>'Tabla Valoración controles'!$D$4:$D$6</xm:f>
          </x14:formula1>
          <xm:sqref>S11:S23 S25:S58</xm:sqref>
        </x14:dataValidation>
        <x14:dataValidation type="list" allowBlank="1" showErrorMessage="1" xr:uid="{00000000-0002-0000-0100-00000A000000}">
          <x14:formula1>
            <xm:f>'Tabla Valoración controles'!$D$7:$D$8</xm:f>
          </x14:formula1>
          <xm:sqref>T11:T23 T25:T58</xm:sqref>
        </x14:dataValidation>
        <x14:dataValidation type="list" allowBlank="1" showErrorMessage="1" xr:uid="{00000000-0002-0000-0100-00000B000000}">
          <x14:formula1>
            <xm:f>'Tabla Valoración controles'!$D$11:$D$12</xm:f>
          </x14:formula1>
          <xm:sqref>W11:W23 W25:W58</xm:sqref>
        </x14:dataValidation>
        <x14:dataValidation type="list" allowBlank="1" showErrorMessage="1" xr:uid="{00000000-0002-0000-0100-00000C000000}">
          <x14:formula1>
            <xm:f>'Tabla Impacto'!$F$141:$F$152</xm:f>
          </x14:formula1>
          <xm:sqref>K11:K13 K16:K17 K22 K25 K27 K30 K33 K36 K39 K42 K45:K47 K50:K53 K56:K58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V1000"/>
  <sheetViews>
    <sheetView topLeftCell="BQ30" zoomScale="80" zoomScaleNormal="80" workbookViewId="0">
      <selection activeCell="BU32" sqref="BU32"/>
    </sheetView>
  </sheetViews>
  <sheetFormatPr baseColWidth="10" defaultColWidth="14.42578125" defaultRowHeight="15" customHeight="1"/>
  <cols>
    <col min="1" max="1" width="4" style="302" customWidth="1"/>
    <col min="2" max="2" width="26.7109375" style="302" customWidth="1"/>
    <col min="3" max="3" width="17.42578125" style="302" customWidth="1"/>
    <col min="4" max="4" width="38.85546875" style="302" customWidth="1"/>
    <col min="5" max="5" width="33.28515625" style="302" customWidth="1"/>
    <col min="6" max="6" width="78.7109375" style="302" customWidth="1"/>
    <col min="7" max="7" width="19" style="302" customWidth="1"/>
    <col min="8" max="8" width="17.85546875" style="302" customWidth="1"/>
    <col min="9" max="9" width="16.5703125" style="302" customWidth="1"/>
    <col min="10" max="29" width="12.140625" style="302" customWidth="1"/>
    <col min="30" max="30" width="17.7109375" style="302" customWidth="1"/>
    <col min="31" max="31" width="27.28515625" style="302" customWidth="1"/>
    <col min="32" max="32" width="30.5703125" style="302" customWidth="1"/>
    <col min="33" max="33" width="17.5703125" style="302" customWidth="1"/>
    <col min="34" max="34" width="7.42578125" style="302" customWidth="1"/>
    <col min="35" max="35" width="16" style="302" customWidth="1"/>
    <col min="36" max="36" width="5.85546875" style="302" customWidth="1"/>
    <col min="37" max="37" width="63.28515625" style="302" customWidth="1"/>
    <col min="38" max="38" width="15.140625" style="302" customWidth="1"/>
    <col min="39" max="39" width="6.85546875" style="302" customWidth="1"/>
    <col min="40" max="40" width="5" style="302" customWidth="1"/>
    <col min="41" max="41" width="5.5703125" style="302" customWidth="1"/>
    <col min="42" max="42" width="7.140625" style="302" customWidth="1"/>
    <col min="43" max="43" width="6.7109375" style="302" customWidth="1"/>
    <col min="44" max="44" width="7.5703125" style="302" customWidth="1"/>
    <col min="45" max="45" width="14.28515625" style="302" customWidth="1"/>
    <col min="46" max="46" width="8.7109375" style="302" customWidth="1"/>
    <col min="47" max="47" width="10.28515625" style="302" customWidth="1"/>
    <col min="48" max="48" width="9.28515625" style="302" customWidth="1"/>
    <col min="49" max="49" width="9.140625" style="302" customWidth="1"/>
    <col min="50" max="50" width="8.42578125" style="302" customWidth="1"/>
    <col min="51" max="51" width="11.5703125" style="302" customWidth="1"/>
    <col min="52" max="52" width="109.42578125" style="302" customWidth="1"/>
    <col min="53" max="55" width="18.85546875" style="302" customWidth="1"/>
    <col min="56" max="56" width="46.5703125" style="302" customWidth="1"/>
    <col min="57" max="57" width="4.140625" style="302" customWidth="1"/>
    <col min="58" max="58" width="54.140625" style="302" customWidth="1"/>
    <col min="59" max="59" width="4.140625" style="302" customWidth="1"/>
    <col min="60" max="60" width="60.140625" style="302" customWidth="1"/>
    <col min="61" max="61" width="4.140625" style="302" customWidth="1"/>
    <col min="62" max="62" width="62.7109375" style="302" customWidth="1"/>
    <col min="63" max="63" width="53.28515625" style="302" customWidth="1"/>
    <col min="64" max="64" width="54.28515625" style="302" customWidth="1"/>
    <col min="65" max="65" width="41.7109375" style="302" customWidth="1"/>
    <col min="66" max="66" width="34.140625" style="302" customWidth="1"/>
    <col min="67" max="67" width="42.85546875" style="302" customWidth="1"/>
    <col min="68" max="68" width="39" style="302" customWidth="1"/>
    <col min="69" max="69" width="37" style="302" customWidth="1"/>
    <col min="70" max="70" width="34.85546875" style="302" customWidth="1"/>
    <col min="71" max="71" width="55" style="302" customWidth="1"/>
    <col min="72" max="72" width="29.42578125" style="302" customWidth="1"/>
    <col min="73" max="73" width="44.28515625" style="302" customWidth="1"/>
    <col min="74" max="74" width="31" style="302" customWidth="1"/>
    <col min="75" max="16384" width="14.42578125" style="302"/>
  </cols>
  <sheetData>
    <row r="1" spans="1:74" ht="12.75" customHeight="1">
      <c r="A1" s="452"/>
      <c r="B1" s="494"/>
      <c r="C1" s="499" t="s">
        <v>33</v>
      </c>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494"/>
      <c r="BH1" s="503" t="s">
        <v>34</v>
      </c>
      <c r="BI1" s="493"/>
      <c r="BJ1" s="491"/>
    </row>
    <row r="2" spans="1:74" ht="12.75" customHeight="1">
      <c r="A2" s="495"/>
      <c r="B2" s="496"/>
      <c r="C2" s="495"/>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496"/>
      <c r="BH2" s="503" t="s">
        <v>35</v>
      </c>
      <c r="BI2" s="493"/>
      <c r="BJ2" s="491"/>
    </row>
    <row r="3" spans="1:74" ht="12.75" customHeight="1">
      <c r="A3" s="495"/>
      <c r="B3" s="496"/>
      <c r="C3" s="495"/>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496"/>
      <c r="BH3" s="503" t="s">
        <v>36</v>
      </c>
      <c r="BI3" s="493"/>
      <c r="BJ3" s="491"/>
    </row>
    <row r="4" spans="1:74" ht="12.75" customHeight="1">
      <c r="A4" s="497"/>
      <c r="B4" s="498"/>
      <c r="C4" s="497"/>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498"/>
      <c r="BH4" s="503" t="s">
        <v>37</v>
      </c>
      <c r="BI4" s="493"/>
      <c r="BJ4" s="491"/>
    </row>
    <row r="5" spans="1:74" ht="24" customHeight="1">
      <c r="A5" s="490" t="s">
        <v>572</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1"/>
    </row>
    <row r="6" spans="1:74" ht="23.25" customHeight="1">
      <c r="A6" s="490" t="s">
        <v>38</v>
      </c>
      <c r="B6" s="491"/>
      <c r="C6" s="492" t="s">
        <v>39</v>
      </c>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1"/>
    </row>
    <row r="7" spans="1:74" ht="25.5" customHeight="1">
      <c r="A7" s="490" t="s">
        <v>40</v>
      </c>
      <c r="B7" s="491"/>
      <c r="C7" s="492" t="s">
        <v>573</v>
      </c>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3"/>
      <c r="AY7" s="493"/>
      <c r="AZ7" s="493"/>
      <c r="BA7" s="493"/>
      <c r="BB7" s="493"/>
      <c r="BC7" s="493"/>
      <c r="BD7" s="493"/>
      <c r="BE7" s="493"/>
      <c r="BF7" s="493"/>
      <c r="BG7" s="493"/>
      <c r="BH7" s="493"/>
      <c r="BI7" s="493"/>
      <c r="BJ7" s="491"/>
    </row>
    <row r="8" spans="1:74" ht="43.5" customHeight="1">
      <c r="A8" s="490" t="s">
        <v>42</v>
      </c>
      <c r="B8" s="491"/>
      <c r="C8" s="492" t="s">
        <v>43</v>
      </c>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3"/>
      <c r="AY8" s="493"/>
      <c r="AZ8" s="493"/>
      <c r="BA8" s="493"/>
      <c r="BB8" s="493"/>
      <c r="BC8" s="493"/>
      <c r="BD8" s="493"/>
      <c r="BE8" s="493"/>
      <c r="BF8" s="493"/>
      <c r="BG8" s="493"/>
      <c r="BH8" s="493"/>
      <c r="BI8" s="493"/>
      <c r="BJ8" s="491"/>
      <c r="BK8" s="318"/>
      <c r="BL8" s="318"/>
      <c r="BM8" s="318"/>
      <c r="BN8" s="318"/>
      <c r="BO8" s="318"/>
      <c r="BP8" s="318"/>
      <c r="BQ8" s="318"/>
      <c r="BR8" s="318"/>
    </row>
    <row r="9" spans="1:74" ht="43.5" customHeight="1">
      <c r="A9" s="490" t="s">
        <v>44</v>
      </c>
      <c r="B9" s="491"/>
      <c r="C9" s="492" t="s">
        <v>45</v>
      </c>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3"/>
      <c r="AZ9" s="493"/>
      <c r="BA9" s="493"/>
      <c r="BB9" s="493"/>
      <c r="BC9" s="493"/>
      <c r="BD9" s="493"/>
      <c r="BE9" s="493"/>
      <c r="BF9" s="493"/>
      <c r="BG9" s="493"/>
      <c r="BH9" s="493"/>
      <c r="BI9" s="493"/>
      <c r="BJ9" s="491"/>
    </row>
    <row r="10" spans="1:74" ht="36.75" customHeight="1">
      <c r="A10" s="504"/>
      <c r="B10" s="493"/>
      <c r="C10" s="49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70" t="s">
        <v>574</v>
      </c>
      <c r="BL10" s="505"/>
      <c r="BM10" s="505"/>
      <c r="BN10" s="506"/>
      <c r="BO10" s="471" t="s">
        <v>575</v>
      </c>
      <c r="BP10" s="505"/>
      <c r="BQ10" s="505"/>
      <c r="BR10" s="506"/>
      <c r="BS10" s="472" t="s">
        <v>576</v>
      </c>
      <c r="BT10" s="505"/>
      <c r="BU10" s="505"/>
      <c r="BV10" s="506"/>
    </row>
    <row r="11" spans="1:74" ht="54.75" customHeight="1">
      <c r="A11" s="154" t="s">
        <v>49</v>
      </c>
      <c r="B11" s="34" t="s">
        <v>50</v>
      </c>
      <c r="C11" s="35" t="s">
        <v>51</v>
      </c>
      <c r="D11" s="34" t="s">
        <v>577</v>
      </c>
      <c r="E11" s="34" t="s">
        <v>578</v>
      </c>
      <c r="F11" s="35" t="s">
        <v>54</v>
      </c>
      <c r="G11" s="34" t="s">
        <v>55</v>
      </c>
      <c r="H11" s="34" t="s">
        <v>56</v>
      </c>
      <c r="I11" s="34" t="s">
        <v>57</v>
      </c>
      <c r="J11" s="35" t="s">
        <v>58</v>
      </c>
      <c r="K11" s="507" t="s">
        <v>579</v>
      </c>
      <c r="L11" s="508"/>
      <c r="M11" s="508"/>
      <c r="N11" s="508"/>
      <c r="O11" s="508"/>
      <c r="P11" s="508"/>
      <c r="Q11" s="508"/>
      <c r="R11" s="508"/>
      <c r="S11" s="508"/>
      <c r="T11" s="508"/>
      <c r="U11" s="508"/>
      <c r="V11" s="508"/>
      <c r="W11" s="508"/>
      <c r="X11" s="508"/>
      <c r="Y11" s="508"/>
      <c r="Z11" s="508"/>
      <c r="AA11" s="508"/>
      <c r="AB11" s="508"/>
      <c r="AC11" s="509"/>
      <c r="AD11" s="155" t="s">
        <v>580</v>
      </c>
      <c r="AE11" s="34" t="s">
        <v>61</v>
      </c>
      <c r="AF11" s="34" t="s">
        <v>60</v>
      </c>
      <c r="AG11" s="34" t="s">
        <v>61</v>
      </c>
      <c r="AH11" s="35" t="s">
        <v>58</v>
      </c>
      <c r="AI11" s="34" t="s">
        <v>62</v>
      </c>
      <c r="AJ11" s="39" t="s">
        <v>63</v>
      </c>
      <c r="AK11" s="34" t="s">
        <v>64</v>
      </c>
      <c r="AL11" s="34" t="s">
        <v>65</v>
      </c>
      <c r="AM11" s="510" t="s">
        <v>66</v>
      </c>
      <c r="AN11" s="493"/>
      <c r="AO11" s="493"/>
      <c r="AP11" s="493"/>
      <c r="AQ11" s="493"/>
      <c r="AR11" s="491"/>
      <c r="AS11" s="39" t="s">
        <v>67</v>
      </c>
      <c r="AT11" s="39" t="s">
        <v>68</v>
      </c>
      <c r="AU11" s="39" t="s">
        <v>58</v>
      </c>
      <c r="AV11" s="39" t="s">
        <v>69</v>
      </c>
      <c r="AW11" s="39" t="s">
        <v>58</v>
      </c>
      <c r="AX11" s="39" t="s">
        <v>70</v>
      </c>
      <c r="AY11" s="39" t="s">
        <v>71</v>
      </c>
      <c r="AZ11" s="156" t="s">
        <v>72</v>
      </c>
      <c r="BA11" s="156" t="s">
        <v>73</v>
      </c>
      <c r="BB11" s="34" t="s">
        <v>74</v>
      </c>
      <c r="BC11" s="34" t="s">
        <v>581</v>
      </c>
      <c r="BD11" s="34" t="s">
        <v>76</v>
      </c>
      <c r="BE11" s="157" t="s">
        <v>77</v>
      </c>
      <c r="BF11" s="158"/>
      <c r="BG11" s="159" t="s">
        <v>78</v>
      </c>
      <c r="BH11" s="160"/>
      <c r="BI11" s="161" t="s">
        <v>582</v>
      </c>
      <c r="BJ11" s="162"/>
      <c r="BK11" s="163" t="s">
        <v>92</v>
      </c>
      <c r="BL11" s="163" t="s">
        <v>93</v>
      </c>
      <c r="BM11" s="164" t="s">
        <v>583</v>
      </c>
      <c r="BN11" s="164" t="s">
        <v>584</v>
      </c>
      <c r="BO11" s="165" t="s">
        <v>92</v>
      </c>
      <c r="BP11" s="165" t="s">
        <v>93</v>
      </c>
      <c r="BQ11" s="166" t="s">
        <v>583</v>
      </c>
      <c r="BR11" s="166" t="s">
        <v>584</v>
      </c>
      <c r="BS11" s="520" t="s">
        <v>92</v>
      </c>
      <c r="BT11" s="520" t="s">
        <v>93</v>
      </c>
      <c r="BU11" s="522" t="s">
        <v>583</v>
      </c>
      <c r="BV11" s="522" t="s">
        <v>584</v>
      </c>
    </row>
    <row r="12" spans="1:74" ht="35.25" customHeight="1">
      <c r="A12" s="319"/>
      <c r="B12" s="319"/>
      <c r="C12" s="319"/>
      <c r="D12" s="319"/>
      <c r="E12" s="319"/>
      <c r="F12" s="319"/>
      <c r="G12" s="319"/>
      <c r="H12" s="319"/>
      <c r="I12" s="319"/>
      <c r="J12" s="319"/>
      <c r="K12" s="167" t="s">
        <v>585</v>
      </c>
      <c r="L12" s="167" t="s">
        <v>586</v>
      </c>
      <c r="M12" s="167" t="s">
        <v>587</v>
      </c>
      <c r="N12" s="167" t="s">
        <v>588</v>
      </c>
      <c r="O12" s="167" t="s">
        <v>589</v>
      </c>
      <c r="P12" s="167" t="s">
        <v>590</v>
      </c>
      <c r="Q12" s="167" t="s">
        <v>591</v>
      </c>
      <c r="R12" s="167" t="s">
        <v>592</v>
      </c>
      <c r="S12" s="167" t="s">
        <v>593</v>
      </c>
      <c r="T12" s="167" t="s">
        <v>594</v>
      </c>
      <c r="U12" s="167" t="s">
        <v>595</v>
      </c>
      <c r="V12" s="167" t="s">
        <v>596</v>
      </c>
      <c r="W12" s="167" t="s">
        <v>597</v>
      </c>
      <c r="X12" s="167" t="s">
        <v>598</v>
      </c>
      <c r="Y12" s="167" t="s">
        <v>599</v>
      </c>
      <c r="Z12" s="167" t="s">
        <v>600</v>
      </c>
      <c r="AA12" s="167" t="s">
        <v>601</v>
      </c>
      <c r="AB12" s="167" t="s">
        <v>602</v>
      </c>
      <c r="AC12" s="155" t="s">
        <v>603</v>
      </c>
      <c r="AD12" s="320"/>
      <c r="AE12" s="319"/>
      <c r="AF12" s="319"/>
      <c r="AG12" s="319"/>
      <c r="AH12" s="319"/>
      <c r="AI12" s="319"/>
      <c r="AJ12" s="319"/>
      <c r="AK12" s="319"/>
      <c r="AL12" s="319"/>
      <c r="AM12" s="168" t="s">
        <v>84</v>
      </c>
      <c r="AN12" s="168" t="s">
        <v>85</v>
      </c>
      <c r="AO12" s="168" t="s">
        <v>86</v>
      </c>
      <c r="AP12" s="168" t="s">
        <v>87</v>
      </c>
      <c r="AQ12" s="168" t="s">
        <v>88</v>
      </c>
      <c r="AR12" s="168" t="s">
        <v>89</v>
      </c>
      <c r="AS12" s="319"/>
      <c r="AT12" s="319"/>
      <c r="AU12" s="319"/>
      <c r="AV12" s="319"/>
      <c r="AW12" s="319"/>
      <c r="AX12" s="319"/>
      <c r="AY12" s="319"/>
      <c r="AZ12" s="321"/>
      <c r="BA12" s="322"/>
      <c r="BB12" s="169"/>
      <c r="BC12" s="169"/>
      <c r="BD12" s="319"/>
      <c r="BE12" s="170"/>
      <c r="BF12" s="171"/>
      <c r="BG12" s="172"/>
      <c r="BH12" s="173"/>
      <c r="BI12" s="174"/>
      <c r="BJ12" s="175"/>
      <c r="BK12" s="323"/>
      <c r="BL12" s="323"/>
      <c r="BM12" s="323"/>
      <c r="BN12" s="323"/>
      <c r="BO12" s="323"/>
      <c r="BP12" s="323"/>
      <c r="BQ12" s="323"/>
      <c r="BR12" s="323"/>
      <c r="BS12" s="521"/>
      <c r="BT12" s="521"/>
      <c r="BU12" s="521"/>
      <c r="BV12" s="521"/>
    </row>
    <row r="13" spans="1:74" ht="330">
      <c r="A13" s="60">
        <v>1</v>
      </c>
      <c r="B13" s="423" t="s">
        <v>128</v>
      </c>
      <c r="C13" s="423" t="s">
        <v>129</v>
      </c>
      <c r="D13" s="423" t="s">
        <v>604</v>
      </c>
      <c r="E13" s="423" t="s">
        <v>605</v>
      </c>
      <c r="F13" s="423" t="s">
        <v>606</v>
      </c>
      <c r="G13" s="423" t="s">
        <v>15</v>
      </c>
      <c r="H13" s="426">
        <v>500</v>
      </c>
      <c r="I13" s="429" t="str">
        <f>IF(H13&lt;=0,"",IF(H13&lt;=2,"Muy Baja",IF(H13&lt;=24,"Baja",IF(H13&lt;=500,"Media",IF(H13&lt;=5000,"Alta","Muy Alta")))))</f>
        <v>Media</v>
      </c>
      <c r="J13" s="432">
        <f>IF(I13="","",IF(I13="Muy Baja",0.2,IF(I13="Baja",0.4,IF(I13="Media",0.6,IF(I13="Alta",0.8,IF(I13="Muy Alta",1,))))))</f>
        <v>0.6</v>
      </c>
      <c r="K13" s="432" t="s">
        <v>607</v>
      </c>
      <c r="L13" s="432" t="s">
        <v>608</v>
      </c>
      <c r="M13" s="432" t="s">
        <v>608</v>
      </c>
      <c r="N13" s="432" t="s">
        <v>608</v>
      </c>
      <c r="O13" s="432" t="s">
        <v>607</v>
      </c>
      <c r="P13" s="432" t="s">
        <v>608</v>
      </c>
      <c r="Q13" s="432" t="s">
        <v>607</v>
      </c>
      <c r="R13" s="432" t="s">
        <v>608</v>
      </c>
      <c r="S13" s="432" t="s">
        <v>608</v>
      </c>
      <c r="T13" s="432" t="s">
        <v>607</v>
      </c>
      <c r="U13" s="432" t="s">
        <v>607</v>
      </c>
      <c r="V13" s="432" t="s">
        <v>607</v>
      </c>
      <c r="W13" s="432" t="s">
        <v>608</v>
      </c>
      <c r="X13" s="432" t="s">
        <v>607</v>
      </c>
      <c r="Y13" s="432" t="s">
        <v>607</v>
      </c>
      <c r="Z13" s="432" t="s">
        <v>608</v>
      </c>
      <c r="AA13" s="432" t="s">
        <v>607</v>
      </c>
      <c r="AB13" s="432" t="s">
        <v>608</v>
      </c>
      <c r="AC13" s="485">
        <f>COUNTIF(K13:AB15,"Si")</f>
        <v>9</v>
      </c>
      <c r="AD13" s="432" t="str">
        <f>IF(AC13&lt;=5,"Moderado",IF(AND(AC13&gt;=6,AC13&lt;=11),"Mayor",IF(AND(AC13&gt;=12,AC13&lt;=18),"Catastrofico")))</f>
        <v>Mayor</v>
      </c>
      <c r="AE13" s="432" t="s">
        <v>550</v>
      </c>
      <c r="AF13" s="432" t="str">
        <f>IF(NOT(ISERROR(MATCH(AE13,'[2]Tabla Impacto'!$B$152:$B$154,0))),'[2]Tabla Impacto'!$F$154&amp;"Por favor no seleccionar los criterios de impacto(Afectación Económica o presupuestal y Pérdida Reputacional)",AE13)</f>
        <v xml:space="preserve">     El riesgo afecta la imagen de alguna área de la organización</v>
      </c>
      <c r="AG13" s="429" t="str">
        <f>IF(OR(AF13='[2]Tabla Impacto'!$C$11,AF13='[2]Tabla Impacto'!$D$11),"Leve",IF(OR(AF13='[2]Tabla Impacto'!$C$12,AF13='[2]Tabla Impacto'!$D$12),"Menor",IF(OR(AF13='[2]Tabla Impacto'!$C$13,AF13='[2]Tabla Impacto'!$D$13),"Moderado",IF(OR(#REF!='[2]Tabla Impacto'!$C$14,AF13='[2]Tabla Impacto'!$D$14),"Mayor",IF(OR(AF13='[2]Tabla Impacto'!$C$15,#REF!='[2]Tabla Impacto'!$D$15),"Catastrófico","")))))</f>
        <v>Leve</v>
      </c>
      <c r="AH13" s="432">
        <f>IF(AG13="","",IF(AG13="Leve",0.2,IF(AG13="Menor",0.4,IF(AG13="Moderado",0.6,IF(AG13="Mayor",0.8,IF(AG13="Catastrófico",1,))))))</f>
        <v>0.2</v>
      </c>
      <c r="AI13" s="420" t="str">
        <f>IF(OR(AND(I13="Muy Baja",AG13="Leve"),AND(I13="Muy Baja",AG13="Menor"),AND(I13="Baja",AG13="Leve")),"Bajo",IF(OR(AND(I13="Muy baja",AG13="Moderado"),AND(I13="Baja",AG13="Menor"),AND(I13="Baja",AG13="Moderado"),AND(I13="Media",AG13="Leve"),AND(I13="Media",AG13="Menor"),AND(I13="Media",AG13="Moderado"),AND(I13="Alta",AG13="Leve"),AND(I13="Alta",AG13="Menor")),"Moderado",IF(OR(AND(I13="Muy Baja",AG13="Mayor"),AND(I13="Baja",AG13="Mayor"),AND(I13="Media",AG13="Mayor"),AND(I13="Alta",AG13="Moderado"),AND(I13="Alta",AG13="Mayor"),AND(I13="Muy Alta",AG13="Leve"),AND(I13="Muy Alta",AG13="Menor"),AND(I13="Muy Alta",AG13="Moderado"),AND(I13="Muy Alta",AG13="Mayor")),"Alto",IF(OR(AND(I13="Muy Baja",AG13="Catastrófico"),AND(I13="Baja",AG13="Catastrófico"),AND(I13="Media",AG13="Catastrófico"),AND(I13="Alta",AG13="Catastrófico"),AND(I13="Muy Alta",AG13="Catastrófico")),"Extremo",""))))</f>
        <v>Moderado</v>
      </c>
      <c r="AJ13" s="63">
        <v>1</v>
      </c>
      <c r="AK13" s="324" t="s">
        <v>609</v>
      </c>
      <c r="AL13" s="63" t="str">
        <f t="shared" ref="AL13:AL33" si="0">IF(OR(AM13="Preventivo",AM13="Detectivo"),"Probabilidad",IF(AM13="Correctivo","Impacto",""))</f>
        <v>Probabilidad</v>
      </c>
      <c r="AM13" s="68" t="s">
        <v>102</v>
      </c>
      <c r="AN13" s="68" t="s">
        <v>103</v>
      </c>
      <c r="AO13" s="69" t="str">
        <f t="shared" ref="AO13:AO33" si="1">IF(AND(AM13="Preventivo",AN13="Automático"),"50%",IF(AND(AM13="Preventivo",AN13="Manual"),"40%",IF(AND(AM13="Detectivo",AN13="Automático"),"40%",IF(AND(AM13="Detectivo",AN13="Manual"),"30%",IF(AND(AM13="Correctivo",AN13="Automático"),"35%",IF(AND(AM13="Correctivo",AN13="Manual"),"25%",""))))))</f>
        <v>40%</v>
      </c>
      <c r="AP13" s="68" t="s">
        <v>104</v>
      </c>
      <c r="AQ13" s="68" t="s">
        <v>105</v>
      </c>
      <c r="AR13" s="68" t="s">
        <v>106</v>
      </c>
      <c r="AS13" s="70">
        <f t="shared" ref="AS13:AS33" si="2">IFERROR(IF(AL13="Probabilidad",(J13-(+J13*AO13)),IF(R13="Impacto",J13,"")),"")</f>
        <v>0.36</v>
      </c>
      <c r="AT13" s="71" t="str">
        <f t="shared" ref="AT13:AT33" si="3">IFERROR(IF(AS13="","",IF(AS13&lt;=0.2,"Muy Baja",IF(AS13&lt;=0.4,"Baja",IF(AS13&lt;=0.6,"Media",IF(AS13&lt;=0.8,"Alta","Muy Alta"))))),"")</f>
        <v>Baja</v>
      </c>
      <c r="AU13" s="69">
        <f t="shared" ref="AU13:AU33" si="4">+AS13</f>
        <v>0.36</v>
      </c>
      <c r="AV13" s="71" t="str">
        <f t="shared" ref="AV13:AV33" si="5">IFERROR(IF(AW13="","",IF(AW13&lt;=0.2,"Leve",IF(AW13&lt;=0.4,"Menor",IF(AW13&lt;=0.6,"Moderado",IF(AW13&lt;=0.8,"Mayor","Catastrófico"))))),"")</f>
        <v>Leve</v>
      </c>
      <c r="AW13" s="69">
        <f t="shared" ref="AW13:AW33" si="6">IFERROR(IF(AL13="Impacto",(AH13-(+AH13*AO13)),IF(AL13="Probabilidad",AH13,"")),"")</f>
        <v>0.2</v>
      </c>
      <c r="AX13" s="72" t="str">
        <f t="shared" ref="AX13:AX33" si="7">IFERROR(IF(OR(AND(AT13="Muy Baja",AV13="Leve"),AND(AT13="Muy Baja",AV13="Menor"),AND(AT13="Baja",AV13="Leve")),"Bajo",IF(OR(AND(AT13="Muy baja",AV13="Moderado"),AND(AT13="Baja",AV13="Menor"),AND(AT13="Baja",AV13="Moderado"),AND(AT13="Media",AV13="Leve"),AND(AT13="Media",AV13="Menor"),AND(AT13="Media",AV13="Moderado"),AND(AT13="Alta",AV13="Leve"),AND(AT13="Alta",AV13="Menor")),"Moderado",IF(OR(AND(AT13="Muy Baja",AV13="Mayor"),AND(AT13="Baja",AV13="Mayor"),AND(AT13="Media",AV13="Mayor"),AND(AT13="Alta",AV13="Moderado"),AND(AT13="Alta",AV13="Mayor"),AND(AT13="Muy Alta",AV13="Leve"),AND(AT13="Muy Alta",AV13="Menor"),AND(AT13="Muy Alta",AV13="Moderado"),AND(AT13="Muy Alta",AV13="Mayor")),"Alto",IF(OR(AND(AT13="Muy Baja",AV13="Catastrófico"),AND(AT13="Baja",AV13="Catastrófico"),AND(AT13="Media",AV13="Catastrófico"),AND(AT13="Alta",AV13="Catastrófico"),AND(AT13="Muy Alta",AV13="Catastrófico")),"Extremo","")))),"")</f>
        <v>Bajo</v>
      </c>
      <c r="AY13" s="68" t="s">
        <v>107</v>
      </c>
      <c r="AZ13" s="62" t="s">
        <v>609</v>
      </c>
      <c r="BA13" s="63" t="s">
        <v>242</v>
      </c>
      <c r="BB13" s="177">
        <v>44652</v>
      </c>
      <c r="BC13" s="178">
        <v>44896</v>
      </c>
      <c r="BD13" s="75" t="s">
        <v>610</v>
      </c>
      <c r="BE13" s="179">
        <v>1</v>
      </c>
      <c r="BF13" s="113" t="s">
        <v>611</v>
      </c>
      <c r="BG13" s="179">
        <v>1</v>
      </c>
      <c r="BH13" s="179" t="s">
        <v>612</v>
      </c>
      <c r="BI13" s="179">
        <v>1</v>
      </c>
      <c r="BJ13" s="180" t="s">
        <v>613</v>
      </c>
      <c r="BK13" s="183" t="s">
        <v>614</v>
      </c>
      <c r="BL13" s="181" t="s">
        <v>615</v>
      </c>
      <c r="BM13" s="183" t="s">
        <v>616</v>
      </c>
      <c r="BN13" s="113" t="s">
        <v>116</v>
      </c>
      <c r="BO13" s="183" t="s">
        <v>617</v>
      </c>
      <c r="BP13" s="182" t="s">
        <v>618</v>
      </c>
      <c r="BQ13" s="312" t="s">
        <v>993</v>
      </c>
      <c r="BR13" s="305" t="s">
        <v>116</v>
      </c>
      <c r="BS13" s="183" t="s">
        <v>619</v>
      </c>
      <c r="BT13" s="181" t="s">
        <v>615</v>
      </c>
      <c r="BU13" s="312" t="s">
        <v>1010</v>
      </c>
      <c r="BV13" s="305" t="s">
        <v>116</v>
      </c>
    </row>
    <row r="14" spans="1:74" ht="297">
      <c r="A14" s="325"/>
      <c r="B14" s="424"/>
      <c r="C14" s="424"/>
      <c r="D14" s="424"/>
      <c r="E14" s="424"/>
      <c r="F14" s="424"/>
      <c r="G14" s="424"/>
      <c r="H14" s="427"/>
      <c r="I14" s="430"/>
      <c r="J14" s="433"/>
      <c r="K14" s="433"/>
      <c r="L14" s="433"/>
      <c r="M14" s="433"/>
      <c r="N14" s="433"/>
      <c r="O14" s="433"/>
      <c r="P14" s="433"/>
      <c r="Q14" s="433"/>
      <c r="R14" s="433"/>
      <c r="S14" s="433"/>
      <c r="T14" s="433"/>
      <c r="U14" s="433"/>
      <c r="V14" s="433"/>
      <c r="W14" s="433"/>
      <c r="X14" s="433"/>
      <c r="Y14" s="433"/>
      <c r="Z14" s="433"/>
      <c r="AA14" s="433"/>
      <c r="AB14" s="433"/>
      <c r="AC14" s="489"/>
      <c r="AD14" s="433"/>
      <c r="AE14" s="433"/>
      <c r="AF14" s="433"/>
      <c r="AG14" s="430"/>
      <c r="AH14" s="433"/>
      <c r="AI14" s="421"/>
      <c r="AJ14" s="63">
        <v>2</v>
      </c>
      <c r="AK14" s="193" t="s">
        <v>620</v>
      </c>
      <c r="AL14" s="63" t="str">
        <f t="shared" si="0"/>
        <v>Probabilidad</v>
      </c>
      <c r="AM14" s="68" t="s">
        <v>102</v>
      </c>
      <c r="AN14" s="68" t="s">
        <v>103</v>
      </c>
      <c r="AO14" s="69" t="str">
        <f t="shared" si="1"/>
        <v>40%</v>
      </c>
      <c r="AP14" s="68" t="s">
        <v>104</v>
      </c>
      <c r="AQ14" s="68" t="s">
        <v>105</v>
      </c>
      <c r="AR14" s="68" t="s">
        <v>106</v>
      </c>
      <c r="AS14" s="70">
        <f t="shared" si="2"/>
        <v>0</v>
      </c>
      <c r="AT14" s="71" t="str">
        <f t="shared" si="3"/>
        <v>Muy Baja</v>
      </c>
      <c r="AU14" s="69">
        <f t="shared" si="4"/>
        <v>0</v>
      </c>
      <c r="AV14" s="71" t="str">
        <f t="shared" si="5"/>
        <v>Leve</v>
      </c>
      <c r="AW14" s="69">
        <f t="shared" si="6"/>
        <v>0</v>
      </c>
      <c r="AX14" s="72" t="str">
        <f t="shared" si="7"/>
        <v>Bajo</v>
      </c>
      <c r="AY14" s="68" t="s">
        <v>107</v>
      </c>
      <c r="AZ14" s="62" t="s">
        <v>620</v>
      </c>
      <c r="BA14" s="63" t="s">
        <v>109</v>
      </c>
      <c r="BB14" s="177">
        <v>44652</v>
      </c>
      <c r="BC14" s="178">
        <v>44896</v>
      </c>
      <c r="BD14" s="75" t="s">
        <v>621</v>
      </c>
      <c r="BE14" s="63">
        <v>2</v>
      </c>
      <c r="BF14" s="113" t="s">
        <v>155</v>
      </c>
      <c r="BG14" s="63">
        <v>2</v>
      </c>
      <c r="BH14" s="179" t="s">
        <v>612</v>
      </c>
      <c r="BI14" s="63">
        <v>2</v>
      </c>
      <c r="BJ14" s="180" t="s">
        <v>613</v>
      </c>
      <c r="BK14" s="183" t="s">
        <v>622</v>
      </c>
      <c r="BL14" s="182" t="s">
        <v>623</v>
      </c>
      <c r="BM14" s="183" t="s">
        <v>624</v>
      </c>
      <c r="BN14" s="113" t="s">
        <v>116</v>
      </c>
      <c r="BO14" s="183" t="s">
        <v>625</v>
      </c>
      <c r="BP14" s="182" t="s">
        <v>626</v>
      </c>
      <c r="BQ14" s="312" t="s">
        <v>994</v>
      </c>
      <c r="BR14" s="305" t="s">
        <v>116</v>
      </c>
      <c r="BS14" s="183" t="s">
        <v>627</v>
      </c>
      <c r="BT14" s="278" t="s">
        <v>628</v>
      </c>
      <c r="BU14" s="312" t="s">
        <v>1011</v>
      </c>
      <c r="BV14" s="113" t="s">
        <v>887</v>
      </c>
    </row>
    <row r="15" spans="1:74" ht="176.25" customHeight="1">
      <c r="A15" s="319"/>
      <c r="B15" s="425"/>
      <c r="C15" s="425"/>
      <c r="D15" s="425"/>
      <c r="E15" s="425"/>
      <c r="F15" s="425"/>
      <c r="G15" s="425"/>
      <c r="H15" s="428"/>
      <c r="I15" s="431"/>
      <c r="J15" s="434"/>
      <c r="K15" s="434"/>
      <c r="L15" s="434"/>
      <c r="M15" s="434"/>
      <c r="N15" s="434"/>
      <c r="O15" s="434"/>
      <c r="P15" s="434"/>
      <c r="Q15" s="434"/>
      <c r="R15" s="434"/>
      <c r="S15" s="434"/>
      <c r="T15" s="434"/>
      <c r="U15" s="434"/>
      <c r="V15" s="434"/>
      <c r="W15" s="434"/>
      <c r="X15" s="434"/>
      <c r="Y15" s="434"/>
      <c r="Z15" s="434"/>
      <c r="AA15" s="434"/>
      <c r="AB15" s="434"/>
      <c r="AC15" s="486"/>
      <c r="AD15" s="434"/>
      <c r="AE15" s="434"/>
      <c r="AF15" s="434"/>
      <c r="AG15" s="431"/>
      <c r="AH15" s="434"/>
      <c r="AI15" s="422"/>
      <c r="AJ15" s="63">
        <v>2</v>
      </c>
      <c r="AK15" s="193" t="s">
        <v>629</v>
      </c>
      <c r="AL15" s="63" t="str">
        <f t="shared" si="0"/>
        <v>Probabilidad</v>
      </c>
      <c r="AM15" s="68" t="s">
        <v>102</v>
      </c>
      <c r="AN15" s="68" t="s">
        <v>103</v>
      </c>
      <c r="AO15" s="69" t="str">
        <f t="shared" si="1"/>
        <v>40%</v>
      </c>
      <c r="AP15" s="68" t="s">
        <v>104</v>
      </c>
      <c r="AQ15" s="68" t="s">
        <v>105</v>
      </c>
      <c r="AR15" s="68" t="s">
        <v>106</v>
      </c>
      <c r="AS15" s="70">
        <f t="shared" si="2"/>
        <v>0</v>
      </c>
      <c r="AT15" s="71" t="str">
        <f t="shared" si="3"/>
        <v>Muy Baja</v>
      </c>
      <c r="AU15" s="69">
        <f t="shared" si="4"/>
        <v>0</v>
      </c>
      <c r="AV15" s="71" t="str">
        <f t="shared" si="5"/>
        <v>Leve</v>
      </c>
      <c r="AW15" s="69">
        <f t="shared" si="6"/>
        <v>0</v>
      </c>
      <c r="AX15" s="72" t="str">
        <f t="shared" si="7"/>
        <v>Bajo</v>
      </c>
      <c r="AY15" s="68" t="s">
        <v>107</v>
      </c>
      <c r="AZ15" s="62" t="s">
        <v>629</v>
      </c>
      <c r="BA15" s="63" t="s">
        <v>242</v>
      </c>
      <c r="BB15" s="177">
        <v>44652</v>
      </c>
      <c r="BC15" s="178">
        <v>44896</v>
      </c>
      <c r="BD15" s="75" t="s">
        <v>630</v>
      </c>
      <c r="BE15" s="63">
        <v>3</v>
      </c>
      <c r="BF15" s="113" t="s">
        <v>155</v>
      </c>
      <c r="BG15" s="63">
        <v>3</v>
      </c>
      <c r="BH15" s="179" t="s">
        <v>612</v>
      </c>
      <c r="BI15" s="63">
        <v>3</v>
      </c>
      <c r="BJ15" s="180" t="s">
        <v>613</v>
      </c>
      <c r="BK15" s="185" t="s">
        <v>631</v>
      </c>
      <c r="BL15" s="182" t="s">
        <v>632</v>
      </c>
      <c r="BM15" s="183" t="s">
        <v>633</v>
      </c>
      <c r="BN15" s="113" t="s">
        <v>116</v>
      </c>
      <c r="BO15" s="186" t="s">
        <v>634</v>
      </c>
      <c r="BP15" s="182" t="s">
        <v>635</v>
      </c>
      <c r="BQ15" s="312" t="s">
        <v>994</v>
      </c>
      <c r="BR15" s="305" t="s">
        <v>116</v>
      </c>
      <c r="BS15" s="186" t="s">
        <v>636</v>
      </c>
      <c r="BT15" s="184" t="s">
        <v>637</v>
      </c>
      <c r="BU15" s="113" t="s">
        <v>1012</v>
      </c>
      <c r="BV15" s="305" t="s">
        <v>116</v>
      </c>
    </row>
    <row r="16" spans="1:74" ht="148.5" customHeight="1">
      <c r="A16" s="60">
        <v>2</v>
      </c>
      <c r="B16" s="84" t="s">
        <v>638</v>
      </c>
      <c r="C16" s="84" t="s">
        <v>129</v>
      </c>
      <c r="D16" s="84" t="s">
        <v>639</v>
      </c>
      <c r="E16" s="84" t="s">
        <v>640</v>
      </c>
      <c r="F16" s="84" t="s">
        <v>641</v>
      </c>
      <c r="G16" s="84" t="s">
        <v>15</v>
      </c>
      <c r="H16" s="60">
        <v>365</v>
      </c>
      <c r="I16" s="85" t="str">
        <f>IF(H16&lt;=0,"",IF(H16&lt;=2,"Muy Baja",IF(H16&lt;=24,"Baja",IF(H16&lt;=500,"Media",IF(H16&lt;=5000,"Alta","Muy Alta")))))</f>
        <v>Media</v>
      </c>
      <c r="J16" s="86">
        <f>IF(I16="","",IF(I16="Muy Baja",0.2,IF(I16="Baja",0.4,IF(I16="Media",0.6,IF(I16="Alta",0.8,IF(I16="Muy Alta",1,))))))</f>
        <v>0.6</v>
      </c>
      <c r="K16" s="86" t="s">
        <v>607</v>
      </c>
      <c r="L16" s="86" t="s">
        <v>607</v>
      </c>
      <c r="M16" s="86" t="s">
        <v>608</v>
      </c>
      <c r="N16" s="86" t="s">
        <v>608</v>
      </c>
      <c r="O16" s="86" t="s">
        <v>607</v>
      </c>
      <c r="P16" s="86" t="s">
        <v>608</v>
      </c>
      <c r="Q16" s="86" t="s">
        <v>607</v>
      </c>
      <c r="R16" s="86" t="s">
        <v>608</v>
      </c>
      <c r="S16" s="86" t="s">
        <v>608</v>
      </c>
      <c r="T16" s="86" t="s">
        <v>607</v>
      </c>
      <c r="U16" s="86" t="s">
        <v>607</v>
      </c>
      <c r="V16" s="86" t="s">
        <v>607</v>
      </c>
      <c r="W16" s="86" t="s">
        <v>608</v>
      </c>
      <c r="X16" s="86" t="s">
        <v>608</v>
      </c>
      <c r="Y16" s="86" t="s">
        <v>607</v>
      </c>
      <c r="Z16" s="86" t="s">
        <v>608</v>
      </c>
      <c r="AA16" s="86" t="s">
        <v>608</v>
      </c>
      <c r="AB16" s="86" t="s">
        <v>608</v>
      </c>
      <c r="AC16" s="485">
        <f>COUNTIF(K16:AB17,"Si")</f>
        <v>8</v>
      </c>
      <c r="AD16" s="432" t="str">
        <f>IF(AC16&lt;=5,"Moderado",IF(AND(AC16&gt;=6,AC16&lt;=11),"Mayor",IF(AND(AC16&gt;=12,AC16&lt;=18),"Catastrofico")))</f>
        <v>Mayor</v>
      </c>
      <c r="AE16" s="432" t="s">
        <v>550</v>
      </c>
      <c r="AF16" s="432" t="str">
        <f>IF(NOT(ISERROR(MATCH(AE16,'[2]Tabla Impacto'!$B$152:$B$154,0))),'[2]Tabla Impacto'!$F$154&amp;"Por favor no seleccionar los criterios de impacto(Afectación Económica o presupuestal y Pérdida Reputacional)",AE16)</f>
        <v xml:space="preserve">     El riesgo afecta la imagen de alguna área de la organización</v>
      </c>
      <c r="AG16" s="429" t="str">
        <f>IF(OR(AF13='[2]Tabla Impacto'!$C$11,AF13='[2]Tabla Impacto'!$D$11),"Leve",IF(OR(AF13='[2]Tabla Impacto'!$C$12,AF13='[2]Tabla Impacto'!$D$12),"Menor",IF(OR(AF16='[2]Tabla Impacto'!$C$13,AF13='[2]Tabla Impacto'!$D$13),"Moderado",IF(OR(#REF!='[2]Tabla Impacto'!$C$14,AF13='[2]Tabla Impacto'!$D$14),"Mayor",IF(OR(AF13='[2]Tabla Impacto'!$C$15,#REF!='[2]Tabla Impacto'!$D$15),"Catastrófico","")))))</f>
        <v>Leve</v>
      </c>
      <c r="AH16" s="432">
        <f>IF(AG16="","",IF(AG16="Leve",0.2,IF(AG16="Menor",0.4,IF(AG16="Moderado",0.6,IF(AG16="Mayor",0.8,IF(AG16="Catastrófico",1,))))))</f>
        <v>0.2</v>
      </c>
      <c r="AI16" s="420" t="str">
        <f>IF(OR(AND(I16="Muy Baja",AG16="Leve"),AND(I16="Muy Baja",AG16="Menor"),AND(I16="Baja",AG16="Leve")),"Bajo",IF(OR(AND(I16="Muy baja",AG16="Moderado"),AND(I16="Baja",AG16="Menor"),AND(I16="Baja",AG16="Moderado"),AND(I16="Media",AG16="Leve"),AND(I16="Media",AG16="Menor"),AND(I16="Media",AG16="Moderado"),AND(I16="Alta",AG16="Leve"),AND(I16="Alta",AG16="Menor")),"Moderado",IF(OR(AND(I16="Muy Baja",AG16="Mayor"),AND(I16="Baja",AG16="Mayor"),AND(I16="Media",AG16="Mayor"),AND(I16="Alta",AG16="Moderado"),AND(I16="Alta",AG16="Mayor"),AND(I16="Muy Alta",AG16="Leve"),AND(I16="Muy Alta",AG16="Menor"),AND(I16="Muy Alta",AG16="Moderado"),AND(I16="Muy Alta",AG16="Mayor")),"Alto",IF(OR(AND(I16="Muy Baja",AG16="Catastrófico"),AND(I16="Baja",AG16="Catastrófico"),AND(I16="Media",AG16="Catastrófico"),AND(I16="Alta",AG16="Catastrófico"),AND(I16="Muy Alta",AG16="Catastrófico")),"Extremo",""))))</f>
        <v>Moderado</v>
      </c>
      <c r="AJ16" s="63">
        <v>1</v>
      </c>
      <c r="AK16" s="193" t="s">
        <v>642</v>
      </c>
      <c r="AL16" s="63" t="str">
        <f t="shared" si="0"/>
        <v>Probabilidad</v>
      </c>
      <c r="AM16" s="68" t="s">
        <v>102</v>
      </c>
      <c r="AN16" s="68" t="s">
        <v>103</v>
      </c>
      <c r="AO16" s="69" t="str">
        <f t="shared" si="1"/>
        <v>40%</v>
      </c>
      <c r="AP16" s="68" t="s">
        <v>104</v>
      </c>
      <c r="AQ16" s="68" t="s">
        <v>105</v>
      </c>
      <c r="AR16" s="68" t="s">
        <v>106</v>
      </c>
      <c r="AS16" s="70">
        <f t="shared" si="2"/>
        <v>0.36</v>
      </c>
      <c r="AT16" s="71" t="str">
        <f t="shared" si="3"/>
        <v>Baja</v>
      </c>
      <c r="AU16" s="69">
        <f t="shared" si="4"/>
        <v>0.36</v>
      </c>
      <c r="AV16" s="71" t="str">
        <f t="shared" si="5"/>
        <v>Leve</v>
      </c>
      <c r="AW16" s="69">
        <f t="shared" si="6"/>
        <v>0.2</v>
      </c>
      <c r="AX16" s="72" t="str">
        <f t="shared" si="7"/>
        <v>Bajo</v>
      </c>
      <c r="AY16" s="68" t="s">
        <v>107</v>
      </c>
      <c r="AZ16" s="62" t="s">
        <v>642</v>
      </c>
      <c r="BA16" s="63" t="s">
        <v>208</v>
      </c>
      <c r="BB16" s="177">
        <v>44652</v>
      </c>
      <c r="BC16" s="178">
        <v>44896</v>
      </c>
      <c r="BD16" s="193" t="s">
        <v>643</v>
      </c>
      <c r="BE16" s="179">
        <v>1</v>
      </c>
      <c r="BF16" s="113" t="s">
        <v>644</v>
      </c>
      <c r="BG16" s="179">
        <v>1</v>
      </c>
      <c r="BH16" s="179" t="s">
        <v>612</v>
      </c>
      <c r="BI16" s="179">
        <v>1</v>
      </c>
      <c r="BJ16" s="180" t="s">
        <v>613</v>
      </c>
      <c r="BK16" s="185" t="s">
        <v>645</v>
      </c>
      <c r="BL16" s="182" t="s">
        <v>646</v>
      </c>
      <c r="BM16" s="183" t="s">
        <v>633</v>
      </c>
      <c r="BN16" s="113" t="s">
        <v>116</v>
      </c>
      <c r="BO16" s="183" t="s">
        <v>647</v>
      </c>
      <c r="BP16" s="182" t="s">
        <v>648</v>
      </c>
      <c r="BQ16" s="312" t="s">
        <v>994</v>
      </c>
      <c r="BR16" s="305" t="s">
        <v>116</v>
      </c>
      <c r="BS16" s="183" t="s">
        <v>649</v>
      </c>
      <c r="BT16" s="278" t="s">
        <v>637</v>
      </c>
      <c r="BU16" s="113" t="s">
        <v>1012</v>
      </c>
      <c r="BV16" s="305" t="s">
        <v>116</v>
      </c>
    </row>
    <row r="17" spans="1:74" ht="174.75" customHeight="1">
      <c r="A17" s="319"/>
      <c r="B17" s="319"/>
      <c r="C17" s="319"/>
      <c r="D17" s="319"/>
      <c r="E17" s="319"/>
      <c r="F17" s="319"/>
      <c r="G17" s="319"/>
      <c r="H17" s="319"/>
      <c r="I17" s="319"/>
      <c r="J17" s="319"/>
      <c r="K17" s="325"/>
      <c r="L17" s="325"/>
      <c r="M17" s="325"/>
      <c r="N17" s="325"/>
      <c r="O17" s="325"/>
      <c r="P17" s="325"/>
      <c r="Q17" s="325"/>
      <c r="R17" s="325"/>
      <c r="S17" s="325"/>
      <c r="T17" s="325"/>
      <c r="U17" s="325"/>
      <c r="V17" s="325"/>
      <c r="W17" s="325"/>
      <c r="X17" s="325"/>
      <c r="Y17" s="325"/>
      <c r="Z17" s="325"/>
      <c r="AA17" s="325"/>
      <c r="AB17" s="325"/>
      <c r="AC17" s="486"/>
      <c r="AD17" s="434"/>
      <c r="AE17" s="434"/>
      <c r="AF17" s="434"/>
      <c r="AG17" s="431"/>
      <c r="AH17" s="434"/>
      <c r="AI17" s="422"/>
      <c r="AJ17" s="63">
        <v>2</v>
      </c>
      <c r="AK17" s="193" t="s">
        <v>650</v>
      </c>
      <c r="AL17" s="63" t="str">
        <f t="shared" si="0"/>
        <v>Probabilidad</v>
      </c>
      <c r="AM17" s="68" t="s">
        <v>102</v>
      </c>
      <c r="AN17" s="68" t="s">
        <v>103</v>
      </c>
      <c r="AO17" s="69" t="str">
        <f t="shared" si="1"/>
        <v>40%</v>
      </c>
      <c r="AP17" s="68" t="s">
        <v>104</v>
      </c>
      <c r="AQ17" s="68" t="s">
        <v>105</v>
      </c>
      <c r="AR17" s="68" t="s">
        <v>106</v>
      </c>
      <c r="AS17" s="70">
        <f t="shared" si="2"/>
        <v>0</v>
      </c>
      <c r="AT17" s="71" t="str">
        <f t="shared" si="3"/>
        <v>Muy Baja</v>
      </c>
      <c r="AU17" s="69">
        <f t="shared" si="4"/>
        <v>0</v>
      </c>
      <c r="AV17" s="71" t="str">
        <f t="shared" si="5"/>
        <v>Leve</v>
      </c>
      <c r="AW17" s="69">
        <f t="shared" si="6"/>
        <v>0</v>
      </c>
      <c r="AX17" s="72" t="str">
        <f t="shared" si="7"/>
        <v>Bajo</v>
      </c>
      <c r="AY17" s="68" t="s">
        <v>107</v>
      </c>
      <c r="AZ17" s="62" t="s">
        <v>650</v>
      </c>
      <c r="BA17" s="63" t="s">
        <v>651</v>
      </c>
      <c r="BB17" s="177">
        <v>44652</v>
      </c>
      <c r="BC17" s="178">
        <v>44896</v>
      </c>
      <c r="BD17" s="193" t="s">
        <v>652</v>
      </c>
      <c r="BE17" s="63">
        <v>2</v>
      </c>
      <c r="BF17" s="113" t="s">
        <v>653</v>
      </c>
      <c r="BG17" s="63">
        <v>2</v>
      </c>
      <c r="BH17" s="179" t="s">
        <v>612</v>
      </c>
      <c r="BI17" s="63">
        <v>2</v>
      </c>
      <c r="BJ17" s="180" t="s">
        <v>613</v>
      </c>
      <c r="BK17" s="183" t="s">
        <v>654</v>
      </c>
      <c r="BL17" s="182" t="s">
        <v>655</v>
      </c>
      <c r="BM17" s="183" t="s">
        <v>656</v>
      </c>
      <c r="BN17" s="113" t="s">
        <v>116</v>
      </c>
      <c r="BO17" s="183" t="s">
        <v>657</v>
      </c>
      <c r="BP17" s="182" t="s">
        <v>658</v>
      </c>
      <c r="BQ17" s="312" t="s">
        <v>995</v>
      </c>
      <c r="BR17" s="305" t="s">
        <v>116</v>
      </c>
      <c r="BS17" s="183" t="s">
        <v>659</v>
      </c>
      <c r="BT17" s="182" t="s">
        <v>660</v>
      </c>
      <c r="BU17" s="113" t="s">
        <v>1013</v>
      </c>
      <c r="BV17" s="113" t="s">
        <v>116</v>
      </c>
    </row>
    <row r="18" spans="1:74" ht="208.5" customHeight="1">
      <c r="A18" s="60">
        <v>3</v>
      </c>
      <c r="B18" s="423" t="s">
        <v>214</v>
      </c>
      <c r="C18" s="423" t="s">
        <v>95</v>
      </c>
      <c r="D18" s="423" t="s">
        <v>661</v>
      </c>
      <c r="E18" s="423" t="s">
        <v>662</v>
      </c>
      <c r="F18" s="423" t="s">
        <v>663</v>
      </c>
      <c r="G18" s="423" t="s">
        <v>15</v>
      </c>
      <c r="H18" s="426">
        <v>3</v>
      </c>
      <c r="I18" s="429" t="str">
        <f>IF(H18&lt;=0,"",IF(H18&lt;=2,"Muy Baja",IF(H18&lt;=24,"Baja",IF(H18&lt;=500,"Media",IF(H18&lt;=5000,"Alta","Muy Alta")))))</f>
        <v>Baja</v>
      </c>
      <c r="J18" s="432">
        <f>IF(I18="","",IF(I18="Muy Baja",0.2,IF(I18="Baja",0.4,IF(I18="Media",0.6,IF(I18="Alta",0.8,IF(I18="Muy Alta",1,))))))</f>
        <v>0.4</v>
      </c>
      <c r="K18" s="432" t="s">
        <v>608</v>
      </c>
      <c r="L18" s="432" t="s">
        <v>607</v>
      </c>
      <c r="M18" s="432" t="s">
        <v>607</v>
      </c>
      <c r="N18" s="432" t="s">
        <v>607</v>
      </c>
      <c r="O18" s="432" t="s">
        <v>607</v>
      </c>
      <c r="P18" s="432" t="s">
        <v>607</v>
      </c>
      <c r="Q18" s="432" t="s">
        <v>608</v>
      </c>
      <c r="R18" s="432" t="s">
        <v>607</v>
      </c>
      <c r="S18" s="432" t="s">
        <v>608</v>
      </c>
      <c r="T18" s="432" t="s">
        <v>607</v>
      </c>
      <c r="U18" s="432" t="s">
        <v>607</v>
      </c>
      <c r="V18" s="432" t="s">
        <v>607</v>
      </c>
      <c r="W18" s="432" t="s">
        <v>607</v>
      </c>
      <c r="X18" s="432" t="s">
        <v>608</v>
      </c>
      <c r="Y18" s="432" t="s">
        <v>607</v>
      </c>
      <c r="Z18" s="432" t="s">
        <v>608</v>
      </c>
      <c r="AA18" s="432" t="s">
        <v>607</v>
      </c>
      <c r="AB18" s="432" t="s">
        <v>607</v>
      </c>
      <c r="AC18" s="485">
        <f>COUNTIF(K18:AB20,"Si")</f>
        <v>13</v>
      </c>
      <c r="AD18" s="432" t="str">
        <f>IF(AC18&lt;=5,"Moderado",IF(AND(AC18&gt;=6,AC18&lt;=11),"Mayor",IF(AND(AC18&gt;=12,AC18&lt;=18),"Catastrofico")))</f>
        <v>Catastrofico</v>
      </c>
      <c r="AE18" s="432" t="s">
        <v>305</v>
      </c>
      <c r="AF18" s="432" t="str">
        <f>IF(NOT(ISERROR(MATCH(AE18,'[2]Tabla Impacto'!$B$152:$B$154,0))),'[2]Tabla Impacto'!$F$154&amp;"Por favor no seleccionar los criterios de impacto(Afectación Económica o presupuestal y Pérdida Reputacional)",AE18)</f>
        <v xml:space="preserve">     Afectación menor a 10 SMLMV .</v>
      </c>
      <c r="AG18" s="429" t="str">
        <f>IF(OR(AF18='[2]Tabla Impacto'!$C$11,AF18='[2]Tabla Impacto'!$D$11),"Leve",IF(OR(AF18='[2]Tabla Impacto'!$C$12,AF18='[2]Tabla Impacto'!$D$12),"Menor",IF(OR(AF18='[2]Tabla Impacto'!$C$13,AF18='[2]Tabla Impacto'!$D$13),"Moderado",IF(OR(#REF!='[2]Tabla Impacto'!$C$14,AF18='[2]Tabla Impacto'!$D$14),"Mayor",IF(OR(AF18='[2]Tabla Impacto'!$C$15,#REF!='[2]Tabla Impacto'!$D$15),"Catastrófico","")))))</f>
        <v>Leve</v>
      </c>
      <c r="AH18" s="432">
        <f>IF(AG18="","",IF(AG18="Leve",0.2,IF(AG18="Menor",0.4,IF(AG18="Moderado",0.6,IF(AG18="Mayor",0.8,IF(AG18="Catastrófico",1,))))))</f>
        <v>0.2</v>
      </c>
      <c r="AI18" s="420" t="str">
        <f>IF(OR(AND(I18="Muy Baja",AG18="Leve"),AND(I18="Muy Baja",AG18="Menor"),AND(I18="Baja",AG18="Leve")),"Bajo",IF(OR(AND(I18="Muy baja",AG18="Moderado"),AND(I18="Baja",AG18="Menor"),AND(I18="Baja",AG18="Moderado"),AND(I18="Media",AG18="Leve"),AND(I18="Media",AG18="Menor"),AND(I18="Media",AG18="Moderado"),AND(I18="Alta",AG18="Leve"),AND(I18="Alta",AG18="Menor")),"Moderado",IF(OR(AND(I18="Muy Baja",AG18="Mayor"),AND(I18="Baja",AG18="Mayor"),AND(I18="Media",AG18="Mayor"),AND(I18="Alta",AG18="Moderado"),AND(I18="Alta",AG18="Mayor"),AND(I18="Muy Alta",AG18="Leve"),AND(I18="Muy Alta",AG18="Menor"),AND(I18="Muy Alta",AG18="Moderado"),AND(I18="Muy Alta",AG18="Mayor")),"Alto",IF(OR(AND(I18="Muy Baja",AG18="Catastrófico"),AND(I18="Baja",AG18="Catastrófico"),AND(I18="Media",AG18="Catastrófico"),AND(I18="Alta",AG18="Catastrófico"),AND(I18="Muy Alta",AG18="Catastrófico")),"Extremo",""))))</f>
        <v>Bajo</v>
      </c>
      <c r="AJ18" s="63">
        <v>1</v>
      </c>
      <c r="AK18" s="324" t="s">
        <v>220</v>
      </c>
      <c r="AL18" s="63" t="str">
        <f t="shared" si="0"/>
        <v>Probabilidad</v>
      </c>
      <c r="AM18" s="68" t="s">
        <v>102</v>
      </c>
      <c r="AN18" s="68" t="s">
        <v>103</v>
      </c>
      <c r="AO18" s="69" t="str">
        <f t="shared" si="1"/>
        <v>40%</v>
      </c>
      <c r="AP18" s="68" t="s">
        <v>104</v>
      </c>
      <c r="AQ18" s="68" t="s">
        <v>105</v>
      </c>
      <c r="AR18" s="68" t="s">
        <v>106</v>
      </c>
      <c r="AS18" s="70">
        <f t="shared" si="2"/>
        <v>0.24</v>
      </c>
      <c r="AT18" s="71" t="str">
        <f t="shared" si="3"/>
        <v>Baja</v>
      </c>
      <c r="AU18" s="69">
        <f t="shared" si="4"/>
        <v>0.24</v>
      </c>
      <c r="AV18" s="71" t="str">
        <f t="shared" si="5"/>
        <v>Leve</v>
      </c>
      <c r="AW18" s="69">
        <f t="shared" si="6"/>
        <v>0.2</v>
      </c>
      <c r="AX18" s="72" t="str">
        <f t="shared" si="7"/>
        <v>Bajo</v>
      </c>
      <c r="AY18" s="68" t="s">
        <v>107</v>
      </c>
      <c r="AZ18" s="62" t="s">
        <v>664</v>
      </c>
      <c r="BA18" s="63" t="s">
        <v>651</v>
      </c>
      <c r="BB18" s="177">
        <v>44652</v>
      </c>
      <c r="BC18" s="178">
        <v>44896</v>
      </c>
      <c r="BD18" s="324" t="s">
        <v>665</v>
      </c>
      <c r="BE18" s="179">
        <v>1</v>
      </c>
      <c r="BF18" s="113" t="s">
        <v>666</v>
      </c>
      <c r="BG18" s="179">
        <v>1</v>
      </c>
      <c r="BH18" s="179" t="s">
        <v>612</v>
      </c>
      <c r="BI18" s="179">
        <v>1</v>
      </c>
      <c r="BJ18" s="180" t="s">
        <v>613</v>
      </c>
      <c r="BK18" s="182" t="s">
        <v>667</v>
      </c>
      <c r="BL18" s="182" t="s">
        <v>211</v>
      </c>
      <c r="BM18" s="183" t="s">
        <v>668</v>
      </c>
      <c r="BN18" s="113" t="s">
        <v>116</v>
      </c>
      <c r="BO18" s="183" t="s">
        <v>669</v>
      </c>
      <c r="BP18" s="182" t="s">
        <v>211</v>
      </c>
      <c r="BQ18" s="312" t="s">
        <v>996</v>
      </c>
      <c r="BR18" s="305" t="s">
        <v>116</v>
      </c>
      <c r="BS18" s="183" t="s">
        <v>670</v>
      </c>
      <c r="BT18" s="182" t="s">
        <v>211</v>
      </c>
      <c r="BU18" s="312" t="s">
        <v>1014</v>
      </c>
      <c r="BV18" s="113" t="s">
        <v>116</v>
      </c>
    </row>
    <row r="19" spans="1:74" ht="231">
      <c r="A19" s="325"/>
      <c r="B19" s="424"/>
      <c r="C19" s="424"/>
      <c r="D19" s="424"/>
      <c r="E19" s="424"/>
      <c r="F19" s="424"/>
      <c r="G19" s="424"/>
      <c r="H19" s="427"/>
      <c r="I19" s="430"/>
      <c r="J19" s="433"/>
      <c r="K19" s="433"/>
      <c r="L19" s="433"/>
      <c r="M19" s="433"/>
      <c r="N19" s="433"/>
      <c r="O19" s="433"/>
      <c r="P19" s="433"/>
      <c r="Q19" s="433"/>
      <c r="R19" s="433"/>
      <c r="S19" s="433"/>
      <c r="T19" s="433"/>
      <c r="U19" s="433"/>
      <c r="V19" s="433"/>
      <c r="W19" s="433"/>
      <c r="X19" s="433"/>
      <c r="Y19" s="433"/>
      <c r="Z19" s="433"/>
      <c r="AA19" s="433"/>
      <c r="AB19" s="433"/>
      <c r="AC19" s="489"/>
      <c r="AD19" s="433"/>
      <c r="AE19" s="433"/>
      <c r="AF19" s="433"/>
      <c r="AG19" s="430"/>
      <c r="AH19" s="433"/>
      <c r="AI19" s="421"/>
      <c r="AJ19" s="63">
        <v>2</v>
      </c>
      <c r="AK19" s="324" t="s">
        <v>671</v>
      </c>
      <c r="AL19" s="63" t="str">
        <f t="shared" si="0"/>
        <v>Probabilidad</v>
      </c>
      <c r="AM19" s="68" t="s">
        <v>102</v>
      </c>
      <c r="AN19" s="68" t="s">
        <v>103</v>
      </c>
      <c r="AO19" s="69" t="str">
        <f t="shared" si="1"/>
        <v>40%</v>
      </c>
      <c r="AP19" s="68" t="s">
        <v>104</v>
      </c>
      <c r="AQ19" s="68" t="s">
        <v>105</v>
      </c>
      <c r="AR19" s="68" t="s">
        <v>106</v>
      </c>
      <c r="AS19" s="70">
        <f t="shared" si="2"/>
        <v>0</v>
      </c>
      <c r="AT19" s="71" t="str">
        <f t="shared" si="3"/>
        <v>Muy Baja</v>
      </c>
      <c r="AU19" s="69">
        <f t="shared" si="4"/>
        <v>0</v>
      </c>
      <c r="AV19" s="71" t="str">
        <f t="shared" si="5"/>
        <v>Leve</v>
      </c>
      <c r="AW19" s="69">
        <f t="shared" si="6"/>
        <v>0</v>
      </c>
      <c r="AX19" s="72" t="str">
        <f t="shared" si="7"/>
        <v>Bajo</v>
      </c>
      <c r="AY19" s="68" t="s">
        <v>107</v>
      </c>
      <c r="AZ19" s="62" t="s">
        <v>671</v>
      </c>
      <c r="BA19" s="63" t="s">
        <v>109</v>
      </c>
      <c r="BB19" s="177">
        <v>44652</v>
      </c>
      <c r="BC19" s="178">
        <v>44896</v>
      </c>
      <c r="BD19" s="324" t="s">
        <v>672</v>
      </c>
      <c r="BE19" s="63">
        <v>2</v>
      </c>
      <c r="BF19" s="179" t="s">
        <v>673</v>
      </c>
      <c r="BG19" s="63">
        <v>2</v>
      </c>
      <c r="BH19" s="179" t="s">
        <v>612</v>
      </c>
      <c r="BI19" s="63">
        <v>2</v>
      </c>
      <c r="BJ19" s="180" t="s">
        <v>613</v>
      </c>
      <c r="BK19" s="183" t="s">
        <v>674</v>
      </c>
      <c r="BL19" s="113" t="s">
        <v>675</v>
      </c>
      <c r="BM19" s="183" t="s">
        <v>676</v>
      </c>
      <c r="BN19" s="113" t="s">
        <v>116</v>
      </c>
      <c r="BO19" s="183" t="s">
        <v>677</v>
      </c>
      <c r="BP19" s="113" t="s">
        <v>675</v>
      </c>
      <c r="BQ19" s="312" t="s">
        <v>997</v>
      </c>
      <c r="BR19" s="305" t="s">
        <v>116</v>
      </c>
      <c r="BS19" s="183" t="s">
        <v>678</v>
      </c>
      <c r="BT19" s="312"/>
      <c r="BU19" s="312" t="s">
        <v>1015</v>
      </c>
      <c r="BV19" s="113" t="s">
        <v>116</v>
      </c>
    </row>
    <row r="20" spans="1:74" ht="125.25" customHeight="1">
      <c r="A20" s="319"/>
      <c r="B20" s="425"/>
      <c r="C20" s="425"/>
      <c r="D20" s="425"/>
      <c r="E20" s="425"/>
      <c r="F20" s="425"/>
      <c r="G20" s="425"/>
      <c r="H20" s="428"/>
      <c r="I20" s="431"/>
      <c r="J20" s="434"/>
      <c r="K20" s="434"/>
      <c r="L20" s="434"/>
      <c r="M20" s="434"/>
      <c r="N20" s="434"/>
      <c r="O20" s="434"/>
      <c r="P20" s="434"/>
      <c r="Q20" s="434"/>
      <c r="R20" s="434"/>
      <c r="S20" s="434"/>
      <c r="T20" s="434"/>
      <c r="U20" s="434"/>
      <c r="V20" s="434"/>
      <c r="W20" s="434"/>
      <c r="X20" s="434"/>
      <c r="Y20" s="434"/>
      <c r="Z20" s="434"/>
      <c r="AA20" s="434"/>
      <c r="AB20" s="434"/>
      <c r="AC20" s="486"/>
      <c r="AD20" s="434"/>
      <c r="AE20" s="434"/>
      <c r="AF20" s="434"/>
      <c r="AG20" s="431"/>
      <c r="AH20" s="434"/>
      <c r="AI20" s="422"/>
      <c r="AJ20" s="63">
        <v>3</v>
      </c>
      <c r="AK20" s="324" t="s">
        <v>679</v>
      </c>
      <c r="AL20" s="63" t="str">
        <f t="shared" si="0"/>
        <v>Probabilidad</v>
      </c>
      <c r="AM20" s="68" t="s">
        <v>145</v>
      </c>
      <c r="AN20" s="68" t="s">
        <v>103</v>
      </c>
      <c r="AO20" s="69" t="str">
        <f t="shared" si="1"/>
        <v>30%</v>
      </c>
      <c r="AP20" s="68" t="s">
        <v>104</v>
      </c>
      <c r="AQ20" s="68" t="s">
        <v>105</v>
      </c>
      <c r="AR20" s="68" t="s">
        <v>106</v>
      </c>
      <c r="AS20" s="70">
        <f t="shared" si="2"/>
        <v>0</v>
      </c>
      <c r="AT20" s="71" t="str">
        <f t="shared" si="3"/>
        <v>Muy Baja</v>
      </c>
      <c r="AU20" s="69">
        <f t="shared" si="4"/>
        <v>0</v>
      </c>
      <c r="AV20" s="71" t="str">
        <f t="shared" si="5"/>
        <v>Leve</v>
      </c>
      <c r="AW20" s="69">
        <f t="shared" si="6"/>
        <v>0</v>
      </c>
      <c r="AX20" s="72" t="str">
        <f t="shared" si="7"/>
        <v>Bajo</v>
      </c>
      <c r="AY20" s="68" t="s">
        <v>107</v>
      </c>
      <c r="AZ20" s="62" t="s">
        <v>679</v>
      </c>
      <c r="BA20" s="63" t="s">
        <v>109</v>
      </c>
      <c r="BB20" s="177">
        <v>44652</v>
      </c>
      <c r="BC20" s="178">
        <v>44896</v>
      </c>
      <c r="BD20" s="324" t="s">
        <v>680</v>
      </c>
      <c r="BE20" s="63">
        <v>3</v>
      </c>
      <c r="BF20" s="179" t="s">
        <v>673</v>
      </c>
      <c r="BG20" s="63">
        <v>3</v>
      </c>
      <c r="BH20" s="179" t="s">
        <v>612</v>
      </c>
      <c r="BI20" s="63">
        <v>3</v>
      </c>
      <c r="BJ20" s="180" t="s">
        <v>613</v>
      </c>
      <c r="BK20" s="183" t="s">
        <v>681</v>
      </c>
      <c r="BL20" s="113" t="s">
        <v>675</v>
      </c>
      <c r="BM20" s="183" t="s">
        <v>682</v>
      </c>
      <c r="BN20" s="113" t="s">
        <v>116</v>
      </c>
      <c r="BO20" s="183" t="s">
        <v>683</v>
      </c>
      <c r="BP20" s="113" t="s">
        <v>675</v>
      </c>
      <c r="BQ20" s="312" t="s">
        <v>998</v>
      </c>
      <c r="BR20" s="305" t="s">
        <v>116</v>
      </c>
      <c r="BS20" s="183" t="s">
        <v>684</v>
      </c>
      <c r="BT20" s="312"/>
      <c r="BU20" s="312" t="s">
        <v>1019</v>
      </c>
      <c r="BV20" s="113" t="s">
        <v>116</v>
      </c>
    </row>
    <row r="21" spans="1:74" ht="150.75" customHeight="1">
      <c r="A21" s="60">
        <v>4</v>
      </c>
      <c r="B21" s="423" t="s">
        <v>23</v>
      </c>
      <c r="C21" s="423" t="s">
        <v>129</v>
      </c>
      <c r="D21" s="423" t="s">
        <v>685</v>
      </c>
      <c r="E21" s="423" t="s">
        <v>686</v>
      </c>
      <c r="F21" s="423" t="s">
        <v>687</v>
      </c>
      <c r="G21" s="423" t="s">
        <v>15</v>
      </c>
      <c r="H21" s="426">
        <v>12</v>
      </c>
      <c r="I21" s="429" t="str">
        <f>IF(H21&lt;=0,"",IF(H21&lt;=2,"Muy Baja",IF(H21&lt;=24,"Baja",IF(H21&lt;=500,"Media",IF(H21&lt;=5000,"Alta","Muy Alta")))))</f>
        <v>Baja</v>
      </c>
      <c r="J21" s="432">
        <f>IF(I21="","",IF(I21="Muy Baja",0.2,IF(I21="Baja",0.4,IF(I21="Media",0.6,IF(I21="Alta",0.8,IF(I21="Muy Alta",1,))))))</f>
        <v>0.4</v>
      </c>
      <c r="K21" s="432" t="s">
        <v>607</v>
      </c>
      <c r="L21" s="432" t="s">
        <v>607</v>
      </c>
      <c r="M21" s="432" t="s">
        <v>607</v>
      </c>
      <c r="N21" s="432" t="s">
        <v>608</v>
      </c>
      <c r="O21" s="432" t="s">
        <v>607</v>
      </c>
      <c r="P21" s="432" t="s">
        <v>607</v>
      </c>
      <c r="Q21" s="432" t="s">
        <v>607</v>
      </c>
      <c r="R21" s="432" t="s">
        <v>608</v>
      </c>
      <c r="S21" s="432" t="s">
        <v>607</v>
      </c>
      <c r="T21" s="432" t="s">
        <v>607</v>
      </c>
      <c r="U21" s="432" t="s">
        <v>607</v>
      </c>
      <c r="V21" s="432" t="s">
        <v>607</v>
      </c>
      <c r="W21" s="432" t="s">
        <v>607</v>
      </c>
      <c r="X21" s="432" t="s">
        <v>608</v>
      </c>
      <c r="Y21" s="432" t="s">
        <v>607</v>
      </c>
      <c r="Z21" s="432" t="s">
        <v>608</v>
      </c>
      <c r="AA21" s="432" t="s">
        <v>608</v>
      </c>
      <c r="AB21" s="432" t="s">
        <v>608</v>
      </c>
      <c r="AC21" s="485">
        <f>COUNTIF(K21:AB22,"Si")</f>
        <v>12</v>
      </c>
      <c r="AD21" s="432" t="str">
        <f>IF(AC21&lt;=5,"Moderado",IF(AND(AC21&gt;=6,AC21&lt;=11),"Mayor",IF(AND(AC21&gt;=12,AC21&lt;=18),"Catastrofico")))</f>
        <v>Catastrofico</v>
      </c>
      <c r="AE21" s="432" t="s">
        <v>550</v>
      </c>
      <c r="AF21" s="432" t="str">
        <f>IF(NOT(ISERROR(MATCH(AE21,'[2]Tabla Impacto'!$B$152:$B$154,0))),'[2]Tabla Impacto'!$F$154&amp;"Por favor no seleccionar los criterios de impacto(Afectación Económica o presupuestal y Pérdida Reputacional)",AE21)</f>
        <v xml:space="preserve">     El riesgo afecta la imagen de alguna área de la organización</v>
      </c>
      <c r="AG21" s="429" t="str">
        <f>IF(OR(AF21='[2]Tabla Impacto'!$C$11,AF21='[2]Tabla Impacto'!$D$11),"Leve",IF(OR(AF21='[2]Tabla Impacto'!$C$12,AF21='[2]Tabla Impacto'!$D$12),"Menor",IF(OR(AF21='[2]Tabla Impacto'!$C$13,AF21='[2]Tabla Impacto'!$D$13),"Moderado",IF(OR(#REF!='[2]Tabla Impacto'!$C$14,AF21='[2]Tabla Impacto'!$D$14),"Mayor",IF(OR(AF21='[2]Tabla Impacto'!$C$15,#REF!='[2]Tabla Impacto'!$D$15),"Catastrófico","")))))</f>
        <v>Leve</v>
      </c>
      <c r="AH21" s="86">
        <f>IF(AG21="","",IF(AG21="Leve",0.2,IF(AG21="Menor",0.4,IF(AG21="Moderado",0.6,IF(AG21="Mayor",0.8,IF(AG21="Catastrófico",1,))))))</f>
        <v>0.2</v>
      </c>
      <c r="AI21" s="420" t="str">
        <f>IF(OR(AND(I21="Muy Baja",AG21="Leve"),AND(I21="Muy Baja",AG21="Menor"),AND(I21="Baja",AG21="Leve")),"Bajo",IF(OR(AND(I21="Muy baja",AG21="Moderado"),AND(I21="Baja",AG21="Menor"),AND(I21="Baja",AG21="Moderado"),AND(I21="Media",AG21="Leve"),AND(I21="Media",AG21="Menor"),AND(I21="Media",AG21="Moderado"),AND(I21="Alta",AG21="Leve"),AND(I21="Alta",AG21="Menor")),"Moderado",IF(OR(AND(I21="Muy Baja",AG21="Mayor"),AND(I21="Baja",AG21="Mayor"),AND(I21="Media",AG21="Mayor"),AND(I21="Alta",AG21="Moderado"),AND(I21="Alta",AG21="Mayor"),AND(I21="Muy Alta",AG21="Leve"),AND(I21="Muy Alta",AG21="Menor"),AND(I21="Muy Alta",AG21="Moderado"),AND(I21="Muy Alta",AG21="Mayor")),"Alto",IF(OR(AND(I21="Muy Baja",AG21="Catastrófico"),AND(I21="Baja",AG21="Catastrófico"),AND(I21="Media",AG21="Catastrófico"),AND(I21="Alta",AG21="Catastrófico"),AND(I21="Muy Alta",AG21="Catastrófico")),"Extremo",""))))</f>
        <v>Bajo</v>
      </c>
      <c r="AJ21" s="63">
        <v>1</v>
      </c>
      <c r="AK21" s="75" t="s">
        <v>688</v>
      </c>
      <c r="AL21" s="63" t="str">
        <f t="shared" si="0"/>
        <v>Probabilidad</v>
      </c>
      <c r="AM21" s="68" t="s">
        <v>102</v>
      </c>
      <c r="AN21" s="68" t="s">
        <v>103</v>
      </c>
      <c r="AO21" s="69" t="str">
        <f t="shared" si="1"/>
        <v>40%</v>
      </c>
      <c r="AP21" s="68" t="s">
        <v>104</v>
      </c>
      <c r="AQ21" s="68" t="s">
        <v>105</v>
      </c>
      <c r="AR21" s="68" t="s">
        <v>106</v>
      </c>
      <c r="AS21" s="70">
        <f t="shared" si="2"/>
        <v>0.24</v>
      </c>
      <c r="AT21" s="71" t="str">
        <f t="shared" si="3"/>
        <v>Baja</v>
      </c>
      <c r="AU21" s="69">
        <f t="shared" si="4"/>
        <v>0.24</v>
      </c>
      <c r="AV21" s="71" t="str">
        <f t="shared" si="5"/>
        <v>Leve</v>
      </c>
      <c r="AW21" s="69">
        <f t="shared" si="6"/>
        <v>0.2</v>
      </c>
      <c r="AX21" s="72" t="str">
        <f t="shared" si="7"/>
        <v>Bajo</v>
      </c>
      <c r="AY21" s="68" t="s">
        <v>107</v>
      </c>
      <c r="AZ21" s="62" t="s">
        <v>689</v>
      </c>
      <c r="BA21" s="63" t="s">
        <v>208</v>
      </c>
      <c r="BB21" s="177">
        <v>44652</v>
      </c>
      <c r="BC21" s="178">
        <v>44926</v>
      </c>
      <c r="BD21" s="324" t="s">
        <v>384</v>
      </c>
      <c r="BE21" s="179">
        <v>1</v>
      </c>
      <c r="BF21" s="113" t="s">
        <v>690</v>
      </c>
      <c r="BG21" s="179">
        <v>1</v>
      </c>
      <c r="BH21" s="179" t="s">
        <v>612</v>
      </c>
      <c r="BI21" s="179">
        <v>1</v>
      </c>
      <c r="BJ21" s="180" t="s">
        <v>613</v>
      </c>
      <c r="BK21" s="183" t="s">
        <v>691</v>
      </c>
      <c r="BL21" s="183" t="s">
        <v>692</v>
      </c>
      <c r="BM21" s="183" t="s">
        <v>693</v>
      </c>
      <c r="BN21" s="113" t="s">
        <v>116</v>
      </c>
      <c r="BO21" s="326" t="s">
        <v>694</v>
      </c>
      <c r="BP21" s="327" t="s">
        <v>695</v>
      </c>
      <c r="BQ21" s="312" t="s">
        <v>999</v>
      </c>
      <c r="BR21" s="305" t="s">
        <v>116</v>
      </c>
      <c r="BS21" s="113" t="s">
        <v>696</v>
      </c>
      <c r="BT21" s="317" t="s">
        <v>697</v>
      </c>
      <c r="BU21" s="312" t="s">
        <v>1020</v>
      </c>
      <c r="BV21" s="113" t="s">
        <v>116</v>
      </c>
    </row>
    <row r="22" spans="1:74" ht="101.25" customHeight="1">
      <c r="A22" s="319"/>
      <c r="B22" s="425"/>
      <c r="C22" s="425"/>
      <c r="D22" s="425"/>
      <c r="E22" s="425"/>
      <c r="F22" s="425"/>
      <c r="G22" s="425"/>
      <c r="H22" s="428"/>
      <c r="I22" s="431"/>
      <c r="J22" s="434"/>
      <c r="K22" s="434"/>
      <c r="L22" s="434"/>
      <c r="M22" s="434"/>
      <c r="N22" s="434"/>
      <c r="O22" s="434"/>
      <c r="P22" s="434"/>
      <c r="Q22" s="434"/>
      <c r="R22" s="434"/>
      <c r="S22" s="434"/>
      <c r="T22" s="434"/>
      <c r="U22" s="434"/>
      <c r="V22" s="434"/>
      <c r="W22" s="434"/>
      <c r="X22" s="434"/>
      <c r="Y22" s="434"/>
      <c r="Z22" s="434"/>
      <c r="AA22" s="434"/>
      <c r="AB22" s="434"/>
      <c r="AC22" s="486"/>
      <c r="AD22" s="434"/>
      <c r="AE22" s="434"/>
      <c r="AF22" s="434"/>
      <c r="AG22" s="431"/>
      <c r="AH22" s="319"/>
      <c r="AI22" s="422"/>
      <c r="AJ22" s="63">
        <v>2</v>
      </c>
      <c r="AK22" s="75" t="s">
        <v>698</v>
      </c>
      <c r="AL22" s="60" t="str">
        <f t="shared" si="0"/>
        <v>Probabilidad</v>
      </c>
      <c r="AM22" s="187" t="s">
        <v>102</v>
      </c>
      <c r="AN22" s="187" t="s">
        <v>103</v>
      </c>
      <c r="AO22" s="188" t="str">
        <f t="shared" si="1"/>
        <v>40%</v>
      </c>
      <c r="AP22" s="187" t="s">
        <v>104</v>
      </c>
      <c r="AQ22" s="187" t="s">
        <v>105</v>
      </c>
      <c r="AR22" s="187" t="s">
        <v>106</v>
      </c>
      <c r="AS22" s="70">
        <f t="shared" si="2"/>
        <v>0</v>
      </c>
      <c r="AT22" s="71" t="str">
        <f t="shared" si="3"/>
        <v>Muy Baja</v>
      </c>
      <c r="AU22" s="188">
        <f t="shared" si="4"/>
        <v>0</v>
      </c>
      <c r="AV22" s="189" t="str">
        <f t="shared" si="5"/>
        <v>Leve</v>
      </c>
      <c r="AW22" s="69">
        <f t="shared" si="6"/>
        <v>0</v>
      </c>
      <c r="AX22" s="190" t="str">
        <f t="shared" si="7"/>
        <v>Bajo</v>
      </c>
      <c r="AY22" s="187" t="s">
        <v>107</v>
      </c>
      <c r="AZ22" s="62" t="s">
        <v>698</v>
      </c>
      <c r="BA22" s="60" t="s">
        <v>109</v>
      </c>
      <c r="BB22" s="177">
        <v>44652</v>
      </c>
      <c r="BC22" s="178">
        <v>44896</v>
      </c>
      <c r="BD22" s="193" t="s">
        <v>699</v>
      </c>
      <c r="BE22" s="63">
        <v>2</v>
      </c>
      <c r="BF22" s="113" t="s">
        <v>288</v>
      </c>
      <c r="BG22" s="63">
        <v>2</v>
      </c>
      <c r="BH22" s="179" t="s">
        <v>612</v>
      </c>
      <c r="BI22" s="63">
        <v>2</v>
      </c>
      <c r="BJ22" s="180" t="s">
        <v>613</v>
      </c>
      <c r="BK22" s="282" t="s">
        <v>700</v>
      </c>
      <c r="BL22" s="282" t="s">
        <v>701</v>
      </c>
      <c r="BM22" s="282" t="s">
        <v>693</v>
      </c>
      <c r="BN22" s="113" t="s">
        <v>116</v>
      </c>
      <c r="BO22" s="328" t="s">
        <v>702</v>
      </c>
      <c r="BP22" s="329" t="s">
        <v>703</v>
      </c>
      <c r="BQ22" s="312" t="s">
        <v>1000</v>
      </c>
      <c r="BR22" s="330" t="s">
        <v>116</v>
      </c>
      <c r="BS22" s="113" t="s">
        <v>704</v>
      </c>
      <c r="BT22" s="317" t="s">
        <v>705</v>
      </c>
      <c r="BU22" s="312" t="s">
        <v>1020</v>
      </c>
      <c r="BV22" s="113" t="s">
        <v>116</v>
      </c>
    </row>
    <row r="23" spans="1:74" ht="409.5" customHeight="1">
      <c r="A23" s="60">
        <v>5</v>
      </c>
      <c r="B23" s="423" t="s">
        <v>377</v>
      </c>
      <c r="C23" s="423" t="s">
        <v>95</v>
      </c>
      <c r="D23" s="423" t="s">
        <v>706</v>
      </c>
      <c r="E23" s="423" t="s">
        <v>707</v>
      </c>
      <c r="F23" s="423" t="s">
        <v>708</v>
      </c>
      <c r="G23" s="423" t="s">
        <v>15</v>
      </c>
      <c r="H23" s="426">
        <v>365</v>
      </c>
      <c r="I23" s="429" t="str">
        <f>IF(H23&lt;=0,"",IF(H23&lt;=2,"Muy Baja",IF(H23&lt;=24,"Baja",IF(H23&lt;=500,"Media",IF(H23&lt;=5000,"Alta","Muy Alta")))))</f>
        <v>Media</v>
      </c>
      <c r="J23" s="432">
        <f>IF(I23="","",IF(I23="Muy Baja",0.2,IF(I23="Baja",0.4,IF(I23="Media",0.6,IF(I23="Alta",0.8,IF(I23="Muy Alta",1,))))))</f>
        <v>0.6</v>
      </c>
      <c r="K23" s="432" t="s">
        <v>607</v>
      </c>
      <c r="L23" s="432" t="s">
        <v>607</v>
      </c>
      <c r="M23" s="432" t="s">
        <v>608</v>
      </c>
      <c r="N23" s="432" t="s">
        <v>608</v>
      </c>
      <c r="O23" s="432" t="s">
        <v>607</v>
      </c>
      <c r="P23" s="432" t="s">
        <v>607</v>
      </c>
      <c r="Q23" s="432" t="s">
        <v>607</v>
      </c>
      <c r="R23" s="432" t="s">
        <v>607</v>
      </c>
      <c r="S23" s="432" t="s">
        <v>608</v>
      </c>
      <c r="T23" s="432" t="s">
        <v>607</v>
      </c>
      <c r="U23" s="432" t="s">
        <v>607</v>
      </c>
      <c r="V23" s="432" t="s">
        <v>607</v>
      </c>
      <c r="W23" s="432" t="s">
        <v>607</v>
      </c>
      <c r="X23" s="432" t="s">
        <v>607</v>
      </c>
      <c r="Y23" s="432" t="s">
        <v>608</v>
      </c>
      <c r="Z23" s="432" t="s">
        <v>608</v>
      </c>
      <c r="AA23" s="432" t="s">
        <v>608</v>
      </c>
      <c r="AB23" s="432" t="s">
        <v>608</v>
      </c>
      <c r="AC23" s="485">
        <f>COUNTIF(K23:AB25,"Si")</f>
        <v>11</v>
      </c>
      <c r="AD23" s="432" t="str">
        <f>IF(AC23&lt;=5,"Moderado",IF(AND(AC23&gt;=6,AC23&lt;=11),"Mayor",IF(AND(AC23&gt;=12,AC23&lt;=18),"Catastrofico")))</f>
        <v>Mayor</v>
      </c>
      <c r="AE23" s="432" t="s">
        <v>357</v>
      </c>
      <c r="AF23" s="432" t="str">
        <f>IF(NOT(ISERROR(MATCH(AE23,'[2]Tabla Impacto'!$B$152:$B$154,0))),'[2]Tabla Impacto'!$F$154&amp;"Por favor no seleccionar los criterios de impacto(Afectación Económica o presupuestal y Pérdida Reputacional)",AE23)</f>
        <v xml:space="preserve">     Entre 50 y 100 SMLMV </v>
      </c>
      <c r="AG23" s="429" t="str">
        <f>IF(OR(AF23='[2]Tabla Impacto'!$C$11,AF23='[2]Tabla Impacto'!$D$11),"Leve",IF(OR(AF23='[2]Tabla Impacto'!$C$12,AF23='[2]Tabla Impacto'!$D$12),"Menor",IF(OR(AF23='[2]Tabla Impacto'!$C$13,AF23='[2]Tabla Impacto'!$D$13),"Moderado",IF(OR(#REF!='[2]Tabla Impacto'!$C$14,AF23='[2]Tabla Impacto'!$D$14),"Mayor",IF(OR(AF23='[2]Tabla Impacto'!$C$15,#REF!='[2]Tabla Impacto'!$D$15),"Catastrófico","")))))</f>
        <v>Moderado</v>
      </c>
      <c r="AH23" s="86">
        <f>IF(AG23="","",IF(AG23="Leve",0.2,IF(AG23="Menor",0.4,IF(AG23="Moderado",0.6,IF(AG23="Mayor",0.8,IF(AG23="Catastrófico",1,))))))</f>
        <v>0.6</v>
      </c>
      <c r="AI23" s="420" t="str">
        <f>IF(OR(AND(I23="Muy Baja",AG23="Leve"),AND(I23="Muy Baja",AG23="Menor"),AND(I23="Baja",AG23="Leve")),"Bajo",IF(OR(AND(I23="Muy baja",AG23="Moderado"),AND(I23="Baja",AG23="Menor"),AND(I23="Baja",AG23="Moderado"),AND(I23="Media",AG23="Leve"),AND(I23="Media",AG23="Menor"),AND(I23="Media",AG23="Moderado"),AND(I23="Alta",AG23="Leve"),AND(I23="Alta",AG23="Menor")),"Moderado",IF(OR(AND(I23="Muy Baja",AG23="Mayor"),AND(I23="Baja",AG23="Mayor"),AND(I23="Media",AG23="Mayor"),AND(I23="Alta",AG23="Moderado"),AND(I23="Alta",AG23="Mayor"),AND(I23="Muy Alta",AG23="Leve"),AND(I23="Muy Alta",AG23="Menor"),AND(I23="Muy Alta",AG23="Moderado"),AND(I23="Muy Alta",AG23="Mayor")),"Alto",IF(OR(AND(I23="Muy Baja",AG23="Catastrófico"),AND(I23="Baja",AG23="Catastrófico"),AND(I23="Media",AG23="Catastrófico"),AND(I23="Alta",AG23="Catastrófico"),AND(I23="Muy Alta",AG23="Catastrófico")),"Extremo",""))))</f>
        <v>Moderado</v>
      </c>
      <c r="AJ23" s="63">
        <v>1</v>
      </c>
      <c r="AK23" s="324" t="s">
        <v>381</v>
      </c>
      <c r="AL23" s="63" t="str">
        <f t="shared" si="0"/>
        <v>Probabilidad</v>
      </c>
      <c r="AM23" s="68" t="s">
        <v>145</v>
      </c>
      <c r="AN23" s="68" t="s">
        <v>103</v>
      </c>
      <c r="AO23" s="69" t="str">
        <f t="shared" si="1"/>
        <v>30%</v>
      </c>
      <c r="AP23" s="68" t="s">
        <v>104</v>
      </c>
      <c r="AQ23" s="68" t="s">
        <v>105</v>
      </c>
      <c r="AR23" s="68" t="s">
        <v>106</v>
      </c>
      <c r="AS23" s="70">
        <f t="shared" si="2"/>
        <v>0.42</v>
      </c>
      <c r="AT23" s="71" t="str">
        <f t="shared" si="3"/>
        <v>Media</v>
      </c>
      <c r="AU23" s="69">
        <f t="shared" si="4"/>
        <v>0.42</v>
      </c>
      <c r="AV23" s="71" t="str">
        <f t="shared" si="5"/>
        <v>Moderado</v>
      </c>
      <c r="AW23" s="69">
        <f t="shared" si="6"/>
        <v>0.6</v>
      </c>
      <c r="AX23" s="72" t="str">
        <f t="shared" si="7"/>
        <v>Moderado</v>
      </c>
      <c r="AY23" s="68" t="s">
        <v>107</v>
      </c>
      <c r="AZ23" s="62" t="s">
        <v>382</v>
      </c>
      <c r="BA23" s="63" t="s">
        <v>208</v>
      </c>
      <c r="BB23" s="177">
        <v>44652</v>
      </c>
      <c r="BC23" s="178">
        <v>44896</v>
      </c>
      <c r="BD23" s="324" t="s">
        <v>384</v>
      </c>
      <c r="BE23" s="179">
        <v>1</v>
      </c>
      <c r="BF23" s="179" t="s">
        <v>408</v>
      </c>
      <c r="BG23" s="179">
        <v>1</v>
      </c>
      <c r="BH23" s="179" t="s">
        <v>612</v>
      </c>
      <c r="BI23" s="179">
        <v>1</v>
      </c>
      <c r="BJ23" s="180" t="s">
        <v>613</v>
      </c>
      <c r="BK23" s="511" t="s">
        <v>709</v>
      </c>
      <c r="BL23" s="511" t="s">
        <v>710</v>
      </c>
      <c r="BM23" s="511" t="s">
        <v>711</v>
      </c>
      <c r="BN23" s="331" t="s">
        <v>116</v>
      </c>
      <c r="BO23" s="514" t="s">
        <v>712</v>
      </c>
      <c r="BP23" s="514" t="s">
        <v>710</v>
      </c>
      <c r="BQ23" s="312" t="s">
        <v>1001</v>
      </c>
      <c r="BR23" s="514" t="s">
        <v>1022</v>
      </c>
      <c r="BS23" s="332"/>
      <c r="BT23" s="179"/>
      <c r="BU23" s="312" t="s">
        <v>1021</v>
      </c>
      <c r="BV23" s="517" t="s">
        <v>902</v>
      </c>
    </row>
    <row r="24" spans="1:74" ht="141.75" customHeight="1">
      <c r="A24" s="325"/>
      <c r="B24" s="424"/>
      <c r="C24" s="424"/>
      <c r="D24" s="424"/>
      <c r="E24" s="424"/>
      <c r="F24" s="424"/>
      <c r="G24" s="424"/>
      <c r="H24" s="427"/>
      <c r="I24" s="430"/>
      <c r="J24" s="433"/>
      <c r="K24" s="433"/>
      <c r="L24" s="433"/>
      <c r="M24" s="433"/>
      <c r="N24" s="433"/>
      <c r="O24" s="433"/>
      <c r="P24" s="433"/>
      <c r="Q24" s="433"/>
      <c r="R24" s="433"/>
      <c r="S24" s="433"/>
      <c r="T24" s="433"/>
      <c r="U24" s="433"/>
      <c r="V24" s="433"/>
      <c r="W24" s="433"/>
      <c r="X24" s="433"/>
      <c r="Y24" s="433"/>
      <c r="Z24" s="433"/>
      <c r="AA24" s="433"/>
      <c r="AB24" s="433"/>
      <c r="AC24" s="489"/>
      <c r="AD24" s="433"/>
      <c r="AE24" s="433"/>
      <c r="AF24" s="433"/>
      <c r="AG24" s="430"/>
      <c r="AH24" s="325"/>
      <c r="AI24" s="421"/>
      <c r="AJ24" s="63">
        <v>2</v>
      </c>
      <c r="AK24" s="324" t="s">
        <v>713</v>
      </c>
      <c r="AL24" s="63" t="str">
        <f t="shared" si="0"/>
        <v>Probabilidad</v>
      </c>
      <c r="AM24" s="187" t="s">
        <v>102</v>
      </c>
      <c r="AN24" s="68" t="s">
        <v>103</v>
      </c>
      <c r="AO24" s="69" t="str">
        <f t="shared" si="1"/>
        <v>40%</v>
      </c>
      <c r="AP24" s="68" t="s">
        <v>104</v>
      </c>
      <c r="AQ24" s="68" t="s">
        <v>105</v>
      </c>
      <c r="AR24" s="68" t="s">
        <v>106</v>
      </c>
      <c r="AS24" s="70">
        <f t="shared" si="2"/>
        <v>0</v>
      </c>
      <c r="AT24" s="71" t="str">
        <f t="shared" si="3"/>
        <v>Muy Baja</v>
      </c>
      <c r="AU24" s="188">
        <f t="shared" si="4"/>
        <v>0</v>
      </c>
      <c r="AV24" s="189" t="str">
        <f t="shared" si="5"/>
        <v>Leve</v>
      </c>
      <c r="AW24" s="69">
        <f t="shared" si="6"/>
        <v>0</v>
      </c>
      <c r="AX24" s="190" t="str">
        <f t="shared" si="7"/>
        <v>Bajo</v>
      </c>
      <c r="AY24" s="68" t="s">
        <v>107</v>
      </c>
      <c r="AZ24" s="62" t="s">
        <v>713</v>
      </c>
      <c r="BA24" s="60" t="s">
        <v>109</v>
      </c>
      <c r="BB24" s="177">
        <v>44652</v>
      </c>
      <c r="BC24" s="178">
        <v>44896</v>
      </c>
      <c r="BD24" s="324" t="s">
        <v>714</v>
      </c>
      <c r="BE24" s="63">
        <v>2</v>
      </c>
      <c r="BF24" s="113" t="s">
        <v>715</v>
      </c>
      <c r="BG24" s="63">
        <v>2</v>
      </c>
      <c r="BH24" s="179" t="s">
        <v>612</v>
      </c>
      <c r="BI24" s="63">
        <v>2</v>
      </c>
      <c r="BJ24" s="180" t="s">
        <v>613</v>
      </c>
      <c r="BK24" s="512"/>
      <c r="BL24" s="512"/>
      <c r="BM24" s="512"/>
      <c r="BN24" s="331" t="s">
        <v>116</v>
      </c>
      <c r="BO24" s="515"/>
      <c r="BP24" s="515"/>
      <c r="BQ24" s="312" t="s">
        <v>1001</v>
      </c>
      <c r="BR24" s="515"/>
      <c r="BS24" s="332"/>
      <c r="BT24" s="179"/>
      <c r="BU24" s="312" t="s">
        <v>1021</v>
      </c>
      <c r="BV24" s="518"/>
    </row>
    <row r="25" spans="1:74" ht="108.75" customHeight="1">
      <c r="A25" s="319"/>
      <c r="B25" s="425"/>
      <c r="C25" s="425"/>
      <c r="D25" s="425"/>
      <c r="E25" s="425"/>
      <c r="F25" s="425"/>
      <c r="G25" s="425"/>
      <c r="H25" s="428"/>
      <c r="I25" s="431"/>
      <c r="J25" s="434"/>
      <c r="K25" s="434"/>
      <c r="L25" s="434"/>
      <c r="M25" s="434"/>
      <c r="N25" s="434"/>
      <c r="O25" s="434"/>
      <c r="P25" s="434"/>
      <c r="Q25" s="434"/>
      <c r="R25" s="434"/>
      <c r="S25" s="434"/>
      <c r="T25" s="434"/>
      <c r="U25" s="434"/>
      <c r="V25" s="434"/>
      <c r="W25" s="434"/>
      <c r="X25" s="434"/>
      <c r="Y25" s="434"/>
      <c r="Z25" s="434"/>
      <c r="AA25" s="434"/>
      <c r="AB25" s="434"/>
      <c r="AC25" s="486"/>
      <c r="AD25" s="434"/>
      <c r="AE25" s="434"/>
      <c r="AF25" s="434"/>
      <c r="AG25" s="431"/>
      <c r="AH25" s="319"/>
      <c r="AI25" s="422"/>
      <c r="AJ25" s="63">
        <v>3</v>
      </c>
      <c r="AK25" s="193" t="s">
        <v>716</v>
      </c>
      <c r="AL25" s="63" t="str">
        <f t="shared" si="0"/>
        <v>Probabilidad</v>
      </c>
      <c r="AM25" s="68" t="s">
        <v>102</v>
      </c>
      <c r="AN25" s="68" t="s">
        <v>103</v>
      </c>
      <c r="AO25" s="69" t="str">
        <f t="shared" si="1"/>
        <v>40%</v>
      </c>
      <c r="AP25" s="68" t="s">
        <v>104</v>
      </c>
      <c r="AQ25" s="68" t="s">
        <v>105</v>
      </c>
      <c r="AR25" s="68" t="s">
        <v>106</v>
      </c>
      <c r="AS25" s="70">
        <f t="shared" si="2"/>
        <v>0</v>
      </c>
      <c r="AT25" s="71" t="str">
        <f t="shared" si="3"/>
        <v>Muy Baja</v>
      </c>
      <c r="AU25" s="188">
        <f t="shared" si="4"/>
        <v>0</v>
      </c>
      <c r="AV25" s="189" t="str">
        <f t="shared" si="5"/>
        <v>Leve</v>
      </c>
      <c r="AW25" s="69">
        <f t="shared" si="6"/>
        <v>0</v>
      </c>
      <c r="AX25" s="190" t="str">
        <f t="shared" si="7"/>
        <v>Bajo</v>
      </c>
      <c r="AY25" s="68" t="s">
        <v>107</v>
      </c>
      <c r="AZ25" s="62" t="s">
        <v>716</v>
      </c>
      <c r="BA25" s="60" t="s">
        <v>109</v>
      </c>
      <c r="BB25" s="177">
        <v>44652</v>
      </c>
      <c r="BC25" s="178">
        <v>44896</v>
      </c>
      <c r="BD25" s="324" t="s">
        <v>717</v>
      </c>
      <c r="BE25" s="63">
        <v>3</v>
      </c>
      <c r="BF25" s="113" t="s">
        <v>715</v>
      </c>
      <c r="BG25" s="63">
        <v>3</v>
      </c>
      <c r="BH25" s="179" t="s">
        <v>612</v>
      </c>
      <c r="BI25" s="63">
        <v>3</v>
      </c>
      <c r="BJ25" s="180" t="s">
        <v>613</v>
      </c>
      <c r="BK25" s="513"/>
      <c r="BL25" s="513"/>
      <c r="BM25" s="513"/>
      <c r="BN25" s="331" t="s">
        <v>116</v>
      </c>
      <c r="BO25" s="516"/>
      <c r="BP25" s="516"/>
      <c r="BQ25" s="312" t="s">
        <v>1002</v>
      </c>
      <c r="BR25" s="516"/>
      <c r="BS25" s="332"/>
      <c r="BT25" s="179"/>
      <c r="BU25" s="312" t="s">
        <v>1021</v>
      </c>
      <c r="BV25" s="519"/>
    </row>
    <row r="26" spans="1:74" ht="111.75" customHeight="1">
      <c r="A26" s="60">
        <v>6</v>
      </c>
      <c r="B26" s="423" t="s">
        <v>27</v>
      </c>
      <c r="C26" s="423" t="s">
        <v>129</v>
      </c>
      <c r="D26" s="423" t="s">
        <v>718</v>
      </c>
      <c r="E26" s="487" t="s">
        <v>719</v>
      </c>
      <c r="F26" s="423" t="s">
        <v>720</v>
      </c>
      <c r="G26" s="423" t="s">
        <v>15</v>
      </c>
      <c r="H26" s="426">
        <v>12</v>
      </c>
      <c r="I26" s="429" t="str">
        <f>IF(H26&lt;=0,"",IF(H26&lt;=2,"Muy Baja",IF(H26&lt;=24,"Baja",IF(H26&lt;=500,"Media",IF(H26&lt;=5000,"Alta","Muy Alta")))))</f>
        <v>Baja</v>
      </c>
      <c r="J26" s="432">
        <f>IF(I26="","",IF(I26="Muy Baja",0.2,IF(I26="Baja",0.4,IF(I26="Media",0.6,IF(I26="Alta",0.8,IF(I26="Muy Alta",1,))))))</f>
        <v>0.4</v>
      </c>
      <c r="K26" s="432" t="s">
        <v>607</v>
      </c>
      <c r="L26" s="432" t="s">
        <v>607</v>
      </c>
      <c r="M26" s="432" t="s">
        <v>608</v>
      </c>
      <c r="N26" s="432" t="s">
        <v>608</v>
      </c>
      <c r="O26" s="432" t="s">
        <v>607</v>
      </c>
      <c r="P26" s="432" t="s">
        <v>608</v>
      </c>
      <c r="Q26" s="432" t="s">
        <v>608</v>
      </c>
      <c r="R26" s="432" t="s">
        <v>608</v>
      </c>
      <c r="S26" s="432" t="s">
        <v>608</v>
      </c>
      <c r="T26" s="432" t="s">
        <v>607</v>
      </c>
      <c r="U26" s="432" t="s">
        <v>607</v>
      </c>
      <c r="V26" s="432" t="s">
        <v>607</v>
      </c>
      <c r="W26" s="432" t="s">
        <v>608</v>
      </c>
      <c r="X26" s="432" t="s">
        <v>607</v>
      </c>
      <c r="Y26" s="432" t="s">
        <v>608</v>
      </c>
      <c r="Z26" s="432" t="s">
        <v>608</v>
      </c>
      <c r="AA26" s="432" t="s">
        <v>608</v>
      </c>
      <c r="AB26" s="432" t="s">
        <v>608</v>
      </c>
      <c r="AC26" s="485">
        <f>COUNTIF(K26:AB27,"Si")</f>
        <v>7</v>
      </c>
      <c r="AD26" s="432" t="str">
        <f>IF(AC26&lt;=5,"Moderado",IF(AND(AC26&gt;=6,AC26&lt;=11),"Mayor",IF(AND(AC26&gt;=12,AC26&lt;=18),"Catastrofico")))</f>
        <v>Mayor</v>
      </c>
      <c r="AE26" s="432" t="s">
        <v>550</v>
      </c>
      <c r="AF26" s="432" t="str">
        <f>IF(NOT(ISERROR(MATCH(AE26,'[2]Tabla Impacto'!$B$152:$B$154,0))),'[2]Tabla Impacto'!$F$154&amp;"Por favor no seleccionar los criterios de impacto(Afectación Económica o presupuestal y Pérdida Reputacional)",AE26)</f>
        <v xml:space="preserve">     El riesgo afecta la imagen de alguna área de la organización</v>
      </c>
      <c r="AG26" s="429" t="str">
        <f>IF(OR(AF26='[2]Tabla Impacto'!$C$11,AF26='[2]Tabla Impacto'!$D$11),"Leve",IF(OR(AF26='[2]Tabla Impacto'!$C$12,AF26='[2]Tabla Impacto'!$D$12),"Menor",IF(OR(AF26='[2]Tabla Impacto'!$C$13,AF26='[2]Tabla Impacto'!$D$13),"Moderado",IF(OR(#REF!='[2]Tabla Impacto'!$C$14,AF26='[2]Tabla Impacto'!$D$14),"Mayor",IF(OR(AF26='[2]Tabla Impacto'!$C$15,#REF!='[2]Tabla Impacto'!$D$15),"Catastrófico","")))))</f>
        <v>Leve</v>
      </c>
      <c r="AH26" s="432">
        <f>IF(AG26="","",IF(AG26="Leve",0.2,IF(AG26="Menor",0.4,IF(AG26="Moderado",0.6,IF(AG26="Mayor",0.8,IF(AG26="Catastrófico",1,))))))</f>
        <v>0.2</v>
      </c>
      <c r="AI26" s="420" t="str">
        <f>IF(OR(AND(I26="Muy Baja",AG26="Leve"),AND(I26="Muy Baja",AG26="Menor"),AND(I26="Baja",AG26="Leve")),"Bajo",IF(OR(AND(I26="Muy baja",AG26="Moderado"),AND(I26="Baja",AG26="Menor"),AND(I26="Baja",AG26="Moderado"),AND(I26="Media",AG26="Leve"),AND(I26="Media",AG26="Menor"),AND(I26="Media",AG26="Moderado"),AND(I26="Alta",AG26="Leve"),AND(I26="Alta",AG26="Menor")),"Moderado",IF(OR(AND(I26="Muy Baja",AG26="Mayor"),AND(I26="Baja",AG26="Mayor"),AND(I26="Media",AG26="Mayor"),AND(I26="Alta",AG26="Moderado"),AND(I26="Alta",AG26="Mayor"),AND(I26="Muy Alta",AG26="Leve"),AND(I26="Muy Alta",AG26="Menor"),AND(I26="Muy Alta",AG26="Moderado"),AND(I26="Muy Alta",AG26="Mayor")),"Alto",IF(OR(AND(I26="Muy Baja",AG26="Catastrófico"),AND(I26="Baja",AG26="Catastrófico"),AND(I26="Media",AG26="Catastrófico"),AND(I26="Alta",AG26="Catastrófico"),AND(I26="Muy Alta",AG26="Catastrófico")),"Extremo",""))))</f>
        <v>Bajo</v>
      </c>
      <c r="AJ26" s="63">
        <v>1</v>
      </c>
      <c r="AK26" s="75" t="s">
        <v>721</v>
      </c>
      <c r="AL26" s="63" t="str">
        <f t="shared" si="0"/>
        <v>Probabilidad</v>
      </c>
      <c r="AM26" s="68" t="s">
        <v>145</v>
      </c>
      <c r="AN26" s="68" t="s">
        <v>103</v>
      </c>
      <c r="AO26" s="69" t="str">
        <f t="shared" si="1"/>
        <v>30%</v>
      </c>
      <c r="AP26" s="68" t="s">
        <v>104</v>
      </c>
      <c r="AQ26" s="68" t="s">
        <v>105</v>
      </c>
      <c r="AR26" s="68" t="s">
        <v>106</v>
      </c>
      <c r="AS26" s="70">
        <f t="shared" si="2"/>
        <v>0.28000000000000003</v>
      </c>
      <c r="AT26" s="71" t="str">
        <f t="shared" si="3"/>
        <v>Baja</v>
      </c>
      <c r="AU26" s="69">
        <f t="shared" si="4"/>
        <v>0.28000000000000003</v>
      </c>
      <c r="AV26" s="71" t="str">
        <f t="shared" si="5"/>
        <v>Leve</v>
      </c>
      <c r="AW26" s="69">
        <f t="shared" si="6"/>
        <v>0.2</v>
      </c>
      <c r="AX26" s="72" t="str">
        <f t="shared" si="7"/>
        <v>Bajo</v>
      </c>
      <c r="AY26" s="68" t="s">
        <v>107</v>
      </c>
      <c r="AZ26" s="62" t="s">
        <v>721</v>
      </c>
      <c r="BA26" s="60" t="s">
        <v>109</v>
      </c>
      <c r="BB26" s="177">
        <v>44652</v>
      </c>
      <c r="BC26" s="178">
        <v>44896</v>
      </c>
      <c r="BD26" s="324" t="s">
        <v>722</v>
      </c>
      <c r="BE26" s="179">
        <v>1</v>
      </c>
      <c r="BF26" s="113" t="s">
        <v>723</v>
      </c>
      <c r="BG26" s="179">
        <v>1</v>
      </c>
      <c r="BH26" s="179" t="s">
        <v>612</v>
      </c>
      <c r="BI26" s="179">
        <v>1</v>
      </c>
      <c r="BJ26" s="180" t="s">
        <v>613</v>
      </c>
      <c r="BK26" s="283" t="s">
        <v>724</v>
      </c>
      <c r="BL26" s="283" t="s">
        <v>725</v>
      </c>
      <c r="BM26" s="283" t="s">
        <v>726</v>
      </c>
      <c r="BN26" s="113" t="s">
        <v>116</v>
      </c>
      <c r="BO26" s="284" t="s">
        <v>727</v>
      </c>
      <c r="BP26" s="285" t="s">
        <v>728</v>
      </c>
      <c r="BQ26" s="312" t="s">
        <v>1003</v>
      </c>
      <c r="BR26" s="333" t="s">
        <v>116</v>
      </c>
      <c r="BS26" s="179"/>
      <c r="BT26" s="179"/>
      <c r="BU26" s="312" t="s">
        <v>1021</v>
      </c>
      <c r="BV26" s="113"/>
    </row>
    <row r="27" spans="1:74" ht="135.75" customHeight="1">
      <c r="A27" s="319"/>
      <c r="B27" s="425"/>
      <c r="C27" s="425"/>
      <c r="D27" s="425"/>
      <c r="E27" s="488"/>
      <c r="F27" s="425"/>
      <c r="G27" s="425"/>
      <c r="H27" s="428"/>
      <c r="I27" s="431"/>
      <c r="J27" s="434"/>
      <c r="K27" s="434"/>
      <c r="L27" s="434"/>
      <c r="M27" s="434"/>
      <c r="N27" s="434"/>
      <c r="O27" s="434"/>
      <c r="P27" s="434"/>
      <c r="Q27" s="434"/>
      <c r="R27" s="434"/>
      <c r="S27" s="434"/>
      <c r="T27" s="434"/>
      <c r="U27" s="434"/>
      <c r="V27" s="434"/>
      <c r="W27" s="434"/>
      <c r="X27" s="434"/>
      <c r="Y27" s="434"/>
      <c r="Z27" s="434"/>
      <c r="AA27" s="434"/>
      <c r="AB27" s="434"/>
      <c r="AC27" s="486"/>
      <c r="AD27" s="434"/>
      <c r="AE27" s="434"/>
      <c r="AF27" s="434"/>
      <c r="AG27" s="431"/>
      <c r="AH27" s="434"/>
      <c r="AI27" s="422"/>
      <c r="AJ27" s="63">
        <v>2</v>
      </c>
      <c r="AK27" s="75" t="s">
        <v>729</v>
      </c>
      <c r="AL27" s="63" t="str">
        <f t="shared" si="0"/>
        <v>Probabilidad</v>
      </c>
      <c r="AM27" s="187" t="s">
        <v>102</v>
      </c>
      <c r="AN27" s="68" t="s">
        <v>103</v>
      </c>
      <c r="AO27" s="69" t="str">
        <f t="shared" si="1"/>
        <v>40%</v>
      </c>
      <c r="AP27" s="68" t="s">
        <v>104</v>
      </c>
      <c r="AQ27" s="68" t="s">
        <v>105</v>
      </c>
      <c r="AR27" s="68" t="s">
        <v>106</v>
      </c>
      <c r="AS27" s="70">
        <f t="shared" si="2"/>
        <v>0</v>
      </c>
      <c r="AT27" s="71" t="str">
        <f t="shared" si="3"/>
        <v>Muy Baja</v>
      </c>
      <c r="AU27" s="188">
        <f t="shared" si="4"/>
        <v>0</v>
      </c>
      <c r="AV27" s="189" t="str">
        <f t="shared" si="5"/>
        <v>Leve</v>
      </c>
      <c r="AW27" s="69">
        <f t="shared" si="6"/>
        <v>0</v>
      </c>
      <c r="AX27" s="190" t="str">
        <f t="shared" si="7"/>
        <v>Bajo</v>
      </c>
      <c r="AY27" s="68" t="s">
        <v>107</v>
      </c>
      <c r="AZ27" s="62" t="s">
        <v>729</v>
      </c>
      <c r="BA27" s="60" t="s">
        <v>109</v>
      </c>
      <c r="BB27" s="177">
        <v>44652</v>
      </c>
      <c r="BC27" s="178">
        <v>44896</v>
      </c>
      <c r="BD27" s="324" t="s">
        <v>730</v>
      </c>
      <c r="BE27" s="63">
        <v>2</v>
      </c>
      <c r="BF27" s="113" t="s">
        <v>723</v>
      </c>
      <c r="BG27" s="63">
        <v>2</v>
      </c>
      <c r="BH27" s="179" t="s">
        <v>612</v>
      </c>
      <c r="BI27" s="63">
        <v>2</v>
      </c>
      <c r="BJ27" s="180" t="s">
        <v>613</v>
      </c>
      <c r="BK27" s="183" t="s">
        <v>731</v>
      </c>
      <c r="BL27" s="182" t="s">
        <v>732</v>
      </c>
      <c r="BM27" s="183" t="s">
        <v>726</v>
      </c>
      <c r="BN27" s="113" t="s">
        <v>116</v>
      </c>
      <c r="BO27" s="183" t="s">
        <v>731</v>
      </c>
      <c r="BP27" s="192" t="s">
        <v>319</v>
      </c>
      <c r="BQ27" s="312" t="s">
        <v>1004</v>
      </c>
      <c r="BR27" s="305" t="s">
        <v>733</v>
      </c>
      <c r="BS27" s="179"/>
      <c r="BT27" s="179"/>
      <c r="BU27" s="312" t="s">
        <v>1021</v>
      </c>
      <c r="BV27" s="179"/>
    </row>
    <row r="28" spans="1:74" ht="156" customHeight="1">
      <c r="A28" s="63">
        <v>7</v>
      </c>
      <c r="B28" s="128" t="s">
        <v>734</v>
      </c>
      <c r="C28" s="62" t="s">
        <v>95</v>
      </c>
      <c r="D28" s="62" t="s">
        <v>735</v>
      </c>
      <c r="E28" s="62" t="s">
        <v>736</v>
      </c>
      <c r="F28" s="62" t="s">
        <v>737</v>
      </c>
      <c r="G28" s="62" t="s">
        <v>15</v>
      </c>
      <c r="H28" s="63">
        <v>130</v>
      </c>
      <c r="I28" s="64" t="str">
        <f>IF(H28&lt;=0,"",IF(H28&lt;=2,"Muy Baja",IF(H28&lt;=24,"Baja",IF(H28&lt;=500,"Media",IF(H28&lt;=5000,"Alta","Muy Alta")))))</f>
        <v>Media</v>
      </c>
      <c r="J28" s="65">
        <f>IF(I28="","",IF(I28="Muy Baja",0.2,IF(I28="Baja",0.4,IF(I28="Media",0.6,IF(I28="Alta",0.8,IF(I28="Muy Alta",1,))))))</f>
        <v>0.6</v>
      </c>
      <c r="K28" s="86" t="s">
        <v>607</v>
      </c>
      <c r="L28" s="86" t="s">
        <v>607</v>
      </c>
      <c r="M28" s="86" t="s">
        <v>607</v>
      </c>
      <c r="N28" s="86" t="s">
        <v>607</v>
      </c>
      <c r="O28" s="86" t="s">
        <v>607</v>
      </c>
      <c r="P28" s="86" t="s">
        <v>607</v>
      </c>
      <c r="Q28" s="86" t="s">
        <v>607</v>
      </c>
      <c r="R28" s="86" t="s">
        <v>608</v>
      </c>
      <c r="S28" s="86" t="s">
        <v>608</v>
      </c>
      <c r="T28" s="86" t="s">
        <v>607</v>
      </c>
      <c r="U28" s="86" t="s">
        <v>607</v>
      </c>
      <c r="V28" s="86" t="s">
        <v>607</v>
      </c>
      <c r="W28" s="86" t="s">
        <v>607</v>
      </c>
      <c r="X28" s="86" t="s">
        <v>607</v>
      </c>
      <c r="Y28" s="86" t="s">
        <v>607</v>
      </c>
      <c r="Z28" s="86" t="s">
        <v>608</v>
      </c>
      <c r="AA28" s="86" t="s">
        <v>608</v>
      </c>
      <c r="AB28" s="86" t="s">
        <v>608</v>
      </c>
      <c r="AC28" s="176">
        <f>COUNTIF(K28:AB28,"Si")</f>
        <v>13</v>
      </c>
      <c r="AD28" s="86" t="str">
        <f>IF(AC28&lt;=5,"Moderado",IF(AND(AC28&gt;=6,AC28&lt;=11),"Mayor",IF(AND(AC28&gt;=12,AC28&lt;=18),"Catastrofico")))</f>
        <v>Catastrofico</v>
      </c>
      <c r="AE28" s="65" t="s">
        <v>738</v>
      </c>
      <c r="AF28" s="86" t="s">
        <v>739</v>
      </c>
      <c r="AG28" s="64" t="e">
        <f>IF(OR(AF28='[2]Tabla Impacto'!$C$11,AF28='[2]Tabla Impacto'!$D$11),"Leve",IF(OR(AF28='[2]Tabla Impacto'!$C$12,AF28='[2]Tabla Impacto'!$D$12),"Menor",IF(OR(AF28='[2]Tabla Impacto'!$C$13,AF28='[2]Tabla Impacto'!$D$13),"Moderado",IF(OR(#REF!='[2]Tabla Impacto'!$C$14,AF28='[2]Tabla Impacto'!$D$14),"Mayor",IF(OR(AF28='[2]Tabla Impacto'!$C$15,#REF!='[2]Tabla Impacto'!$D$15),"Catastrófico","")))))</f>
        <v>#REF!</v>
      </c>
      <c r="AH28" s="65" t="e">
        <f>IF(AG28="","",IF(AG28="Leve",0.2,IF(AG28="Menor",0.4,IF(AG28="Moderado",0.6,IF(AG28="Mayor",0.8,IF(AG28="Catastrófico",1,))))))</f>
        <v>#REF!</v>
      </c>
      <c r="AI28" s="66" t="e">
        <f>IF(OR(AND(I28="Muy Baja",AG28="Leve"),AND(I28="Muy Baja",AG28="Menor"),AND(I28="Baja",AG28="Leve")),"Bajo",IF(OR(AND(I28="Muy baja",AG28="Moderado"),AND(I28="Baja",AG28="Menor"),AND(I28="Baja",AG28="Moderado"),AND(I28="Media",AG28="Leve"),AND(I28="Media",AG28="Menor"),AND(I28="Media",AG28="Moderado"),AND(I28="Alta",AG28="Leve"),AND(I28="Alta",AG28="Menor")),"Moderado",IF(OR(AND(I28="Muy Baja",AG28="Mayor"),AND(I28="Baja",AG28="Mayor"),AND(I28="Media",AG28="Mayor"),AND(I28="Alta",AG28="Moderado"),AND(I28="Alta",AG28="Mayor"),AND(I28="Muy Alta",AG28="Leve"),AND(I28="Muy Alta",AG28="Menor"),AND(I28="Muy Alta",AG28="Moderado"),AND(I28="Muy Alta",AG28="Mayor")),"Alto",IF(OR(AND(I28="Muy Baja",AG28="Catastrófico"),AND(I28="Baja",AG28="Catastrófico"),AND(I28="Media",AG28="Catastrófico"),AND(I28="Alta",AG28="Catastrófico"),AND(I28="Muy Alta",AG28="Catastrófico")),"Extremo",""))))</f>
        <v>#REF!</v>
      </c>
      <c r="AJ28" s="63">
        <v>1</v>
      </c>
      <c r="AK28" s="75" t="s">
        <v>740</v>
      </c>
      <c r="AL28" s="63" t="str">
        <f t="shared" si="0"/>
        <v>Probabilidad</v>
      </c>
      <c r="AM28" s="68" t="s">
        <v>102</v>
      </c>
      <c r="AN28" s="68" t="s">
        <v>103</v>
      </c>
      <c r="AO28" s="69" t="str">
        <f t="shared" si="1"/>
        <v>40%</v>
      </c>
      <c r="AP28" s="68" t="s">
        <v>104</v>
      </c>
      <c r="AQ28" s="68" t="s">
        <v>105</v>
      </c>
      <c r="AR28" s="68" t="s">
        <v>106</v>
      </c>
      <c r="AS28" s="70">
        <f t="shared" si="2"/>
        <v>0.36</v>
      </c>
      <c r="AT28" s="71" t="str">
        <f t="shared" si="3"/>
        <v>Baja</v>
      </c>
      <c r="AU28" s="69">
        <f t="shared" si="4"/>
        <v>0.36</v>
      </c>
      <c r="AV28" s="71" t="str">
        <f t="shared" si="5"/>
        <v/>
      </c>
      <c r="AW28" s="69" t="str">
        <f t="shared" si="6"/>
        <v/>
      </c>
      <c r="AX28" s="72" t="str">
        <f t="shared" si="7"/>
        <v/>
      </c>
      <c r="AY28" s="68" t="s">
        <v>107</v>
      </c>
      <c r="AZ28" s="62" t="s">
        <v>740</v>
      </c>
      <c r="BA28" s="60" t="s">
        <v>109</v>
      </c>
      <c r="BB28" s="177">
        <v>44652</v>
      </c>
      <c r="BC28" s="178">
        <v>44896</v>
      </c>
      <c r="BD28" s="75" t="s">
        <v>741</v>
      </c>
      <c r="BE28" s="179">
        <v>1</v>
      </c>
      <c r="BF28" s="113" t="s">
        <v>742</v>
      </c>
      <c r="BG28" s="179">
        <v>1</v>
      </c>
      <c r="BH28" s="179" t="s">
        <v>612</v>
      </c>
      <c r="BI28" s="179">
        <v>1</v>
      </c>
      <c r="BJ28" s="180" t="s">
        <v>613</v>
      </c>
      <c r="BK28" s="183" t="s">
        <v>743</v>
      </c>
      <c r="BL28" s="183" t="s">
        <v>434</v>
      </c>
      <c r="BM28" s="183" t="s">
        <v>744</v>
      </c>
      <c r="BN28" s="113" t="s">
        <v>116</v>
      </c>
      <c r="BO28" s="334" t="s">
        <v>745</v>
      </c>
      <c r="BP28" s="186" t="s">
        <v>434</v>
      </c>
      <c r="BQ28" s="312" t="s">
        <v>1005</v>
      </c>
      <c r="BR28" s="305" t="s">
        <v>116</v>
      </c>
      <c r="BS28" s="334" t="s">
        <v>746</v>
      </c>
      <c r="BT28" s="186" t="s">
        <v>434</v>
      </c>
      <c r="BU28" s="312" t="s">
        <v>998</v>
      </c>
      <c r="BV28" s="113" t="s">
        <v>116</v>
      </c>
    </row>
    <row r="29" spans="1:74" ht="158.25" customHeight="1">
      <c r="A29" s="63">
        <v>8</v>
      </c>
      <c r="B29" s="128" t="s">
        <v>734</v>
      </c>
      <c r="C29" s="62" t="s">
        <v>95</v>
      </c>
      <c r="D29" s="62" t="s">
        <v>747</v>
      </c>
      <c r="E29" s="62" t="s">
        <v>748</v>
      </c>
      <c r="F29" s="62" t="s">
        <v>749</v>
      </c>
      <c r="G29" s="62" t="s">
        <v>15</v>
      </c>
      <c r="H29" s="63">
        <v>130</v>
      </c>
      <c r="I29" s="64" t="str">
        <f>IF(H29&lt;=0,"",IF(H29&lt;=2,"Muy Baja",IF(H29&lt;=24,"Baja",IF(H29&lt;=500,"Media",IF(H29&lt;=5000,"Alta","Muy Alta")))))</f>
        <v>Media</v>
      </c>
      <c r="J29" s="65">
        <f>IF(I29="","",IF(I29="Muy Baja",0.2,IF(I29="Baja",0.4,IF(I29="Media",0.6,IF(I29="Alta",0.8,IF(I29="Muy Alta",1,))))))</f>
        <v>0.6</v>
      </c>
      <c r="K29" s="86" t="s">
        <v>607</v>
      </c>
      <c r="L29" s="86" t="s">
        <v>607</v>
      </c>
      <c r="M29" s="86" t="s">
        <v>607</v>
      </c>
      <c r="N29" s="86" t="s">
        <v>607</v>
      </c>
      <c r="O29" s="86" t="s">
        <v>607</v>
      </c>
      <c r="P29" s="86" t="s">
        <v>607</v>
      </c>
      <c r="Q29" s="86" t="s">
        <v>607</v>
      </c>
      <c r="R29" s="86" t="s">
        <v>608</v>
      </c>
      <c r="S29" s="86" t="s">
        <v>608</v>
      </c>
      <c r="T29" s="86" t="s">
        <v>607</v>
      </c>
      <c r="U29" s="86" t="s">
        <v>607</v>
      </c>
      <c r="V29" s="86" t="s">
        <v>607</v>
      </c>
      <c r="W29" s="86" t="s">
        <v>607</v>
      </c>
      <c r="X29" s="86" t="s">
        <v>607</v>
      </c>
      <c r="Y29" s="86" t="s">
        <v>607</v>
      </c>
      <c r="Z29" s="86" t="s">
        <v>608</v>
      </c>
      <c r="AA29" s="86" t="s">
        <v>608</v>
      </c>
      <c r="AB29" s="86" t="s">
        <v>608</v>
      </c>
      <c r="AC29" s="176">
        <f>COUNTIF(K29:AB29,"Si")</f>
        <v>13</v>
      </c>
      <c r="AD29" s="86" t="str">
        <f>IF(AC29&lt;=5,"Moderado",IF(AND(AC29&gt;=6,AC29&lt;=11),"Mayor",IF(AND(AC29&gt;=12,AC29&lt;=18),"Catastrofico")))</f>
        <v>Catastrofico</v>
      </c>
      <c r="AE29" s="65" t="s">
        <v>357</v>
      </c>
      <c r="AF29" s="86" t="s">
        <v>750</v>
      </c>
      <c r="AG29" s="64" t="s">
        <v>888</v>
      </c>
      <c r="AH29" s="65">
        <f>IF(AG29="","",IF(AG29="Leve",0.2,IF(AG29="Menor",0.4,IF(AG29="Moderado",0.6,IF(AG29="Mayor",0.8,IF(AG29="Catastrófico",1,))))))</f>
        <v>0</v>
      </c>
      <c r="AI29" s="66" t="str">
        <f>IF(OR(AND(I29="Muy Baja",AG29="Leve"),AND(I29="Muy Baja",AG29="Menor"),AND(I29="Baja",AG29="Leve")),"Bajo",IF(OR(AND(I29="Muy baja",AG29="Moderado"),AND(I29="Baja",AG29="Menor"),AND(I29="Baja",AG29="Moderado"),AND(I29="Media",AG29="Leve"),AND(I29="Media",AG29="Menor"),AND(I29="Media",AG29="Moderado"),AND(I29="Alta",AG29="Leve"),AND(I29="Alta",AG29="Menor")),"Moderado",IF(OR(AND(I29="Muy Baja",AG29="Mayor"),AND(I29="Baja",AG29="Mayor"),AND(I29="Media",AG29="Mayor"),AND(I29="Alta",AG29="Moderado"),AND(I29="Alta",AG29="Mayor"),AND(I29="Muy Alta",AG29="Leve"),AND(I29="Muy Alta",AG29="Menor"),AND(I29="Muy Alta",AG29="Moderado"),AND(I29="Muy Alta",AG29="Mayor")),"Alto",IF(OR(AND(I29="Muy Baja",AG29="Catastrófico"),AND(I29="Baja",AG29="Catastrófico"),AND(I29="Media",AG29="Catastrófico"),AND(I29="Alta",AG29="Catastrófico"),AND(I29="Muy Alta",AG29="Catastrófico")),"Extremo",""))))</f>
        <v/>
      </c>
      <c r="AJ29" s="63">
        <v>1</v>
      </c>
      <c r="AK29" s="75" t="s">
        <v>751</v>
      </c>
      <c r="AL29" s="63" t="str">
        <f t="shared" si="0"/>
        <v>Probabilidad</v>
      </c>
      <c r="AM29" s="68" t="s">
        <v>145</v>
      </c>
      <c r="AN29" s="68" t="s">
        <v>103</v>
      </c>
      <c r="AO29" s="69" t="str">
        <f t="shared" si="1"/>
        <v>30%</v>
      </c>
      <c r="AP29" s="68" t="s">
        <v>104</v>
      </c>
      <c r="AQ29" s="68" t="s">
        <v>105</v>
      </c>
      <c r="AR29" s="68" t="s">
        <v>106</v>
      </c>
      <c r="AS29" s="70">
        <f t="shared" si="2"/>
        <v>0.42</v>
      </c>
      <c r="AT29" s="71" t="str">
        <f t="shared" si="3"/>
        <v>Media</v>
      </c>
      <c r="AU29" s="69">
        <f t="shared" si="4"/>
        <v>0.42</v>
      </c>
      <c r="AV29" s="71" t="str">
        <f t="shared" si="5"/>
        <v>Leve</v>
      </c>
      <c r="AW29" s="69">
        <f t="shared" si="6"/>
        <v>0</v>
      </c>
      <c r="AX29" s="72" t="str">
        <f t="shared" si="7"/>
        <v>Moderado</v>
      </c>
      <c r="AY29" s="68" t="s">
        <v>107</v>
      </c>
      <c r="AZ29" s="62" t="s">
        <v>751</v>
      </c>
      <c r="BA29" s="60" t="s">
        <v>109</v>
      </c>
      <c r="BB29" s="177">
        <v>44652</v>
      </c>
      <c r="BC29" s="178">
        <v>44896</v>
      </c>
      <c r="BD29" s="75" t="s">
        <v>741</v>
      </c>
      <c r="BE29" s="179">
        <v>1</v>
      </c>
      <c r="BF29" s="113" t="s">
        <v>752</v>
      </c>
      <c r="BG29" s="179">
        <v>1</v>
      </c>
      <c r="BH29" s="179" t="s">
        <v>612</v>
      </c>
      <c r="BI29" s="179">
        <v>1</v>
      </c>
      <c r="BJ29" s="180" t="s">
        <v>613</v>
      </c>
      <c r="BK29" s="183" t="s">
        <v>743</v>
      </c>
      <c r="BL29" s="183" t="s">
        <v>434</v>
      </c>
      <c r="BM29" s="183" t="s">
        <v>744</v>
      </c>
      <c r="BN29" s="113" t="s">
        <v>116</v>
      </c>
      <c r="BO29" s="335" t="s">
        <v>753</v>
      </c>
      <c r="BP29" s="186" t="s">
        <v>434</v>
      </c>
      <c r="BQ29" s="312" t="s">
        <v>1005</v>
      </c>
      <c r="BR29" s="305" t="s">
        <v>116</v>
      </c>
      <c r="BS29" s="335" t="s">
        <v>754</v>
      </c>
      <c r="BT29" s="186" t="s">
        <v>434</v>
      </c>
      <c r="BU29" s="312" t="s">
        <v>998</v>
      </c>
      <c r="BV29" s="113" t="s">
        <v>116</v>
      </c>
    </row>
    <row r="30" spans="1:74" ht="134.25" customHeight="1">
      <c r="A30" s="63">
        <v>9</v>
      </c>
      <c r="B30" s="128" t="s">
        <v>734</v>
      </c>
      <c r="C30" s="62" t="s">
        <v>95</v>
      </c>
      <c r="D30" s="62" t="s">
        <v>755</v>
      </c>
      <c r="E30" s="193" t="s">
        <v>756</v>
      </c>
      <c r="F30" s="62" t="s">
        <v>757</v>
      </c>
      <c r="G30" s="62" t="s">
        <v>15</v>
      </c>
      <c r="H30" s="63">
        <v>50</v>
      </c>
      <c r="I30" s="64" t="str">
        <f>IF(H30&lt;=0,"",IF(H30&lt;=2,"Muy Baja",IF(H30&lt;=24,"Baja",IF(H30&lt;=500,"Media",IF(H30&lt;=5000,"Alta","Muy Alta")))))</f>
        <v>Media</v>
      </c>
      <c r="J30" s="65">
        <f>IF(I30="","",IF(I30="Muy Baja",0.2,IF(I30="Baja",0.4,IF(I30="Media",0.6,IF(I30="Alta",0.8,IF(I30="Muy Alta",1,))))))</f>
        <v>0.6</v>
      </c>
      <c r="K30" s="86" t="s">
        <v>607</v>
      </c>
      <c r="L30" s="86" t="s">
        <v>607</v>
      </c>
      <c r="M30" s="86" t="s">
        <v>607</v>
      </c>
      <c r="N30" s="86" t="s">
        <v>607</v>
      </c>
      <c r="O30" s="86" t="s">
        <v>607</v>
      </c>
      <c r="P30" s="86" t="s">
        <v>607</v>
      </c>
      <c r="Q30" s="86" t="s">
        <v>607</v>
      </c>
      <c r="R30" s="86" t="s">
        <v>608</v>
      </c>
      <c r="S30" s="86" t="s">
        <v>608</v>
      </c>
      <c r="T30" s="86" t="s">
        <v>607</v>
      </c>
      <c r="U30" s="86" t="s">
        <v>607</v>
      </c>
      <c r="V30" s="86" t="s">
        <v>607</v>
      </c>
      <c r="W30" s="86" t="s">
        <v>607</v>
      </c>
      <c r="X30" s="86" t="s">
        <v>607</v>
      </c>
      <c r="Y30" s="86" t="s">
        <v>607</v>
      </c>
      <c r="Z30" s="86" t="s">
        <v>608</v>
      </c>
      <c r="AA30" s="86" t="s">
        <v>608</v>
      </c>
      <c r="AB30" s="86" t="s">
        <v>608</v>
      </c>
      <c r="AC30" s="194">
        <f>COUNTIF(K30:AB30,"Si")</f>
        <v>13</v>
      </c>
      <c r="AD30" s="86" t="str">
        <f>IF(AC30&lt;=5,"Moderado",IF(AND(AC30&gt;=6,AC30&lt;=11),"Mayor",IF(AND(AC30&gt;=12,AC30&lt;=18),"Catastrofico")))</f>
        <v>Catastrofico</v>
      </c>
      <c r="AE30" s="65" t="s">
        <v>357</v>
      </c>
      <c r="AF30" s="86" t="s">
        <v>750</v>
      </c>
      <c r="AG30" s="64" t="s">
        <v>889</v>
      </c>
      <c r="AH30" s="65">
        <f>IF(AG30="","",IF(AG30="Leve",0.2,IF(AG30="Menor",0.4,IF(AG30="Moderado",0.6,IF(AG30="Mayor",0.8,IF(AG30="Catastrófico",1,))))))</f>
        <v>0</v>
      </c>
      <c r="AI30" s="66" t="str">
        <f>IF(OR(AND(I30="Muy Baja",AG30="Leve"),AND(I30="Muy Baja",AG30="Menor"),AND(I30="Baja",AG30="Leve")),"Bajo",IF(OR(AND(I30="Muy baja",AG30="Moderado"),AND(I30="Baja",AG30="Menor"),AND(I30="Baja",AG30="Moderado"),AND(I30="Media",AG30="Leve"),AND(I30="Media",AG30="Menor"),AND(I30="Media",AG30="Moderado"),AND(I30="Alta",AG30="Leve"),AND(I30="Alta",AG30="Menor")),"Moderado",IF(OR(AND(I30="Muy Baja",AG30="Mayor"),AND(I30="Baja",AG30="Mayor"),AND(I30="Media",AG30="Mayor"),AND(I30="Alta",AG30="Moderado"),AND(I30="Alta",AG30="Mayor"),AND(I30="Muy Alta",AG30="Leve"),AND(I30="Muy Alta",AG30="Menor"),AND(I30="Muy Alta",AG30="Moderado"),AND(I30="Muy Alta",AG30="Mayor")),"Alto",IF(OR(AND(I30="Muy Baja",AG30="Catastrófico"),AND(I30="Baja",AG30="Catastrófico"),AND(I30="Media",AG30="Catastrófico"),AND(I30="Alta",AG30="Catastrófico"),AND(I30="Muy Alta",AG30="Catastrófico")),"Extremo",""))))</f>
        <v/>
      </c>
      <c r="AJ30" s="63">
        <v>1</v>
      </c>
      <c r="AK30" s="75" t="s">
        <v>758</v>
      </c>
      <c r="AL30" s="63" t="str">
        <f t="shared" si="0"/>
        <v>Probabilidad</v>
      </c>
      <c r="AM30" s="68" t="s">
        <v>145</v>
      </c>
      <c r="AN30" s="68" t="s">
        <v>103</v>
      </c>
      <c r="AO30" s="69" t="str">
        <f t="shared" si="1"/>
        <v>30%</v>
      </c>
      <c r="AP30" s="68" t="s">
        <v>104</v>
      </c>
      <c r="AQ30" s="68" t="s">
        <v>105</v>
      </c>
      <c r="AR30" s="68" t="s">
        <v>106</v>
      </c>
      <c r="AS30" s="70">
        <f t="shared" si="2"/>
        <v>0.42</v>
      </c>
      <c r="AT30" s="71" t="str">
        <f t="shared" si="3"/>
        <v>Media</v>
      </c>
      <c r="AU30" s="69">
        <f t="shared" si="4"/>
        <v>0.42</v>
      </c>
      <c r="AV30" s="71" t="str">
        <f t="shared" si="5"/>
        <v>Leve</v>
      </c>
      <c r="AW30" s="69">
        <f t="shared" si="6"/>
        <v>0</v>
      </c>
      <c r="AX30" s="72" t="str">
        <f t="shared" si="7"/>
        <v>Moderado</v>
      </c>
      <c r="AY30" s="68" t="s">
        <v>107</v>
      </c>
      <c r="AZ30" s="62" t="s">
        <v>758</v>
      </c>
      <c r="BA30" s="63" t="s">
        <v>208</v>
      </c>
      <c r="BB30" s="177">
        <v>44652</v>
      </c>
      <c r="BC30" s="178">
        <v>44896</v>
      </c>
      <c r="BD30" s="75" t="s">
        <v>442</v>
      </c>
      <c r="BE30" s="179">
        <v>1</v>
      </c>
      <c r="BF30" s="113" t="s">
        <v>432</v>
      </c>
      <c r="BG30" s="179">
        <v>1</v>
      </c>
      <c r="BH30" s="179" t="s">
        <v>612</v>
      </c>
      <c r="BI30" s="179">
        <v>1</v>
      </c>
      <c r="BJ30" s="180" t="s">
        <v>613</v>
      </c>
      <c r="BK30" s="183" t="s">
        <v>759</v>
      </c>
      <c r="BL30" s="336"/>
      <c r="BM30" s="183" t="s">
        <v>760</v>
      </c>
      <c r="BN30" s="113" t="s">
        <v>116</v>
      </c>
      <c r="BO30" s="337" t="s">
        <v>761</v>
      </c>
      <c r="BP30" s="195" t="s">
        <v>762</v>
      </c>
      <c r="BQ30" s="312" t="s">
        <v>1006</v>
      </c>
      <c r="BR30" s="305" t="s">
        <v>116</v>
      </c>
      <c r="BS30" s="337" t="s">
        <v>763</v>
      </c>
      <c r="BT30" s="195" t="s">
        <v>762</v>
      </c>
      <c r="BU30" s="312" t="s">
        <v>1023</v>
      </c>
      <c r="BV30" s="113" t="s">
        <v>116</v>
      </c>
    </row>
    <row r="31" spans="1:74" ht="125.25" customHeight="1">
      <c r="A31" s="63">
        <v>10</v>
      </c>
      <c r="B31" s="121" t="s">
        <v>29</v>
      </c>
      <c r="C31" s="84" t="s">
        <v>95</v>
      </c>
      <c r="D31" s="84" t="s">
        <v>764</v>
      </c>
      <c r="E31" s="84" t="s">
        <v>765</v>
      </c>
      <c r="F31" s="84" t="s">
        <v>766</v>
      </c>
      <c r="G31" s="84" t="s">
        <v>15</v>
      </c>
      <c r="H31" s="60">
        <v>36</v>
      </c>
      <c r="I31" s="85" t="str">
        <f>IF(H31&lt;=0,"",IF(H31&lt;=2,"Muy Baja",IF(H31&lt;=24,"Baja",IF(H31&lt;=500,"Media",IF(H31&lt;=5000,"Alta","Muy Alta")))))</f>
        <v>Media</v>
      </c>
      <c r="J31" s="86">
        <f>IF(I31="","",IF(I31="Muy Baja",0.2,IF(I31="Baja",0.4,IF(I31="Media",0.6,IF(I31="Alta",0.8,IF(I31="Muy Alta",1,))))))</f>
        <v>0.6</v>
      </c>
      <c r="K31" s="86" t="s">
        <v>607</v>
      </c>
      <c r="L31" s="86" t="s">
        <v>607</v>
      </c>
      <c r="M31" s="86" t="s">
        <v>608</v>
      </c>
      <c r="N31" s="86" t="s">
        <v>608</v>
      </c>
      <c r="O31" s="86" t="s">
        <v>607</v>
      </c>
      <c r="P31" s="86" t="s">
        <v>607</v>
      </c>
      <c r="Q31" s="86" t="s">
        <v>607</v>
      </c>
      <c r="R31" s="86" t="s">
        <v>608</v>
      </c>
      <c r="S31" s="86" t="s">
        <v>608</v>
      </c>
      <c r="T31" s="86" t="s">
        <v>607</v>
      </c>
      <c r="U31" s="86" t="s">
        <v>607</v>
      </c>
      <c r="V31" s="86" t="s">
        <v>607</v>
      </c>
      <c r="W31" s="86" t="s">
        <v>608</v>
      </c>
      <c r="X31" s="86" t="s">
        <v>608</v>
      </c>
      <c r="Y31" s="86" t="s">
        <v>608</v>
      </c>
      <c r="Z31" s="86" t="s">
        <v>608</v>
      </c>
      <c r="AA31" s="86" t="s">
        <v>608</v>
      </c>
      <c r="AB31" s="86" t="s">
        <v>608</v>
      </c>
      <c r="AC31" s="176">
        <f>COUNTIF(K31:AB31,"Si")</f>
        <v>8</v>
      </c>
      <c r="AD31" s="86" t="str">
        <f>IF(AC31&lt;=5,"Moderado",IF(AND(AC31&gt;=6,AC31&lt;=11),"Mayor",IF(AND(AC31&gt;=12,AC31&lt;=18),"Catastrofico")))</f>
        <v>Mayor</v>
      </c>
      <c r="AE31" s="86" t="s">
        <v>100</v>
      </c>
      <c r="AF31" s="86" t="s">
        <v>767</v>
      </c>
      <c r="AG31" s="85" t="s">
        <v>890</v>
      </c>
      <c r="AH31" s="86">
        <f>IF(AG31="","",IF(AG31="Leve",0.2,IF(AG31="Menor",0.4,IF(AG31="Moderado",0.6,IF(AG31="Mayor",0.8,IF(AG31="Catastrófico",1,))))))</f>
        <v>0</v>
      </c>
      <c r="AI31" s="87" t="str">
        <f>IF(OR(AND(I31="Muy Baja",AG31="Leve"),AND(I31="Muy Baja",AG31="Menor"),AND(I31="Baja",AG31="Leve")),"Bajo",IF(OR(AND(I31="Muy baja",AG31="Moderado"),AND(I31="Baja",AG31="Menor"),AND(I31="Baja",AG31="Moderado"),AND(I31="Media",AG31="Leve"),AND(I31="Media",AG31="Menor"),AND(I31="Media",AG31="Moderado"),AND(I31="Alta",AG31="Leve"),AND(I31="Alta",AG31="Menor")),"Moderado",IF(OR(AND(I31="Muy Baja",AG31="Mayor"),AND(I31="Baja",AG31="Mayor"),AND(I31="Media",AG31="Mayor"),AND(I31="Alta",AG31="Moderado"),AND(I31="Alta",AG31="Mayor"),AND(I31="Muy Alta",AG31="Leve"),AND(I31="Muy Alta",AG31="Menor"),AND(I31="Muy Alta",AG31="Moderado"),AND(I31="Muy Alta",AG31="Mayor")),"Alto",IF(OR(AND(I31="Muy Baja",AG31="Catastrófico"),AND(I31="Baja",AG31="Catastrófico"),AND(I31="Media",AG31="Catastrófico"),AND(I31="Alta",AG31="Catastrófico"),AND(I31="Muy Alta",AG31="Catastrófico")),"Extremo",""))))</f>
        <v/>
      </c>
      <c r="AJ31" s="60">
        <v>1</v>
      </c>
      <c r="AK31" s="287" t="s">
        <v>768</v>
      </c>
      <c r="AL31" s="60" t="str">
        <f t="shared" si="0"/>
        <v>Probabilidad</v>
      </c>
      <c r="AM31" s="187" t="s">
        <v>102</v>
      </c>
      <c r="AN31" s="187" t="s">
        <v>103</v>
      </c>
      <c r="AO31" s="188" t="str">
        <f t="shared" si="1"/>
        <v>40%</v>
      </c>
      <c r="AP31" s="187" t="s">
        <v>104</v>
      </c>
      <c r="AQ31" s="187" t="s">
        <v>105</v>
      </c>
      <c r="AR31" s="187" t="s">
        <v>106</v>
      </c>
      <c r="AS31" s="196">
        <f t="shared" si="2"/>
        <v>0.36</v>
      </c>
      <c r="AT31" s="189" t="str">
        <f t="shared" si="3"/>
        <v>Baja</v>
      </c>
      <c r="AU31" s="188">
        <f t="shared" si="4"/>
        <v>0.36</v>
      </c>
      <c r="AV31" s="189" t="str">
        <f t="shared" si="5"/>
        <v>Leve</v>
      </c>
      <c r="AW31" s="188">
        <f t="shared" si="6"/>
        <v>0</v>
      </c>
      <c r="AX31" s="190" t="str">
        <f t="shared" si="7"/>
        <v>Bajo</v>
      </c>
      <c r="AY31" s="187" t="s">
        <v>107</v>
      </c>
      <c r="AZ31" s="62" t="s">
        <v>768</v>
      </c>
      <c r="BA31" s="152" t="s">
        <v>109</v>
      </c>
      <c r="BB31" s="177">
        <v>44652</v>
      </c>
      <c r="BC31" s="197">
        <v>44896</v>
      </c>
      <c r="BD31" s="287" t="s">
        <v>769</v>
      </c>
      <c r="BE31" s="192">
        <v>1</v>
      </c>
      <c r="BF31" s="191" t="s">
        <v>432</v>
      </c>
      <c r="BG31" s="192">
        <v>1</v>
      </c>
      <c r="BH31" s="179" t="s">
        <v>612</v>
      </c>
      <c r="BI31" s="192">
        <v>1</v>
      </c>
      <c r="BJ31" s="180" t="s">
        <v>613</v>
      </c>
      <c r="BK31" s="183" t="s">
        <v>770</v>
      </c>
      <c r="BL31" s="183" t="s">
        <v>771</v>
      </c>
      <c r="BM31" s="183" t="s">
        <v>772</v>
      </c>
      <c r="BN31" s="113" t="s">
        <v>116</v>
      </c>
      <c r="BO31" s="337" t="s">
        <v>773</v>
      </c>
      <c r="BP31" s="195" t="s">
        <v>771</v>
      </c>
      <c r="BQ31" s="313" t="s">
        <v>1007</v>
      </c>
      <c r="BR31" s="305" t="s">
        <v>116</v>
      </c>
      <c r="BS31" s="337" t="s">
        <v>774</v>
      </c>
      <c r="BT31" s="195" t="s">
        <v>771</v>
      </c>
      <c r="BU31" s="313" t="s">
        <v>1007</v>
      </c>
      <c r="BV31" s="113" t="s">
        <v>116</v>
      </c>
    </row>
    <row r="32" spans="1:74" ht="75.75" customHeight="1">
      <c r="A32" s="198">
        <v>11</v>
      </c>
      <c r="B32" s="199" t="s">
        <v>560</v>
      </c>
      <c r="C32" s="199" t="s">
        <v>129</v>
      </c>
      <c r="D32" s="199" t="s">
        <v>775</v>
      </c>
      <c r="E32" s="200" t="s">
        <v>776</v>
      </c>
      <c r="F32" s="199" t="s">
        <v>777</v>
      </c>
      <c r="G32" s="199" t="s">
        <v>15</v>
      </c>
      <c r="H32" s="198">
        <v>3</v>
      </c>
      <c r="I32" s="201" t="str">
        <f>IF(H32&lt;=0,"",IF(H32&lt;=2,"Muy Baja",IF(H32&lt;=24,"Baja",IF(H32&lt;=500,"Media",IF(H32&lt;=5000,"Alta","Muy Alta")))))</f>
        <v>Baja</v>
      </c>
      <c r="J32" s="202">
        <f>IF(I32="","",IF(I32="Muy Baja",0.2,IF(I32="Baja",0.4,IF(I32="Media",0.6,IF(I32="Alta",0.8,IF(I32="Muy Alta",1,))))))</f>
        <v>0.4</v>
      </c>
      <c r="K32" s="202" t="s">
        <v>607</v>
      </c>
      <c r="L32" s="202" t="s">
        <v>607</v>
      </c>
      <c r="M32" s="202" t="s">
        <v>607</v>
      </c>
      <c r="N32" s="202" t="s">
        <v>607</v>
      </c>
      <c r="O32" s="202" t="s">
        <v>607</v>
      </c>
      <c r="P32" s="202" t="s">
        <v>607</v>
      </c>
      <c r="Q32" s="202" t="s">
        <v>608</v>
      </c>
      <c r="R32" s="202" t="s">
        <v>607</v>
      </c>
      <c r="S32" s="202" t="s">
        <v>607</v>
      </c>
      <c r="T32" s="202" t="s">
        <v>607</v>
      </c>
      <c r="U32" s="202" t="s">
        <v>607</v>
      </c>
      <c r="V32" s="202" t="s">
        <v>607</v>
      </c>
      <c r="W32" s="202" t="s">
        <v>607</v>
      </c>
      <c r="X32" s="202" t="s">
        <v>607</v>
      </c>
      <c r="Y32" s="202" t="s">
        <v>607</v>
      </c>
      <c r="Z32" s="202" t="s">
        <v>608</v>
      </c>
      <c r="AA32" s="202" t="s">
        <v>607</v>
      </c>
      <c r="AB32" s="202" t="s">
        <v>607</v>
      </c>
      <c r="AC32" s="203">
        <f>COUNTIF(K32:AB33,"Si")</f>
        <v>16</v>
      </c>
      <c r="AD32" s="202" t="str">
        <f>IF(AC32&lt;=5,"Moderado",IF(AND(AC32&gt;=6,AC32&lt;=11),"Mayor",IF(AND(AC32&gt;=12,AC32&lt;=18),"Catastrofico")))</f>
        <v>Catastrofico</v>
      </c>
      <c r="AE32" s="202" t="s">
        <v>538</v>
      </c>
      <c r="AF32" s="202" t="s">
        <v>778</v>
      </c>
      <c r="AG32" s="483" t="s">
        <v>891</v>
      </c>
      <c r="AH32" s="202">
        <f>IF(AG32="","",IF(AG32="Leve",0.2,IF(AG32="Menor",0.4,IF(AG32="Moderado",0.6,IF(AG32="Mayor",0.8,IF(AG32="Catastrófico",1,))))))</f>
        <v>0</v>
      </c>
      <c r="AI32" s="204" t="str">
        <f>IF(OR(AND(I32="Muy Baja",AG32="Leve"),AND(I32="Muy Baja",AG32="Menor"),AND(I32="Baja",AG32="Leve")),"Bajo",IF(OR(AND(I32="Muy baja",AG32="Moderado"),AND(I32="Baja",AG32="Menor"),AND(I32="Baja",AG32="Moderado"),AND(I32="Media",AG32="Leve"),AND(I32="Media",AG32="Menor"),AND(I32="Media",AG32="Moderado"),AND(I32="Alta",AG32="Leve"),AND(I32="Alta",AG32="Menor")),"Moderado",IF(OR(AND(I32="Muy Baja",AG32="Mayor"),AND(I32="Baja",AG32="Mayor"),AND(I32="Media",AG32="Mayor"),AND(I32="Alta",AG32="Moderado"),AND(I32="Alta",AG32="Mayor"),AND(I32="Muy Alta",AG32="Leve"),AND(I32="Muy Alta",AG32="Menor"),AND(I32="Muy Alta",AG32="Moderado"),AND(I32="Muy Alta",AG32="Mayor")),"Alto",IF(OR(AND(I32="Muy Baja",AG32="Catastrófico"),AND(I32="Baja",AG32="Catastrófico"),AND(I32="Media",AG32="Catastrófico"),AND(I32="Alta",AG32="Catastrófico"),AND(I32="Muy Alta",AG32="Catastrófico")),"Extremo",""))))</f>
        <v/>
      </c>
      <c r="AJ32" s="205">
        <v>1</v>
      </c>
      <c r="AK32" s="338" t="s">
        <v>779</v>
      </c>
      <c r="AL32" s="205" t="str">
        <f t="shared" si="0"/>
        <v>Probabilidad</v>
      </c>
      <c r="AM32" s="206" t="s">
        <v>102</v>
      </c>
      <c r="AN32" s="206" t="s">
        <v>103</v>
      </c>
      <c r="AO32" s="207" t="str">
        <f t="shared" si="1"/>
        <v>40%</v>
      </c>
      <c r="AP32" s="206" t="s">
        <v>104</v>
      </c>
      <c r="AQ32" s="206" t="s">
        <v>105</v>
      </c>
      <c r="AR32" s="206" t="s">
        <v>106</v>
      </c>
      <c r="AS32" s="208">
        <f t="shared" si="2"/>
        <v>0.24</v>
      </c>
      <c r="AT32" s="209" t="str">
        <f t="shared" si="3"/>
        <v>Baja</v>
      </c>
      <c r="AU32" s="207">
        <f t="shared" si="4"/>
        <v>0.24</v>
      </c>
      <c r="AV32" s="209" t="str">
        <f t="shared" si="5"/>
        <v>Leve</v>
      </c>
      <c r="AW32" s="207">
        <f t="shared" si="6"/>
        <v>0</v>
      </c>
      <c r="AX32" s="210" t="str">
        <f t="shared" si="7"/>
        <v>Bajo</v>
      </c>
      <c r="AY32" s="206" t="s">
        <v>107</v>
      </c>
      <c r="AZ32" s="215" t="s">
        <v>779</v>
      </c>
      <c r="BA32" s="205" t="s">
        <v>208</v>
      </c>
      <c r="BB32" s="211">
        <v>44652</v>
      </c>
      <c r="BC32" s="212">
        <v>44896</v>
      </c>
      <c r="BD32" s="338" t="s">
        <v>780</v>
      </c>
      <c r="BE32" s="213">
        <v>1</v>
      </c>
      <c r="BF32" s="213" t="s">
        <v>781</v>
      </c>
      <c r="BG32" s="213">
        <v>1</v>
      </c>
      <c r="BH32" s="213" t="s">
        <v>612</v>
      </c>
      <c r="BI32" s="213">
        <v>1</v>
      </c>
      <c r="BJ32" s="214" t="s">
        <v>613</v>
      </c>
      <c r="BK32" s="215" t="s">
        <v>782</v>
      </c>
      <c r="BL32" s="216" t="s">
        <v>783</v>
      </c>
      <c r="BM32" s="286" t="s">
        <v>784</v>
      </c>
      <c r="BN32" s="339"/>
      <c r="BO32" s="213"/>
      <c r="BP32" s="213"/>
      <c r="BQ32" s="314" t="s">
        <v>1008</v>
      </c>
      <c r="BR32" s="340" t="s">
        <v>785</v>
      </c>
      <c r="BS32" s="215" t="s">
        <v>1026</v>
      </c>
      <c r="BT32" s="348" t="s">
        <v>1025</v>
      </c>
      <c r="BU32" s="312" t="s">
        <v>998</v>
      </c>
      <c r="BV32" s="113"/>
    </row>
    <row r="33" spans="1:74" ht="104.25" customHeight="1">
      <c r="A33" s="341"/>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484"/>
      <c r="AH33" s="341"/>
      <c r="AI33" s="341"/>
      <c r="AJ33" s="205">
        <v>2</v>
      </c>
      <c r="AK33" s="338" t="s">
        <v>786</v>
      </c>
      <c r="AL33" s="205" t="str">
        <f t="shared" si="0"/>
        <v>Probabilidad</v>
      </c>
      <c r="AM33" s="206" t="s">
        <v>102</v>
      </c>
      <c r="AN33" s="206" t="s">
        <v>103</v>
      </c>
      <c r="AO33" s="207" t="str">
        <f t="shared" si="1"/>
        <v>40%</v>
      </c>
      <c r="AP33" s="206" t="s">
        <v>104</v>
      </c>
      <c r="AQ33" s="206" t="s">
        <v>105</v>
      </c>
      <c r="AR33" s="206" t="s">
        <v>106</v>
      </c>
      <c r="AS33" s="208">
        <f t="shared" si="2"/>
        <v>0</v>
      </c>
      <c r="AT33" s="209" t="str">
        <f t="shared" si="3"/>
        <v>Muy Baja</v>
      </c>
      <c r="AU33" s="207">
        <f t="shared" si="4"/>
        <v>0</v>
      </c>
      <c r="AV33" s="209" t="str">
        <f t="shared" si="5"/>
        <v>Leve</v>
      </c>
      <c r="AW33" s="207">
        <f t="shared" si="6"/>
        <v>0</v>
      </c>
      <c r="AX33" s="210" t="str">
        <f t="shared" si="7"/>
        <v>Bajo</v>
      </c>
      <c r="AY33" s="206" t="s">
        <v>107</v>
      </c>
      <c r="AZ33" s="215" t="s">
        <v>786</v>
      </c>
      <c r="BA33" s="205" t="s">
        <v>208</v>
      </c>
      <c r="BB33" s="211">
        <v>44652</v>
      </c>
      <c r="BC33" s="212">
        <v>44896</v>
      </c>
      <c r="BD33" s="338" t="s">
        <v>780</v>
      </c>
      <c r="BE33" s="205">
        <v>2</v>
      </c>
      <c r="BF33" s="213" t="s">
        <v>781</v>
      </c>
      <c r="BG33" s="205">
        <v>2</v>
      </c>
      <c r="BH33" s="213" t="s">
        <v>612</v>
      </c>
      <c r="BI33" s="205">
        <v>2</v>
      </c>
      <c r="BJ33" s="214" t="s">
        <v>613</v>
      </c>
      <c r="BK33" s="215" t="s">
        <v>787</v>
      </c>
      <c r="BL33" s="216" t="s">
        <v>788</v>
      </c>
      <c r="BM33" s="215" t="s">
        <v>789</v>
      </c>
      <c r="BN33" s="339"/>
      <c r="BO33" s="213"/>
      <c r="BP33" s="213"/>
      <c r="BQ33" s="314" t="s">
        <v>1008</v>
      </c>
      <c r="BR33" s="340" t="s">
        <v>785</v>
      </c>
      <c r="BS33" s="215" t="s">
        <v>1024</v>
      </c>
      <c r="BT33" s="348" t="s">
        <v>1025</v>
      </c>
      <c r="BU33" s="312" t="s">
        <v>998</v>
      </c>
      <c r="BV33" s="113"/>
    </row>
    <row r="34" spans="1:74" ht="57.75" customHeight="1">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Q34" s="315" t="s">
        <v>1009</v>
      </c>
      <c r="BU34" s="316" t="s">
        <v>1027</v>
      </c>
    </row>
    <row r="35" spans="1:74" ht="16.5" customHeight="1">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row>
    <row r="36" spans="1:74" ht="16.5" customHeight="1">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row>
    <row r="37" spans="1:74" ht="16.5" customHeight="1">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row>
    <row r="38" spans="1:74" ht="16.5" customHeight="1">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row>
    <row r="39" spans="1:74" ht="16.5" customHeight="1">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row>
    <row r="40" spans="1:74" ht="16.5" customHeight="1">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row>
    <row r="41" spans="1:74" ht="16.5" customHeight="1">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row>
    <row r="42" spans="1:74" ht="16.5" customHeight="1">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row>
    <row r="43" spans="1:74" ht="16.5" customHeight="1">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row>
    <row r="44" spans="1:74" ht="16.5"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row>
    <row r="45" spans="1:74" ht="16.5"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row>
    <row r="46" spans="1:74" ht="16.5"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row>
    <row r="47" spans="1:74" ht="16.5"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row>
    <row r="48" spans="1:74" ht="16.5" customHeight="1">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row>
    <row r="49" spans="1:62" ht="16.5"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row>
    <row r="50" spans="1:62" ht="16.5"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row>
    <row r="51" spans="1:62" ht="16.5"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row>
    <row r="52" spans="1:62" ht="16.5" customHeigh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row>
    <row r="53" spans="1:62" ht="16.5" customHeight="1">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row>
    <row r="54" spans="1:62" ht="16.5"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row>
    <row r="55" spans="1:62" ht="16.5" customHeight="1">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row>
    <row r="56" spans="1:62" ht="16.5" customHeight="1">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row>
    <row r="57" spans="1:62" ht="16.5" customHeight="1">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row>
    <row r="58" spans="1:62" ht="16.5" customHeight="1">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row>
    <row r="59" spans="1:62" ht="16.5"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row>
    <row r="60" spans="1:62" ht="16.5" customHeight="1">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row>
    <row r="61" spans="1:62" ht="16.5" customHeight="1">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row>
    <row r="62" spans="1:62" ht="16.5"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row>
    <row r="63" spans="1:62" ht="16.5"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row>
    <row r="64" spans="1:62" ht="16.5" customHeight="1">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row>
    <row r="65" spans="1:62" ht="16.5" customHeight="1">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row>
    <row r="66" spans="1:62" ht="16.5" customHeight="1">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row>
    <row r="67" spans="1:62" ht="16.5" customHeight="1">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row>
    <row r="68" spans="1:62" ht="16.5" customHeight="1">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row>
    <row r="69" spans="1:62" ht="16.5" customHeight="1">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row>
    <row r="70" spans="1:62" ht="16.5" customHeight="1">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row>
    <row r="71" spans="1:62" ht="16.5" customHeight="1">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row>
    <row r="72" spans="1:62" ht="16.5" customHeight="1">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row>
    <row r="73" spans="1:62" ht="16.5" customHeight="1">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row>
    <row r="74" spans="1:62" ht="16.5" customHeight="1">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row>
    <row r="75" spans="1:62" ht="16.5" customHeight="1">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row>
    <row r="76" spans="1:62" ht="16.5" customHeight="1">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row>
    <row r="77" spans="1:62" ht="16.5" customHeight="1">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row>
    <row r="78" spans="1:62" ht="16.5" customHeight="1">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row>
    <row r="79" spans="1:62" ht="16.5" customHeight="1">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row>
    <row r="80" spans="1:62" ht="16.5" customHeight="1">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row>
    <row r="81" spans="1:62" ht="16.5" customHeight="1">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row>
    <row r="82" spans="1:62" ht="16.5" customHeight="1">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row>
    <row r="83" spans="1:62" ht="16.5" customHeight="1">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row>
    <row r="84" spans="1:62" ht="16.5" customHeight="1">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row>
    <row r="85" spans="1:62" ht="16.5" customHeight="1">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row>
    <row r="86" spans="1:62" ht="16.5" customHeight="1">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row>
    <row r="87" spans="1:62" ht="16.5" customHeight="1">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row>
    <row r="88" spans="1:62" ht="16.5" customHeight="1">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row>
    <row r="89" spans="1:62" ht="16.5" customHeight="1">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row>
    <row r="90" spans="1:62" ht="16.5" customHeight="1">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row>
    <row r="91" spans="1:62" ht="16.5" customHeight="1">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row>
    <row r="92" spans="1:62" ht="16.5" customHeight="1">
      <c r="A92" s="15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row>
    <row r="93" spans="1:62" ht="16.5" customHeight="1">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row>
    <row r="94" spans="1:62" ht="16.5" customHeight="1">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row>
    <row r="95" spans="1:62" ht="16.5" customHeight="1">
      <c r="A95" s="152"/>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row>
    <row r="96" spans="1:62" ht="16.5" customHeight="1">
      <c r="A96" s="152"/>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row>
    <row r="97" spans="1:62" ht="16.5" customHeight="1">
      <c r="A97" s="152"/>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row>
    <row r="98" spans="1:62" ht="16.5" customHeight="1">
      <c r="A98" s="152"/>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row>
    <row r="99" spans="1:62" ht="16.5" customHeight="1">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row>
    <row r="100" spans="1:62" ht="16.5" customHeight="1">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row>
    <row r="101" spans="1:62" ht="16.5" customHeight="1">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row>
    <row r="102" spans="1:62" ht="16.5" customHeight="1">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row>
    <row r="103" spans="1:62" ht="16.5" customHeight="1">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row>
    <row r="104" spans="1:62" ht="16.5" customHeight="1">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row>
    <row r="105" spans="1:62" ht="16.5" customHeight="1">
      <c r="A105" s="152"/>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row>
    <row r="106" spans="1:62" ht="16.5" customHeight="1">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row>
    <row r="107" spans="1:62" ht="16.5" customHeight="1">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row>
    <row r="108" spans="1:62" ht="16.5" customHeight="1">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row>
    <row r="109" spans="1:62" ht="16.5" customHeight="1">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row>
    <row r="110" spans="1:62" ht="16.5" customHeight="1">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row>
    <row r="111" spans="1:62" ht="16.5" customHeight="1">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row>
    <row r="112" spans="1:62" ht="16.5" customHeight="1">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row>
    <row r="113" spans="1:62" ht="16.5" customHeight="1">
      <c r="A113" s="152"/>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row>
    <row r="114" spans="1:62" ht="16.5" customHeight="1">
      <c r="A114" s="152"/>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row>
    <row r="115" spans="1:62" ht="16.5" customHeight="1">
      <c r="A115" s="152"/>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row>
    <row r="116" spans="1:62" ht="16.5" customHeight="1">
      <c r="A116" s="152"/>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row>
    <row r="117" spans="1:62" ht="16.5" customHeight="1">
      <c r="A117" s="152"/>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row>
    <row r="118" spans="1:62" ht="16.5" customHeight="1">
      <c r="A118" s="152"/>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row>
    <row r="119" spans="1:62" ht="16.5" customHeight="1">
      <c r="A119" s="152"/>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row>
    <row r="120" spans="1:62" ht="16.5" customHeight="1">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row>
    <row r="121" spans="1:62" ht="16.5" customHeight="1">
      <c r="A121" s="152"/>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row>
    <row r="122" spans="1:62" ht="16.5" customHeight="1">
      <c r="A122" s="152"/>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row>
    <row r="123" spans="1:62" ht="16.5" customHeight="1">
      <c r="A123" s="152"/>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row>
    <row r="124" spans="1:62" ht="16.5" customHeight="1">
      <c r="A124" s="152"/>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row>
    <row r="125" spans="1:62" ht="16.5" customHeight="1">
      <c r="A125" s="152"/>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row>
    <row r="126" spans="1:62" ht="16.5" customHeight="1">
      <c r="A126" s="152"/>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row>
    <row r="127" spans="1:62" ht="16.5" customHeight="1">
      <c r="A127" s="152"/>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row>
    <row r="128" spans="1:62" ht="16.5" customHeight="1">
      <c r="A128" s="152"/>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c r="BI128" s="152"/>
      <c r="BJ128" s="152"/>
    </row>
    <row r="129" spans="1:62" ht="16.5" customHeight="1">
      <c r="A129" s="152"/>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row>
    <row r="130" spans="1:62" ht="16.5" customHeight="1">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row>
    <row r="131" spans="1:62" ht="16.5" customHeight="1">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row>
    <row r="132" spans="1:62" ht="16.5" customHeight="1">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row>
    <row r="133" spans="1:62" ht="16.5" customHeight="1">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row>
    <row r="134" spans="1:62" ht="16.5" customHeight="1">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row>
    <row r="135" spans="1:62" ht="16.5" customHeight="1">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row>
    <row r="136" spans="1:62" ht="16.5" customHeight="1">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row>
    <row r="137" spans="1:62" ht="16.5" customHeight="1">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row>
    <row r="138" spans="1:62" ht="16.5" customHeight="1">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c r="BI138" s="152"/>
      <c r="BJ138" s="152"/>
    </row>
    <row r="139" spans="1:62" ht="16.5" customHeight="1">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c r="BI139" s="152"/>
      <c r="BJ139" s="152"/>
    </row>
    <row r="140" spans="1:62" ht="16.5" customHeight="1">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row>
    <row r="141" spans="1:62" ht="16.5" customHeight="1">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row>
    <row r="142" spans="1:62" ht="16.5" customHeight="1">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row>
    <row r="143" spans="1:62" ht="16.5" customHeight="1">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row>
    <row r="144" spans="1:62" ht="16.5" customHeight="1">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row>
    <row r="145" spans="1:62" ht="16.5" customHeight="1">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row>
    <row r="146" spans="1:62" ht="16.5" customHeight="1">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row>
    <row r="147" spans="1:62" ht="16.5" customHeight="1">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row>
    <row r="148" spans="1:62" ht="16.5" customHeight="1">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row>
    <row r="149" spans="1:62" ht="16.5" customHeight="1">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row>
    <row r="150" spans="1:62" ht="16.5" customHeight="1">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row>
    <row r="151" spans="1:62" ht="16.5" customHeight="1">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row>
    <row r="152" spans="1:62" ht="16.5" customHeight="1">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c r="BI152" s="152"/>
      <c r="BJ152" s="152"/>
    </row>
    <row r="153" spans="1:62" ht="16.5" customHeight="1">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row>
    <row r="154" spans="1:62" ht="16.5" customHeight="1">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row>
    <row r="155" spans="1:62" ht="16.5" customHeight="1">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row>
    <row r="156" spans="1:62" ht="16.5" customHeight="1">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c r="BI156" s="152"/>
      <c r="BJ156" s="152"/>
    </row>
    <row r="157" spans="1:62" ht="16.5" customHeight="1">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row>
    <row r="158" spans="1:62" ht="16.5" customHeight="1">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row>
    <row r="159" spans="1:62" ht="16.5" customHeight="1">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row>
    <row r="160" spans="1:62" ht="16.5" customHeight="1">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c r="BI160" s="152"/>
      <c r="BJ160" s="152"/>
    </row>
    <row r="161" spans="1:62" ht="16.5" customHeight="1">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row>
    <row r="162" spans="1:62" ht="16.5" customHeight="1">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row>
    <row r="163" spans="1:62" ht="16.5" customHeight="1">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c r="BI163" s="152"/>
      <c r="BJ163" s="152"/>
    </row>
    <row r="164" spans="1:62" ht="16.5" customHeight="1">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2"/>
      <c r="BD164" s="152"/>
      <c r="BE164" s="152"/>
      <c r="BF164" s="152"/>
      <c r="BG164" s="152"/>
      <c r="BH164" s="152"/>
      <c r="BI164" s="152"/>
      <c r="BJ164" s="152"/>
    </row>
    <row r="165" spans="1:62" ht="16.5" customHeight="1">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c r="BI165" s="152"/>
      <c r="BJ165" s="152"/>
    </row>
    <row r="166" spans="1:62" ht="16.5" customHeight="1">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2"/>
      <c r="BD166" s="152"/>
      <c r="BE166" s="152"/>
      <c r="BF166" s="152"/>
      <c r="BG166" s="152"/>
      <c r="BH166" s="152"/>
      <c r="BI166" s="152"/>
      <c r="BJ166" s="152"/>
    </row>
    <row r="167" spans="1:62" ht="16.5" customHeight="1">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c r="BI167" s="152"/>
      <c r="BJ167" s="152"/>
    </row>
    <row r="168" spans="1:62" ht="16.5" customHeight="1">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c r="BI168" s="152"/>
      <c r="BJ168" s="152"/>
    </row>
    <row r="169" spans="1:62" ht="16.5" customHeight="1">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c r="BI169" s="152"/>
      <c r="BJ169" s="152"/>
    </row>
    <row r="170" spans="1:62" ht="16.5" customHeight="1">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c r="BI170" s="152"/>
      <c r="BJ170" s="152"/>
    </row>
    <row r="171" spans="1:62" ht="16.5" customHeight="1">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row>
    <row r="172" spans="1:62" ht="16.5" customHeight="1">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row>
    <row r="173" spans="1:62" ht="16.5" customHeight="1">
      <c r="A173" s="152"/>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c r="BI173" s="152"/>
      <c r="BJ173" s="152"/>
    </row>
    <row r="174" spans="1:62" ht="16.5" customHeight="1">
      <c r="A174" s="152"/>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c r="BH174" s="152"/>
      <c r="BI174" s="152"/>
      <c r="BJ174" s="152"/>
    </row>
    <row r="175" spans="1:62" ht="16.5" customHeight="1">
      <c r="A175" s="152"/>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c r="BE175" s="152"/>
      <c r="BF175" s="152"/>
      <c r="BG175" s="152"/>
      <c r="BH175" s="152"/>
      <c r="BI175" s="152"/>
      <c r="BJ175" s="152"/>
    </row>
    <row r="176" spans="1:62" ht="16.5" customHeight="1">
      <c r="A176" s="152"/>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c r="AX176" s="152"/>
      <c r="AY176" s="152"/>
      <c r="AZ176" s="152"/>
      <c r="BA176" s="152"/>
      <c r="BB176" s="152"/>
      <c r="BC176" s="152"/>
      <c r="BD176" s="152"/>
      <c r="BE176" s="152"/>
      <c r="BF176" s="152"/>
      <c r="BG176" s="152"/>
      <c r="BH176" s="152"/>
      <c r="BI176" s="152"/>
      <c r="BJ176" s="152"/>
    </row>
    <row r="177" spans="1:62" ht="16.5" customHeight="1">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c r="BI177" s="152"/>
      <c r="BJ177" s="152"/>
    </row>
    <row r="178" spans="1:62" ht="16.5" customHeight="1">
      <c r="A178" s="152"/>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2"/>
      <c r="AL178" s="152"/>
      <c r="AM178" s="152"/>
      <c r="AN178" s="152"/>
      <c r="AO178" s="152"/>
      <c r="AP178" s="152"/>
      <c r="AQ178" s="152"/>
      <c r="AR178" s="152"/>
      <c r="AS178" s="152"/>
      <c r="AT178" s="152"/>
      <c r="AU178" s="152"/>
      <c r="AV178" s="152"/>
      <c r="AW178" s="152"/>
      <c r="AX178" s="152"/>
      <c r="AY178" s="152"/>
      <c r="AZ178" s="152"/>
      <c r="BA178" s="152"/>
      <c r="BB178" s="152"/>
      <c r="BC178" s="152"/>
      <c r="BD178" s="152"/>
      <c r="BE178" s="152"/>
      <c r="BF178" s="152"/>
      <c r="BG178" s="152"/>
      <c r="BH178" s="152"/>
      <c r="BI178" s="152"/>
      <c r="BJ178" s="152"/>
    </row>
    <row r="179" spans="1:62" ht="16.5" customHeight="1">
      <c r="A179" s="152"/>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2"/>
      <c r="AL179" s="152"/>
      <c r="AM179" s="152"/>
      <c r="AN179" s="152"/>
      <c r="AO179" s="152"/>
      <c r="AP179" s="152"/>
      <c r="AQ179" s="152"/>
      <c r="AR179" s="152"/>
      <c r="AS179" s="152"/>
      <c r="AT179" s="152"/>
      <c r="AU179" s="152"/>
      <c r="AV179" s="152"/>
      <c r="AW179" s="152"/>
      <c r="AX179" s="152"/>
      <c r="AY179" s="152"/>
      <c r="AZ179" s="152"/>
      <c r="BA179" s="152"/>
      <c r="BB179" s="152"/>
      <c r="BC179" s="152"/>
      <c r="BD179" s="152"/>
      <c r="BE179" s="152"/>
      <c r="BF179" s="152"/>
      <c r="BG179" s="152"/>
      <c r="BH179" s="152"/>
      <c r="BI179" s="152"/>
      <c r="BJ179" s="152"/>
    </row>
    <row r="180" spans="1:62" ht="16.5" customHeight="1">
      <c r="A180" s="152"/>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row>
    <row r="181" spans="1:62" ht="16.5" customHeight="1">
      <c r="A181" s="152"/>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row>
    <row r="182" spans="1:62" ht="16.5" customHeight="1">
      <c r="A182" s="152"/>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c r="AO182" s="152"/>
      <c r="AP182" s="152"/>
      <c r="AQ182" s="152"/>
      <c r="AR182" s="152"/>
      <c r="AS182" s="152"/>
      <c r="AT182" s="152"/>
      <c r="AU182" s="152"/>
      <c r="AV182" s="152"/>
      <c r="AW182" s="152"/>
      <c r="AX182" s="152"/>
      <c r="AY182" s="152"/>
      <c r="AZ182" s="152"/>
      <c r="BA182" s="152"/>
      <c r="BB182" s="152"/>
      <c r="BC182" s="152"/>
      <c r="BD182" s="152"/>
      <c r="BE182" s="152"/>
      <c r="BF182" s="152"/>
      <c r="BG182" s="152"/>
      <c r="BH182" s="152"/>
      <c r="BI182" s="152"/>
      <c r="BJ182" s="152"/>
    </row>
    <row r="183" spans="1:62" ht="16.5" customHeight="1">
      <c r="A183" s="152"/>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c r="BI183" s="152"/>
      <c r="BJ183" s="152"/>
    </row>
    <row r="184" spans="1:62" ht="16.5" customHeight="1">
      <c r="A184" s="152"/>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c r="BI184" s="152"/>
      <c r="BJ184" s="152"/>
    </row>
    <row r="185" spans="1:62" ht="16.5" customHeight="1">
      <c r="A185" s="152"/>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52"/>
      <c r="AM185" s="152"/>
      <c r="AN185" s="152"/>
      <c r="AO185" s="152"/>
      <c r="AP185" s="152"/>
      <c r="AQ185" s="152"/>
      <c r="AR185" s="152"/>
      <c r="AS185" s="152"/>
      <c r="AT185" s="152"/>
      <c r="AU185" s="152"/>
      <c r="AV185" s="152"/>
      <c r="AW185" s="152"/>
      <c r="AX185" s="152"/>
      <c r="AY185" s="152"/>
      <c r="AZ185" s="152"/>
      <c r="BA185" s="152"/>
      <c r="BB185" s="152"/>
      <c r="BC185" s="152"/>
      <c r="BD185" s="152"/>
      <c r="BE185" s="152"/>
      <c r="BF185" s="152"/>
      <c r="BG185" s="152"/>
      <c r="BH185" s="152"/>
      <c r="BI185" s="152"/>
      <c r="BJ185" s="152"/>
    </row>
    <row r="186" spans="1:62" ht="16.5" customHeight="1">
      <c r="A186" s="152"/>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2"/>
      <c r="AN186" s="152"/>
      <c r="AO186" s="152"/>
      <c r="AP186" s="152"/>
      <c r="AQ186" s="152"/>
      <c r="AR186" s="152"/>
      <c r="AS186" s="152"/>
      <c r="AT186" s="152"/>
      <c r="AU186" s="152"/>
      <c r="AV186" s="152"/>
      <c r="AW186" s="152"/>
      <c r="AX186" s="152"/>
      <c r="AY186" s="152"/>
      <c r="AZ186" s="152"/>
      <c r="BA186" s="152"/>
      <c r="BB186" s="152"/>
      <c r="BC186" s="152"/>
      <c r="BD186" s="152"/>
      <c r="BE186" s="152"/>
      <c r="BF186" s="152"/>
      <c r="BG186" s="152"/>
      <c r="BH186" s="152"/>
      <c r="BI186" s="152"/>
      <c r="BJ186" s="152"/>
    </row>
    <row r="187" spans="1:62" ht="16.5" customHeight="1">
      <c r="A187" s="152"/>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2"/>
      <c r="AY187" s="152"/>
      <c r="AZ187" s="152"/>
      <c r="BA187" s="152"/>
      <c r="BB187" s="152"/>
      <c r="BC187" s="152"/>
      <c r="BD187" s="152"/>
      <c r="BE187" s="152"/>
      <c r="BF187" s="152"/>
      <c r="BG187" s="152"/>
      <c r="BH187" s="152"/>
      <c r="BI187" s="152"/>
      <c r="BJ187" s="152"/>
    </row>
    <row r="188" spans="1:62" ht="16.5" customHeight="1">
      <c r="A188" s="152"/>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2"/>
      <c r="AY188" s="152"/>
      <c r="AZ188" s="152"/>
      <c r="BA188" s="152"/>
      <c r="BB188" s="152"/>
      <c r="BC188" s="152"/>
      <c r="BD188" s="152"/>
      <c r="BE188" s="152"/>
      <c r="BF188" s="152"/>
      <c r="BG188" s="152"/>
      <c r="BH188" s="152"/>
      <c r="BI188" s="152"/>
      <c r="BJ188" s="152"/>
    </row>
    <row r="189" spans="1:62" ht="16.5" customHeight="1">
      <c r="A189" s="152"/>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52"/>
      <c r="AY189" s="152"/>
      <c r="AZ189" s="152"/>
      <c r="BA189" s="152"/>
      <c r="BB189" s="152"/>
      <c r="BC189" s="152"/>
      <c r="BD189" s="152"/>
      <c r="BE189" s="152"/>
      <c r="BF189" s="152"/>
      <c r="BG189" s="152"/>
      <c r="BH189" s="152"/>
      <c r="BI189" s="152"/>
      <c r="BJ189" s="152"/>
    </row>
    <row r="190" spans="1:62" ht="16.5" customHeight="1">
      <c r="A190" s="152"/>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2"/>
      <c r="AY190" s="152"/>
      <c r="AZ190" s="152"/>
      <c r="BA190" s="152"/>
      <c r="BB190" s="152"/>
      <c r="BC190" s="152"/>
      <c r="BD190" s="152"/>
      <c r="BE190" s="152"/>
      <c r="BF190" s="152"/>
      <c r="BG190" s="152"/>
      <c r="BH190" s="152"/>
      <c r="BI190" s="152"/>
      <c r="BJ190" s="152"/>
    </row>
    <row r="191" spans="1:62" ht="16.5" customHeight="1">
      <c r="A191" s="152"/>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c r="AL191" s="152"/>
      <c r="AM191" s="152"/>
      <c r="AN191" s="152"/>
      <c r="AO191" s="152"/>
      <c r="AP191" s="152"/>
      <c r="AQ191" s="152"/>
      <c r="AR191" s="152"/>
      <c r="AS191" s="152"/>
      <c r="AT191" s="152"/>
      <c r="AU191" s="152"/>
      <c r="AV191" s="152"/>
      <c r="AW191" s="152"/>
      <c r="AX191" s="152"/>
      <c r="AY191" s="152"/>
      <c r="AZ191" s="152"/>
      <c r="BA191" s="152"/>
      <c r="BB191" s="152"/>
      <c r="BC191" s="152"/>
      <c r="BD191" s="152"/>
      <c r="BE191" s="152"/>
      <c r="BF191" s="152"/>
      <c r="BG191" s="152"/>
      <c r="BH191" s="152"/>
      <c r="BI191" s="152"/>
      <c r="BJ191" s="152"/>
    </row>
    <row r="192" spans="1:62" ht="16.5" customHeight="1">
      <c r="A192" s="152"/>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2"/>
      <c r="AL192" s="152"/>
      <c r="AM192" s="152"/>
      <c r="AN192" s="152"/>
      <c r="AO192" s="152"/>
      <c r="AP192" s="152"/>
      <c r="AQ192" s="152"/>
      <c r="AR192" s="152"/>
      <c r="AS192" s="152"/>
      <c r="AT192" s="152"/>
      <c r="AU192" s="152"/>
      <c r="AV192" s="152"/>
      <c r="AW192" s="152"/>
      <c r="AX192" s="152"/>
      <c r="AY192" s="152"/>
      <c r="AZ192" s="152"/>
      <c r="BA192" s="152"/>
      <c r="BB192" s="152"/>
      <c r="BC192" s="152"/>
      <c r="BD192" s="152"/>
      <c r="BE192" s="152"/>
      <c r="BF192" s="152"/>
      <c r="BG192" s="152"/>
      <c r="BH192" s="152"/>
      <c r="BI192" s="152"/>
      <c r="BJ192" s="152"/>
    </row>
    <row r="193" spans="1:62" ht="16.5" customHeight="1">
      <c r="A193" s="152"/>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2"/>
      <c r="BC193" s="152"/>
      <c r="BD193" s="152"/>
      <c r="BE193" s="152"/>
      <c r="BF193" s="152"/>
      <c r="BG193" s="152"/>
      <c r="BH193" s="152"/>
      <c r="BI193" s="152"/>
      <c r="BJ193" s="152"/>
    </row>
    <row r="194" spans="1:62" ht="16.5" customHeight="1">
      <c r="A194" s="152"/>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2"/>
      <c r="AJ194" s="152"/>
      <c r="AK194" s="152"/>
      <c r="AL194" s="152"/>
      <c r="AM194" s="152"/>
      <c r="AN194" s="152"/>
      <c r="AO194" s="152"/>
      <c r="AP194" s="152"/>
      <c r="AQ194" s="152"/>
      <c r="AR194" s="152"/>
      <c r="AS194" s="152"/>
      <c r="AT194" s="152"/>
      <c r="AU194" s="152"/>
      <c r="AV194" s="152"/>
      <c r="AW194" s="152"/>
      <c r="AX194" s="152"/>
      <c r="AY194" s="152"/>
      <c r="AZ194" s="152"/>
      <c r="BA194" s="152"/>
      <c r="BB194" s="152"/>
      <c r="BC194" s="152"/>
      <c r="BD194" s="152"/>
      <c r="BE194" s="152"/>
      <c r="BF194" s="152"/>
      <c r="BG194" s="152"/>
      <c r="BH194" s="152"/>
      <c r="BI194" s="152"/>
      <c r="BJ194" s="152"/>
    </row>
    <row r="195" spans="1:62" ht="16.5" customHeight="1">
      <c r="A195" s="152"/>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2"/>
      <c r="AL195" s="152"/>
      <c r="AM195" s="152"/>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row>
    <row r="196" spans="1:62" ht="16.5" customHeight="1">
      <c r="A196" s="152"/>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2"/>
      <c r="AJ196" s="152"/>
      <c r="AK196" s="152"/>
      <c r="AL196" s="152"/>
      <c r="AM196" s="152"/>
      <c r="AN196" s="152"/>
      <c r="AO196" s="152"/>
      <c r="AP196" s="152"/>
      <c r="AQ196" s="152"/>
      <c r="AR196" s="152"/>
      <c r="AS196" s="152"/>
      <c r="AT196" s="152"/>
      <c r="AU196" s="152"/>
      <c r="AV196" s="152"/>
      <c r="AW196" s="152"/>
      <c r="AX196" s="152"/>
      <c r="AY196" s="152"/>
      <c r="AZ196" s="152"/>
      <c r="BA196" s="152"/>
      <c r="BB196" s="152"/>
      <c r="BC196" s="152"/>
      <c r="BD196" s="152"/>
      <c r="BE196" s="152"/>
      <c r="BF196" s="152"/>
      <c r="BG196" s="152"/>
      <c r="BH196" s="152"/>
      <c r="BI196" s="152"/>
      <c r="BJ196" s="152"/>
    </row>
    <row r="197" spans="1:62" ht="16.5" customHeight="1">
      <c r="A197" s="152"/>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c r="BI197" s="152"/>
      <c r="BJ197" s="152"/>
    </row>
    <row r="198" spans="1:62" ht="16.5" customHeight="1">
      <c r="A198" s="152"/>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2"/>
      <c r="AL198" s="152"/>
      <c r="AM198" s="152"/>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c r="BI198" s="152"/>
      <c r="BJ198" s="152"/>
    </row>
    <row r="199" spans="1:62" ht="16.5" customHeight="1">
      <c r="A199" s="152"/>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c r="AX199" s="152"/>
      <c r="AY199" s="152"/>
      <c r="AZ199" s="152"/>
      <c r="BA199" s="152"/>
      <c r="BB199" s="152"/>
      <c r="BC199" s="152"/>
      <c r="BD199" s="152"/>
      <c r="BE199" s="152"/>
      <c r="BF199" s="152"/>
      <c r="BG199" s="152"/>
      <c r="BH199" s="152"/>
      <c r="BI199" s="152"/>
      <c r="BJ199" s="152"/>
    </row>
    <row r="200" spans="1:62" ht="16.5" customHeight="1">
      <c r="A200" s="152"/>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c r="BI200" s="152"/>
      <c r="BJ200" s="152"/>
    </row>
    <row r="201" spans="1:62" ht="16.5" customHeight="1">
      <c r="A201" s="152"/>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c r="AX201" s="152"/>
      <c r="AY201" s="152"/>
      <c r="AZ201" s="152"/>
      <c r="BA201" s="152"/>
      <c r="BB201" s="152"/>
      <c r="BC201" s="152"/>
      <c r="BD201" s="152"/>
      <c r="BE201" s="152"/>
      <c r="BF201" s="152"/>
      <c r="BG201" s="152"/>
      <c r="BH201" s="152"/>
      <c r="BI201" s="152"/>
      <c r="BJ201" s="152"/>
    </row>
    <row r="202" spans="1:62" ht="16.5" customHeight="1">
      <c r="A202" s="152"/>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Q202" s="152"/>
      <c r="AR202" s="152"/>
      <c r="AS202" s="152"/>
      <c r="AT202" s="152"/>
      <c r="AU202" s="152"/>
      <c r="AV202" s="152"/>
      <c r="AW202" s="152"/>
      <c r="AX202" s="152"/>
      <c r="AY202" s="152"/>
      <c r="AZ202" s="152"/>
      <c r="BA202" s="152"/>
      <c r="BB202" s="152"/>
      <c r="BC202" s="152"/>
      <c r="BD202" s="152"/>
      <c r="BE202" s="152"/>
      <c r="BF202" s="152"/>
      <c r="BG202" s="152"/>
      <c r="BH202" s="152"/>
      <c r="BI202" s="152"/>
      <c r="BJ202" s="152"/>
    </row>
    <row r="203" spans="1:62" ht="16.5" customHeight="1">
      <c r="A203" s="152"/>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Q203" s="152"/>
      <c r="AR203" s="152"/>
      <c r="AS203" s="152"/>
      <c r="AT203" s="152"/>
      <c r="AU203" s="152"/>
      <c r="AV203" s="152"/>
      <c r="AW203" s="152"/>
      <c r="AX203" s="152"/>
      <c r="AY203" s="152"/>
      <c r="AZ203" s="152"/>
      <c r="BA203" s="152"/>
      <c r="BB203" s="152"/>
      <c r="BC203" s="152"/>
      <c r="BD203" s="152"/>
      <c r="BE203" s="152"/>
      <c r="BF203" s="152"/>
      <c r="BG203" s="152"/>
      <c r="BH203" s="152"/>
      <c r="BI203" s="152"/>
      <c r="BJ203" s="152"/>
    </row>
    <row r="204" spans="1:62" ht="16.5" customHeight="1">
      <c r="A204" s="152"/>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Q204" s="152"/>
      <c r="AR204" s="152"/>
      <c r="AS204" s="152"/>
      <c r="AT204" s="152"/>
      <c r="AU204" s="152"/>
      <c r="AV204" s="152"/>
      <c r="AW204" s="152"/>
      <c r="AX204" s="152"/>
      <c r="AY204" s="152"/>
      <c r="AZ204" s="152"/>
      <c r="BA204" s="152"/>
      <c r="BB204" s="152"/>
      <c r="BC204" s="152"/>
      <c r="BD204" s="152"/>
      <c r="BE204" s="152"/>
      <c r="BF204" s="152"/>
      <c r="BG204" s="152"/>
      <c r="BH204" s="152"/>
      <c r="BI204" s="152"/>
      <c r="BJ204" s="152"/>
    </row>
    <row r="205" spans="1:62" ht="16.5" customHeight="1">
      <c r="A205" s="152"/>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D205" s="152"/>
      <c r="BE205" s="152"/>
      <c r="BF205" s="152"/>
      <c r="BG205" s="152"/>
      <c r="BH205" s="152"/>
      <c r="BI205" s="152"/>
      <c r="BJ205" s="152"/>
    </row>
    <row r="206" spans="1:62" ht="16.5" customHeight="1">
      <c r="A206" s="152"/>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D206" s="152"/>
      <c r="BE206" s="152"/>
      <c r="BF206" s="152"/>
      <c r="BG206" s="152"/>
      <c r="BH206" s="152"/>
      <c r="BI206" s="152"/>
      <c r="BJ206" s="152"/>
    </row>
    <row r="207" spans="1:62" ht="16.5" customHeight="1">
      <c r="A207" s="152"/>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c r="BI207" s="152"/>
      <c r="BJ207" s="152"/>
    </row>
    <row r="208" spans="1:62" ht="16.5" customHeight="1">
      <c r="A208" s="152"/>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2"/>
      <c r="AL208" s="152"/>
      <c r="AM208" s="152"/>
      <c r="AN208" s="152"/>
      <c r="AO208" s="152"/>
      <c r="AP208" s="152"/>
      <c r="AQ208" s="152"/>
      <c r="AR208" s="152"/>
      <c r="AS208" s="152"/>
      <c r="AT208" s="152"/>
      <c r="AU208" s="152"/>
      <c r="AV208" s="152"/>
      <c r="AW208" s="152"/>
      <c r="AX208" s="152"/>
      <c r="AY208" s="152"/>
      <c r="AZ208" s="152"/>
      <c r="BA208" s="152"/>
      <c r="BB208" s="152"/>
      <c r="BC208" s="152"/>
      <c r="BD208" s="152"/>
      <c r="BE208" s="152"/>
      <c r="BF208" s="152"/>
      <c r="BG208" s="152"/>
      <c r="BH208" s="152"/>
      <c r="BI208" s="152"/>
      <c r="BJ208" s="152"/>
    </row>
    <row r="209" spans="1:62" ht="16.5" customHeight="1">
      <c r="A209" s="152"/>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c r="BI209" s="152"/>
      <c r="BJ209" s="152"/>
    </row>
    <row r="210" spans="1:62" ht="16.5" customHeight="1">
      <c r="A210" s="152"/>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2"/>
      <c r="AL210" s="152"/>
      <c r="AM210" s="152"/>
      <c r="AN210" s="152"/>
      <c r="AO210" s="152"/>
      <c r="AP210" s="152"/>
      <c r="AQ210" s="152"/>
      <c r="AR210" s="152"/>
      <c r="AS210" s="152"/>
      <c r="AT210" s="152"/>
      <c r="AU210" s="152"/>
      <c r="AV210" s="152"/>
      <c r="AW210" s="152"/>
      <c r="AX210" s="152"/>
      <c r="AY210" s="152"/>
      <c r="AZ210" s="152"/>
      <c r="BA210" s="152"/>
      <c r="BB210" s="152"/>
      <c r="BC210" s="152"/>
      <c r="BD210" s="152"/>
      <c r="BE210" s="152"/>
      <c r="BF210" s="152"/>
      <c r="BG210" s="152"/>
      <c r="BH210" s="152"/>
      <c r="BI210" s="152"/>
      <c r="BJ210" s="152"/>
    </row>
    <row r="211" spans="1:62" ht="16.5" customHeight="1">
      <c r="A211" s="152"/>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2"/>
      <c r="AL211" s="152"/>
      <c r="AM211" s="152"/>
      <c r="AN211" s="152"/>
      <c r="AO211" s="152"/>
      <c r="AP211" s="152"/>
      <c r="AQ211" s="152"/>
      <c r="AR211" s="152"/>
      <c r="AS211" s="152"/>
      <c r="AT211" s="152"/>
      <c r="AU211" s="152"/>
      <c r="AV211" s="152"/>
      <c r="AW211" s="152"/>
      <c r="AX211" s="152"/>
      <c r="AY211" s="152"/>
      <c r="AZ211" s="152"/>
      <c r="BA211" s="152"/>
      <c r="BB211" s="152"/>
      <c r="BC211" s="152"/>
      <c r="BD211" s="152"/>
      <c r="BE211" s="152"/>
      <c r="BF211" s="152"/>
      <c r="BG211" s="152"/>
      <c r="BH211" s="152"/>
      <c r="BI211" s="152"/>
      <c r="BJ211" s="152"/>
    </row>
    <row r="212" spans="1:62" ht="16.5" customHeight="1">
      <c r="A212" s="152"/>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2"/>
      <c r="AL212" s="152"/>
      <c r="AM212" s="152"/>
      <c r="AN212" s="152"/>
      <c r="AO212" s="152"/>
      <c r="AP212" s="152"/>
      <c r="AQ212" s="152"/>
      <c r="AR212" s="152"/>
      <c r="AS212" s="152"/>
      <c r="AT212" s="152"/>
      <c r="AU212" s="152"/>
      <c r="AV212" s="152"/>
      <c r="AW212" s="152"/>
      <c r="AX212" s="152"/>
      <c r="AY212" s="152"/>
      <c r="AZ212" s="152"/>
      <c r="BA212" s="152"/>
      <c r="BB212" s="152"/>
      <c r="BC212" s="152"/>
      <c r="BD212" s="152"/>
      <c r="BE212" s="152"/>
      <c r="BF212" s="152"/>
      <c r="BG212" s="152"/>
      <c r="BH212" s="152"/>
      <c r="BI212" s="152"/>
      <c r="BJ212" s="152"/>
    </row>
    <row r="213" spans="1:62" ht="16.5" customHeight="1">
      <c r="A213" s="152"/>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2"/>
      <c r="AL213" s="152"/>
      <c r="AM213" s="152"/>
      <c r="AN213" s="152"/>
      <c r="AO213" s="152"/>
      <c r="AP213" s="152"/>
      <c r="AQ213" s="152"/>
      <c r="AR213" s="152"/>
      <c r="AS213" s="152"/>
      <c r="AT213" s="152"/>
      <c r="AU213" s="152"/>
      <c r="AV213" s="152"/>
      <c r="AW213" s="152"/>
      <c r="AX213" s="152"/>
      <c r="AY213" s="152"/>
      <c r="AZ213" s="152"/>
      <c r="BA213" s="152"/>
      <c r="BB213" s="152"/>
      <c r="BC213" s="152"/>
      <c r="BD213" s="152"/>
      <c r="BE213" s="152"/>
      <c r="BF213" s="152"/>
      <c r="BG213" s="152"/>
      <c r="BH213" s="152"/>
      <c r="BI213" s="152"/>
      <c r="BJ213" s="152"/>
    </row>
    <row r="214" spans="1:62" ht="16.5" customHeight="1">
      <c r="A214" s="152"/>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2"/>
      <c r="AL214" s="152"/>
      <c r="AM214" s="152"/>
      <c r="AN214" s="152"/>
      <c r="AO214" s="152"/>
      <c r="AP214" s="152"/>
      <c r="AQ214" s="152"/>
      <c r="AR214" s="152"/>
      <c r="AS214" s="152"/>
      <c r="AT214" s="152"/>
      <c r="AU214" s="152"/>
      <c r="AV214" s="152"/>
      <c r="AW214" s="152"/>
      <c r="AX214" s="152"/>
      <c r="AY214" s="152"/>
      <c r="AZ214" s="152"/>
      <c r="BA214" s="152"/>
      <c r="BB214" s="152"/>
      <c r="BC214" s="152"/>
      <c r="BD214" s="152"/>
      <c r="BE214" s="152"/>
      <c r="BF214" s="152"/>
      <c r="BG214" s="152"/>
      <c r="BH214" s="152"/>
      <c r="BI214" s="152"/>
      <c r="BJ214" s="152"/>
    </row>
    <row r="215" spans="1:62" ht="16.5" customHeight="1">
      <c r="A215" s="152"/>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2"/>
      <c r="AL215" s="152"/>
      <c r="AM215" s="152"/>
      <c r="AN215" s="152"/>
      <c r="AO215" s="152"/>
      <c r="AP215" s="152"/>
      <c r="AQ215" s="152"/>
      <c r="AR215" s="152"/>
      <c r="AS215" s="152"/>
      <c r="AT215" s="152"/>
      <c r="AU215" s="152"/>
      <c r="AV215" s="152"/>
      <c r="AW215" s="152"/>
      <c r="AX215" s="152"/>
      <c r="AY215" s="152"/>
      <c r="AZ215" s="152"/>
      <c r="BA215" s="152"/>
      <c r="BB215" s="152"/>
      <c r="BC215" s="152"/>
      <c r="BD215" s="152"/>
      <c r="BE215" s="152"/>
      <c r="BF215" s="152"/>
      <c r="BG215" s="152"/>
      <c r="BH215" s="152"/>
      <c r="BI215" s="152"/>
      <c r="BJ215" s="152"/>
    </row>
    <row r="216" spans="1:62" ht="16.5" customHeight="1">
      <c r="A216" s="152"/>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2"/>
      <c r="AL216" s="152"/>
      <c r="AM216" s="152"/>
      <c r="AN216" s="152"/>
      <c r="AO216" s="152"/>
      <c r="AP216" s="152"/>
      <c r="AQ216" s="152"/>
      <c r="AR216" s="152"/>
      <c r="AS216" s="152"/>
      <c r="AT216" s="152"/>
      <c r="AU216" s="152"/>
      <c r="AV216" s="152"/>
      <c r="AW216" s="152"/>
      <c r="AX216" s="152"/>
      <c r="AY216" s="152"/>
      <c r="AZ216" s="152"/>
      <c r="BA216" s="152"/>
      <c r="BB216" s="152"/>
      <c r="BC216" s="152"/>
      <c r="BD216" s="152"/>
      <c r="BE216" s="152"/>
      <c r="BF216" s="152"/>
      <c r="BG216" s="152"/>
      <c r="BH216" s="152"/>
      <c r="BI216" s="152"/>
      <c r="BJ216" s="152"/>
    </row>
    <row r="217" spans="1:62" ht="16.5" customHeight="1">
      <c r="A217" s="152"/>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c r="AL217" s="152"/>
      <c r="AM217" s="152"/>
      <c r="AN217" s="152"/>
      <c r="AO217" s="152"/>
      <c r="AP217" s="152"/>
      <c r="AQ217" s="152"/>
      <c r="AR217" s="152"/>
      <c r="AS217" s="152"/>
      <c r="AT217" s="152"/>
      <c r="AU217" s="152"/>
      <c r="AV217" s="152"/>
      <c r="AW217" s="152"/>
      <c r="AX217" s="152"/>
      <c r="AY217" s="152"/>
      <c r="AZ217" s="152"/>
      <c r="BA217" s="152"/>
      <c r="BB217" s="152"/>
      <c r="BC217" s="152"/>
      <c r="BD217" s="152"/>
      <c r="BE217" s="152"/>
      <c r="BF217" s="152"/>
      <c r="BG217" s="152"/>
      <c r="BH217" s="152"/>
      <c r="BI217" s="152"/>
      <c r="BJ217" s="152"/>
    </row>
    <row r="218" spans="1:62" ht="16.5" customHeight="1">
      <c r="A218" s="152"/>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2"/>
      <c r="AL218" s="152"/>
      <c r="AM218" s="152"/>
      <c r="AN218" s="152"/>
      <c r="AO218" s="152"/>
      <c r="AP218" s="152"/>
      <c r="AQ218" s="152"/>
      <c r="AR218" s="152"/>
      <c r="AS218" s="152"/>
      <c r="AT218" s="152"/>
      <c r="AU218" s="152"/>
      <c r="AV218" s="152"/>
      <c r="AW218" s="152"/>
      <c r="AX218" s="152"/>
      <c r="AY218" s="152"/>
      <c r="AZ218" s="152"/>
      <c r="BA218" s="152"/>
      <c r="BB218" s="152"/>
      <c r="BC218" s="152"/>
      <c r="BD218" s="152"/>
      <c r="BE218" s="152"/>
      <c r="BF218" s="152"/>
      <c r="BG218" s="152"/>
      <c r="BH218" s="152"/>
      <c r="BI218" s="152"/>
      <c r="BJ218" s="152"/>
    </row>
    <row r="219" spans="1:62" ht="16.5" customHeight="1">
      <c r="A219" s="152"/>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2"/>
      <c r="AL219" s="152"/>
      <c r="AM219" s="152"/>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row>
    <row r="220" spans="1:62" ht="16.5" customHeight="1">
      <c r="A220" s="152"/>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c r="AN220" s="152"/>
      <c r="AO220" s="152"/>
      <c r="AP220" s="152"/>
      <c r="AQ220" s="152"/>
      <c r="AR220" s="152"/>
      <c r="AS220" s="152"/>
      <c r="AT220" s="152"/>
      <c r="AU220" s="152"/>
      <c r="AV220" s="152"/>
      <c r="AW220" s="152"/>
      <c r="AX220" s="152"/>
      <c r="AY220" s="152"/>
      <c r="AZ220" s="152"/>
      <c r="BA220" s="152"/>
      <c r="BB220" s="152"/>
      <c r="BC220" s="152"/>
      <c r="BD220" s="152"/>
      <c r="BE220" s="152"/>
      <c r="BF220" s="152"/>
      <c r="BG220" s="152"/>
      <c r="BH220" s="152"/>
      <c r="BI220" s="152"/>
      <c r="BJ220" s="152"/>
    </row>
    <row r="221" spans="1:62" ht="16.5" customHeight="1">
      <c r="A221" s="152"/>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2"/>
      <c r="BC221" s="152"/>
      <c r="BD221" s="152"/>
      <c r="BE221" s="152"/>
      <c r="BF221" s="152"/>
      <c r="BG221" s="152"/>
      <c r="BH221" s="152"/>
      <c r="BI221" s="152"/>
      <c r="BJ221" s="152"/>
    </row>
    <row r="222" spans="1:62" ht="16.5" customHeight="1">
      <c r="A222" s="152"/>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2"/>
      <c r="AL222" s="152"/>
      <c r="AM222" s="152"/>
      <c r="AN222" s="152"/>
      <c r="AO222" s="152"/>
      <c r="AP222" s="152"/>
      <c r="AQ222" s="152"/>
      <c r="AR222" s="152"/>
      <c r="AS222" s="152"/>
      <c r="AT222" s="152"/>
      <c r="AU222" s="152"/>
      <c r="AV222" s="152"/>
      <c r="AW222" s="152"/>
      <c r="AX222" s="152"/>
      <c r="AY222" s="152"/>
      <c r="AZ222" s="152"/>
      <c r="BA222" s="152"/>
      <c r="BB222" s="152"/>
      <c r="BC222" s="152"/>
      <c r="BD222" s="152"/>
      <c r="BE222" s="152"/>
      <c r="BF222" s="152"/>
      <c r="BG222" s="152"/>
      <c r="BH222" s="152"/>
      <c r="BI222" s="152"/>
      <c r="BJ222" s="152"/>
    </row>
    <row r="223" spans="1:62" ht="16.5" customHeight="1">
      <c r="A223" s="152"/>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2"/>
      <c r="AL223" s="152"/>
      <c r="AM223" s="152"/>
      <c r="AN223" s="152"/>
      <c r="AO223" s="152"/>
      <c r="AP223" s="152"/>
      <c r="AQ223" s="152"/>
      <c r="AR223" s="152"/>
      <c r="AS223" s="152"/>
      <c r="AT223" s="152"/>
      <c r="AU223" s="152"/>
      <c r="AV223" s="152"/>
      <c r="AW223" s="152"/>
      <c r="AX223" s="152"/>
      <c r="AY223" s="152"/>
      <c r="AZ223" s="152"/>
      <c r="BA223" s="152"/>
      <c r="BB223" s="152"/>
      <c r="BC223" s="152"/>
      <c r="BD223" s="152"/>
      <c r="BE223" s="152"/>
      <c r="BF223" s="152"/>
      <c r="BG223" s="152"/>
      <c r="BH223" s="152"/>
      <c r="BI223" s="152"/>
      <c r="BJ223" s="152"/>
    </row>
    <row r="224" spans="1:62" ht="16.5" customHeight="1">
      <c r="A224" s="152"/>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2"/>
      <c r="AL224" s="152"/>
      <c r="AM224" s="152"/>
      <c r="AN224" s="152"/>
      <c r="AO224" s="152"/>
      <c r="AP224" s="152"/>
      <c r="AQ224" s="152"/>
      <c r="AR224" s="152"/>
      <c r="AS224" s="152"/>
      <c r="AT224" s="152"/>
      <c r="AU224" s="152"/>
      <c r="AV224" s="152"/>
      <c r="AW224" s="152"/>
      <c r="AX224" s="152"/>
      <c r="AY224" s="152"/>
      <c r="AZ224" s="152"/>
      <c r="BA224" s="152"/>
      <c r="BB224" s="152"/>
      <c r="BC224" s="152"/>
      <c r="BD224" s="152"/>
      <c r="BE224" s="152"/>
      <c r="BF224" s="152"/>
      <c r="BG224" s="152"/>
      <c r="BH224" s="152"/>
      <c r="BI224" s="152"/>
      <c r="BJ224" s="152"/>
    </row>
    <row r="225" spans="1:62" ht="16.5" customHeight="1">
      <c r="A225" s="152"/>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2"/>
      <c r="BC225" s="152"/>
      <c r="BD225" s="152"/>
      <c r="BE225" s="152"/>
      <c r="BF225" s="152"/>
      <c r="BG225" s="152"/>
      <c r="BH225" s="152"/>
      <c r="BI225" s="152"/>
      <c r="BJ225" s="152"/>
    </row>
    <row r="226" spans="1:62" ht="16.5" customHeight="1">
      <c r="A226" s="152"/>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2"/>
      <c r="AN226" s="152"/>
      <c r="AO226" s="152"/>
      <c r="AP226" s="152"/>
      <c r="AQ226" s="152"/>
      <c r="AR226" s="152"/>
      <c r="AS226" s="152"/>
      <c r="AT226" s="152"/>
      <c r="AU226" s="152"/>
      <c r="AV226" s="152"/>
      <c r="AW226" s="152"/>
      <c r="AX226" s="152"/>
      <c r="AY226" s="152"/>
      <c r="AZ226" s="152"/>
      <c r="BA226" s="152"/>
      <c r="BB226" s="152"/>
      <c r="BC226" s="152"/>
      <c r="BD226" s="152"/>
      <c r="BE226" s="152"/>
      <c r="BF226" s="152"/>
      <c r="BG226" s="152"/>
      <c r="BH226" s="152"/>
      <c r="BI226" s="152"/>
      <c r="BJ226" s="152"/>
    </row>
    <row r="227" spans="1:62" ht="16.5" customHeight="1">
      <c r="A227" s="152"/>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2"/>
      <c r="AL227" s="152"/>
      <c r="AM227" s="152"/>
      <c r="AN227" s="152"/>
      <c r="AO227" s="152"/>
      <c r="AP227" s="152"/>
      <c r="AQ227" s="152"/>
      <c r="AR227" s="152"/>
      <c r="AS227" s="152"/>
      <c r="AT227" s="152"/>
      <c r="AU227" s="152"/>
      <c r="AV227" s="152"/>
      <c r="AW227" s="152"/>
      <c r="AX227" s="152"/>
      <c r="AY227" s="152"/>
      <c r="AZ227" s="152"/>
      <c r="BA227" s="152"/>
      <c r="BB227" s="152"/>
      <c r="BC227" s="152"/>
      <c r="BD227" s="152"/>
      <c r="BE227" s="152"/>
      <c r="BF227" s="152"/>
      <c r="BG227" s="152"/>
      <c r="BH227" s="152"/>
      <c r="BI227" s="152"/>
      <c r="BJ227" s="152"/>
    </row>
    <row r="228" spans="1:62" ht="16.5" customHeight="1">
      <c r="A228" s="152"/>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2"/>
      <c r="AY228" s="152"/>
      <c r="AZ228" s="152"/>
      <c r="BA228" s="152"/>
      <c r="BB228" s="152"/>
      <c r="BC228" s="152"/>
      <c r="BD228" s="152"/>
      <c r="BE228" s="152"/>
      <c r="BF228" s="152"/>
      <c r="BG228" s="152"/>
      <c r="BH228" s="152"/>
      <c r="BI228" s="152"/>
      <c r="BJ228" s="152"/>
    </row>
    <row r="229" spans="1:62" ht="16.5" customHeight="1">
      <c r="A229" s="152"/>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Q229" s="152"/>
      <c r="AR229" s="152"/>
      <c r="AS229" s="152"/>
      <c r="AT229" s="152"/>
      <c r="AU229" s="152"/>
      <c r="AV229" s="152"/>
      <c r="AW229" s="152"/>
      <c r="AX229" s="152"/>
      <c r="AY229" s="152"/>
      <c r="AZ229" s="152"/>
      <c r="BA229" s="152"/>
      <c r="BB229" s="152"/>
      <c r="BC229" s="152"/>
      <c r="BD229" s="152"/>
      <c r="BE229" s="152"/>
      <c r="BF229" s="152"/>
      <c r="BG229" s="152"/>
      <c r="BH229" s="152"/>
      <c r="BI229" s="152"/>
      <c r="BJ229" s="152"/>
    </row>
    <row r="230" spans="1:62" ht="16.5" customHeight="1">
      <c r="A230" s="152"/>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2"/>
      <c r="AL230" s="152"/>
      <c r="AM230" s="152"/>
      <c r="AN230" s="152"/>
      <c r="AO230" s="152"/>
      <c r="AP230" s="152"/>
      <c r="AQ230" s="152"/>
      <c r="AR230" s="152"/>
      <c r="AS230" s="152"/>
      <c r="AT230" s="152"/>
      <c r="AU230" s="152"/>
      <c r="AV230" s="152"/>
      <c r="AW230" s="152"/>
      <c r="AX230" s="152"/>
      <c r="AY230" s="152"/>
      <c r="AZ230" s="152"/>
      <c r="BA230" s="152"/>
      <c r="BB230" s="152"/>
      <c r="BC230" s="152"/>
      <c r="BD230" s="152"/>
      <c r="BE230" s="152"/>
      <c r="BF230" s="152"/>
      <c r="BG230" s="152"/>
      <c r="BH230" s="152"/>
      <c r="BI230" s="152"/>
      <c r="BJ230" s="152"/>
    </row>
    <row r="231" spans="1:62" ht="16.5" customHeight="1">
      <c r="A231" s="152"/>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c r="AP231" s="152"/>
      <c r="AQ231" s="152"/>
      <c r="AR231" s="152"/>
      <c r="AS231" s="152"/>
      <c r="AT231" s="152"/>
      <c r="AU231" s="152"/>
      <c r="AV231" s="152"/>
      <c r="AW231" s="152"/>
      <c r="AX231" s="152"/>
      <c r="AY231" s="152"/>
      <c r="AZ231" s="152"/>
      <c r="BA231" s="152"/>
      <c r="BB231" s="152"/>
      <c r="BC231" s="152"/>
      <c r="BD231" s="152"/>
      <c r="BE231" s="152"/>
      <c r="BF231" s="152"/>
      <c r="BG231" s="152"/>
      <c r="BH231" s="152"/>
      <c r="BI231" s="152"/>
      <c r="BJ231" s="152"/>
    </row>
    <row r="232" spans="1:62" ht="16.5" customHeight="1">
      <c r="A232" s="152"/>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c r="AP232" s="152"/>
      <c r="AQ232" s="152"/>
      <c r="AR232" s="152"/>
      <c r="AS232" s="152"/>
      <c r="AT232" s="152"/>
      <c r="AU232" s="152"/>
      <c r="AV232" s="152"/>
      <c r="AW232" s="152"/>
      <c r="AX232" s="152"/>
      <c r="AY232" s="152"/>
      <c r="AZ232" s="152"/>
      <c r="BA232" s="152"/>
      <c r="BB232" s="152"/>
      <c r="BC232" s="152"/>
      <c r="BD232" s="152"/>
      <c r="BE232" s="152"/>
      <c r="BF232" s="152"/>
      <c r="BG232" s="152"/>
      <c r="BH232" s="152"/>
      <c r="BI232" s="152"/>
      <c r="BJ232" s="152"/>
    </row>
    <row r="233" spans="1:62" ht="16.5" customHeight="1">
      <c r="A233" s="152"/>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c r="AO233" s="152"/>
      <c r="AP233" s="152"/>
      <c r="AQ233" s="152"/>
      <c r="AR233" s="152"/>
      <c r="AS233" s="152"/>
      <c r="AT233" s="152"/>
      <c r="AU233" s="152"/>
      <c r="AV233" s="152"/>
      <c r="AW233" s="152"/>
      <c r="AX233" s="152"/>
      <c r="AY233" s="152"/>
      <c r="AZ233" s="152"/>
      <c r="BA233" s="152"/>
      <c r="BB233" s="152"/>
      <c r="BC233" s="152"/>
      <c r="BD233" s="152"/>
      <c r="BE233" s="152"/>
      <c r="BF233" s="152"/>
      <c r="BG233" s="152"/>
      <c r="BH233" s="152"/>
      <c r="BI233" s="152"/>
      <c r="BJ233" s="152"/>
    </row>
    <row r="234" spans="1:62" ht="15.75" customHeight="1">
      <c r="AZ234" s="318"/>
      <c r="BA234" s="318"/>
    </row>
    <row r="235" spans="1:62" ht="15.75" customHeight="1">
      <c r="AZ235" s="318"/>
      <c r="BA235" s="318"/>
    </row>
    <row r="236" spans="1:62" ht="15.75" customHeight="1">
      <c r="AZ236" s="318"/>
      <c r="BA236" s="318"/>
    </row>
    <row r="237" spans="1:62" ht="15.75" customHeight="1">
      <c r="AZ237" s="318"/>
      <c r="BA237" s="318"/>
    </row>
    <row r="238" spans="1:62" ht="15.75" customHeight="1">
      <c r="AZ238" s="318"/>
      <c r="BA238" s="318"/>
    </row>
    <row r="239" spans="1:62" ht="15.75" customHeight="1">
      <c r="AZ239" s="318"/>
      <c r="BA239" s="318"/>
    </row>
    <row r="240" spans="1:62" ht="15.75" customHeight="1">
      <c r="AZ240" s="318"/>
      <c r="BA240" s="318"/>
    </row>
    <row r="241" spans="52:53" ht="15.75" customHeight="1">
      <c r="AZ241" s="318"/>
      <c r="BA241" s="318"/>
    </row>
    <row r="242" spans="52:53" ht="15.75" customHeight="1">
      <c r="AZ242" s="318"/>
      <c r="BA242" s="318"/>
    </row>
    <row r="243" spans="52:53" ht="15.75" customHeight="1">
      <c r="AZ243" s="318"/>
      <c r="BA243" s="318"/>
    </row>
    <row r="244" spans="52:53" ht="15.75" customHeight="1">
      <c r="AZ244" s="318"/>
      <c r="BA244" s="318"/>
    </row>
    <row r="245" spans="52:53" ht="15.75" customHeight="1">
      <c r="AZ245" s="318"/>
      <c r="BA245" s="318"/>
    </row>
    <row r="246" spans="52:53" ht="15.75" customHeight="1">
      <c r="AZ246" s="318"/>
      <c r="BA246" s="318"/>
    </row>
    <row r="247" spans="52:53" ht="15.75" customHeight="1">
      <c r="AZ247" s="318"/>
      <c r="BA247" s="318"/>
    </row>
    <row r="248" spans="52:53" ht="15.75" customHeight="1">
      <c r="AZ248" s="318"/>
      <c r="BA248" s="318"/>
    </row>
    <row r="249" spans="52:53" ht="15.75" customHeight="1">
      <c r="AZ249" s="318"/>
      <c r="BA249" s="318"/>
    </row>
    <row r="250" spans="52:53" ht="15.75" customHeight="1">
      <c r="AZ250" s="318"/>
      <c r="BA250" s="318"/>
    </row>
    <row r="251" spans="52:53" ht="15.75" customHeight="1">
      <c r="AZ251" s="318"/>
      <c r="BA251" s="318"/>
    </row>
    <row r="252" spans="52:53" ht="15.75" customHeight="1">
      <c r="AZ252" s="318"/>
      <c r="BA252" s="318"/>
    </row>
    <row r="253" spans="52:53" ht="15.75" customHeight="1">
      <c r="AZ253" s="318"/>
      <c r="BA253" s="318"/>
    </row>
    <row r="254" spans="52:53" ht="15.75" customHeight="1">
      <c r="AZ254" s="318"/>
      <c r="BA254" s="318"/>
    </row>
    <row r="255" spans="52:53" ht="15.75" customHeight="1">
      <c r="AZ255" s="318"/>
      <c r="BA255" s="318"/>
    </row>
    <row r="256" spans="52:53" ht="15.75" customHeight="1">
      <c r="AZ256" s="318"/>
      <c r="BA256" s="318"/>
    </row>
    <row r="257" spans="52:53" ht="15.75" customHeight="1">
      <c r="AZ257" s="318"/>
      <c r="BA257" s="318"/>
    </row>
    <row r="258" spans="52:53" ht="15.75" customHeight="1">
      <c r="AZ258" s="318"/>
      <c r="BA258" s="318"/>
    </row>
    <row r="259" spans="52:53" ht="15.75" customHeight="1">
      <c r="AZ259" s="318"/>
      <c r="BA259" s="318"/>
    </row>
    <row r="260" spans="52:53" ht="15.75" customHeight="1">
      <c r="AZ260" s="318"/>
      <c r="BA260" s="318"/>
    </row>
    <row r="261" spans="52:53" ht="15.75" customHeight="1">
      <c r="AZ261" s="318"/>
      <c r="BA261" s="318"/>
    </row>
    <row r="262" spans="52:53" ht="15.75" customHeight="1">
      <c r="AZ262" s="318"/>
      <c r="BA262" s="318"/>
    </row>
    <row r="263" spans="52:53" ht="15.75" customHeight="1">
      <c r="AZ263" s="318"/>
      <c r="BA263" s="318"/>
    </row>
    <row r="264" spans="52:53" ht="15.75" customHeight="1">
      <c r="AZ264" s="318"/>
      <c r="BA264" s="318"/>
    </row>
    <row r="265" spans="52:53" ht="15.75" customHeight="1">
      <c r="AZ265" s="318"/>
      <c r="BA265" s="318"/>
    </row>
    <row r="266" spans="52:53" ht="15.75" customHeight="1">
      <c r="AZ266" s="318"/>
      <c r="BA266" s="318"/>
    </row>
    <row r="267" spans="52:53" ht="15.75" customHeight="1">
      <c r="AZ267" s="318"/>
      <c r="BA267" s="318"/>
    </row>
    <row r="268" spans="52:53" ht="15.75" customHeight="1">
      <c r="AZ268" s="318"/>
      <c r="BA268" s="318"/>
    </row>
    <row r="269" spans="52:53" ht="15.75" customHeight="1">
      <c r="AZ269" s="318"/>
      <c r="BA269" s="318"/>
    </row>
    <row r="270" spans="52:53" ht="15.75" customHeight="1">
      <c r="AZ270" s="318"/>
      <c r="BA270" s="318"/>
    </row>
    <row r="271" spans="52:53" ht="15.75" customHeight="1">
      <c r="AZ271" s="318"/>
      <c r="BA271" s="318"/>
    </row>
    <row r="272" spans="52:53" ht="15.75" customHeight="1">
      <c r="AZ272" s="318"/>
      <c r="BA272" s="318"/>
    </row>
    <row r="273" spans="52:53" ht="15.75" customHeight="1">
      <c r="AZ273" s="318"/>
      <c r="BA273" s="318"/>
    </row>
    <row r="274" spans="52:53" ht="15.75" customHeight="1">
      <c r="AZ274" s="318"/>
      <c r="BA274" s="318"/>
    </row>
    <row r="275" spans="52:53" ht="15.75" customHeight="1">
      <c r="AZ275" s="318"/>
      <c r="BA275" s="318"/>
    </row>
    <row r="276" spans="52:53" ht="15.75" customHeight="1">
      <c r="AZ276" s="318"/>
      <c r="BA276" s="318"/>
    </row>
    <row r="277" spans="52:53" ht="15.75" customHeight="1">
      <c r="AZ277" s="318"/>
      <c r="BA277" s="318"/>
    </row>
    <row r="278" spans="52:53" ht="15.75" customHeight="1">
      <c r="AZ278" s="318"/>
      <c r="BA278" s="318"/>
    </row>
    <row r="279" spans="52:53" ht="15.75" customHeight="1">
      <c r="AZ279" s="318"/>
      <c r="BA279" s="318"/>
    </row>
    <row r="280" spans="52:53" ht="15.75" customHeight="1">
      <c r="AZ280" s="318"/>
      <c r="BA280" s="318"/>
    </row>
    <row r="281" spans="52:53" ht="15.75" customHeight="1">
      <c r="AZ281" s="318"/>
      <c r="BA281" s="318"/>
    </row>
    <row r="282" spans="52:53" ht="15.75" customHeight="1">
      <c r="AZ282" s="318"/>
      <c r="BA282" s="318"/>
    </row>
    <row r="283" spans="52:53" ht="15.75" customHeight="1">
      <c r="AZ283" s="318"/>
      <c r="BA283" s="318"/>
    </row>
    <row r="284" spans="52:53" ht="15.75" customHeight="1">
      <c r="AZ284" s="318"/>
      <c r="BA284" s="318"/>
    </row>
    <row r="285" spans="52:53" ht="15.75" customHeight="1">
      <c r="AZ285" s="318"/>
      <c r="BA285" s="318"/>
    </row>
    <row r="286" spans="52:53" ht="15.75" customHeight="1">
      <c r="AZ286" s="318"/>
      <c r="BA286" s="318"/>
    </row>
    <row r="287" spans="52:53" ht="15.75" customHeight="1">
      <c r="AZ287" s="318"/>
      <c r="BA287" s="318"/>
    </row>
    <row r="288" spans="52:53" ht="15.75" customHeight="1">
      <c r="AZ288" s="318"/>
      <c r="BA288" s="318"/>
    </row>
    <row r="289" spans="52:53" ht="15.75" customHeight="1">
      <c r="AZ289" s="318"/>
      <c r="BA289" s="318"/>
    </row>
    <row r="290" spans="52:53" ht="15.75" customHeight="1">
      <c r="AZ290" s="318"/>
      <c r="BA290" s="318"/>
    </row>
    <row r="291" spans="52:53" ht="15.75" customHeight="1">
      <c r="AZ291" s="318"/>
      <c r="BA291" s="318"/>
    </row>
    <row r="292" spans="52:53" ht="15.75" customHeight="1">
      <c r="AZ292" s="318"/>
      <c r="BA292" s="318"/>
    </row>
    <row r="293" spans="52:53" ht="15.75" customHeight="1">
      <c r="AZ293" s="318"/>
      <c r="BA293" s="318"/>
    </row>
    <row r="294" spans="52:53" ht="15.75" customHeight="1">
      <c r="AZ294" s="318"/>
      <c r="BA294" s="318"/>
    </row>
    <row r="295" spans="52:53" ht="15.75" customHeight="1">
      <c r="AZ295" s="318"/>
      <c r="BA295" s="318"/>
    </row>
    <row r="296" spans="52:53" ht="15.75" customHeight="1">
      <c r="AZ296" s="318"/>
      <c r="BA296" s="318"/>
    </row>
    <row r="297" spans="52:53" ht="15.75" customHeight="1">
      <c r="AZ297" s="318"/>
      <c r="BA297" s="318"/>
    </row>
    <row r="298" spans="52:53" ht="15.75" customHeight="1">
      <c r="AZ298" s="318"/>
      <c r="BA298" s="318"/>
    </row>
    <row r="299" spans="52:53" ht="15.75" customHeight="1">
      <c r="AZ299" s="318"/>
      <c r="BA299" s="318"/>
    </row>
    <row r="300" spans="52:53" ht="15.75" customHeight="1">
      <c r="AZ300" s="318"/>
      <c r="BA300" s="318"/>
    </row>
    <row r="301" spans="52:53" ht="15.75" customHeight="1">
      <c r="AZ301" s="318"/>
      <c r="BA301" s="318"/>
    </row>
    <row r="302" spans="52:53" ht="15.75" customHeight="1">
      <c r="AZ302" s="318"/>
      <c r="BA302" s="318"/>
    </row>
    <row r="303" spans="52:53" ht="15.75" customHeight="1">
      <c r="AZ303" s="318"/>
      <c r="BA303" s="318"/>
    </row>
    <row r="304" spans="52:53" ht="15.75" customHeight="1">
      <c r="AZ304" s="318"/>
      <c r="BA304" s="318"/>
    </row>
    <row r="305" spans="52:53" ht="15.75" customHeight="1">
      <c r="AZ305" s="318"/>
      <c r="BA305" s="318"/>
    </row>
    <row r="306" spans="52:53" ht="15.75" customHeight="1">
      <c r="AZ306" s="318"/>
      <c r="BA306" s="318"/>
    </row>
    <row r="307" spans="52:53" ht="15.75" customHeight="1">
      <c r="AZ307" s="318"/>
      <c r="BA307" s="318"/>
    </row>
    <row r="308" spans="52:53" ht="15.75" customHeight="1">
      <c r="AZ308" s="318"/>
      <c r="BA308" s="318"/>
    </row>
    <row r="309" spans="52:53" ht="15.75" customHeight="1">
      <c r="AZ309" s="318"/>
      <c r="BA309" s="318"/>
    </row>
    <row r="310" spans="52:53" ht="15.75" customHeight="1">
      <c r="AZ310" s="318"/>
      <c r="BA310" s="318"/>
    </row>
    <row r="311" spans="52:53" ht="15.75" customHeight="1">
      <c r="AZ311" s="318"/>
      <c r="BA311" s="318"/>
    </row>
    <row r="312" spans="52:53" ht="15.75" customHeight="1">
      <c r="AZ312" s="318"/>
      <c r="BA312" s="318"/>
    </row>
    <row r="313" spans="52:53" ht="15.75" customHeight="1">
      <c r="AZ313" s="318"/>
      <c r="BA313" s="318"/>
    </row>
    <row r="314" spans="52:53" ht="15.75" customHeight="1">
      <c r="AZ314" s="318"/>
      <c r="BA314" s="318"/>
    </row>
    <row r="315" spans="52:53" ht="15.75" customHeight="1">
      <c r="AZ315" s="318"/>
      <c r="BA315" s="318"/>
    </row>
    <row r="316" spans="52:53" ht="15.75" customHeight="1">
      <c r="AZ316" s="318"/>
      <c r="BA316" s="318"/>
    </row>
    <row r="317" spans="52:53" ht="15.75" customHeight="1">
      <c r="AZ317" s="318"/>
      <c r="BA317" s="318"/>
    </row>
    <row r="318" spans="52:53" ht="15.75" customHeight="1">
      <c r="AZ318" s="318"/>
      <c r="BA318" s="318"/>
    </row>
    <row r="319" spans="52:53" ht="15.75" customHeight="1">
      <c r="AZ319" s="318"/>
      <c r="BA319" s="318"/>
    </row>
    <row r="320" spans="52:53" ht="15.75" customHeight="1">
      <c r="AZ320" s="318"/>
      <c r="BA320" s="318"/>
    </row>
    <row r="321" spans="52:53" ht="15.75" customHeight="1">
      <c r="AZ321" s="318"/>
      <c r="BA321" s="318"/>
    </row>
    <row r="322" spans="52:53" ht="15.75" customHeight="1">
      <c r="AZ322" s="318"/>
      <c r="BA322" s="318"/>
    </row>
    <row r="323" spans="52:53" ht="15.75" customHeight="1">
      <c r="AZ323" s="318"/>
      <c r="BA323" s="318"/>
    </row>
    <row r="324" spans="52:53" ht="15.75" customHeight="1">
      <c r="AZ324" s="318"/>
      <c r="BA324" s="318"/>
    </row>
    <row r="325" spans="52:53" ht="15.75" customHeight="1">
      <c r="AZ325" s="318"/>
      <c r="BA325" s="318"/>
    </row>
    <row r="326" spans="52:53" ht="15.75" customHeight="1">
      <c r="AZ326" s="318"/>
      <c r="BA326" s="318"/>
    </row>
    <row r="327" spans="52:53" ht="15.75" customHeight="1">
      <c r="AZ327" s="318"/>
      <c r="BA327" s="318"/>
    </row>
    <row r="328" spans="52:53" ht="15.75" customHeight="1">
      <c r="AZ328" s="318"/>
      <c r="BA328" s="318"/>
    </row>
    <row r="329" spans="52:53" ht="15.75" customHeight="1">
      <c r="AZ329" s="318"/>
      <c r="BA329" s="318"/>
    </row>
    <row r="330" spans="52:53" ht="15.75" customHeight="1">
      <c r="AZ330" s="318"/>
      <c r="BA330" s="318"/>
    </row>
    <row r="331" spans="52:53" ht="15.75" customHeight="1">
      <c r="AZ331" s="318"/>
      <c r="BA331" s="318"/>
    </row>
    <row r="332" spans="52:53" ht="15.75" customHeight="1">
      <c r="AZ332" s="318"/>
      <c r="BA332" s="318"/>
    </row>
    <row r="333" spans="52:53" ht="15.75" customHeight="1">
      <c r="AZ333" s="318"/>
      <c r="BA333" s="318"/>
    </row>
    <row r="334" spans="52:53" ht="15.75" customHeight="1">
      <c r="AZ334" s="318"/>
      <c r="BA334" s="318"/>
    </row>
    <row r="335" spans="52:53" ht="15.75" customHeight="1">
      <c r="AZ335" s="318"/>
      <c r="BA335" s="318"/>
    </row>
    <row r="336" spans="52:53" ht="15.75" customHeight="1">
      <c r="AZ336" s="318"/>
      <c r="BA336" s="318"/>
    </row>
    <row r="337" spans="52:53" ht="15.75" customHeight="1">
      <c r="AZ337" s="318"/>
      <c r="BA337" s="318"/>
    </row>
    <row r="338" spans="52:53" ht="15.75" customHeight="1">
      <c r="AZ338" s="318"/>
      <c r="BA338" s="318"/>
    </row>
    <row r="339" spans="52:53" ht="15.75" customHeight="1">
      <c r="AZ339" s="318"/>
      <c r="BA339" s="318"/>
    </row>
    <row r="340" spans="52:53" ht="15.75" customHeight="1">
      <c r="AZ340" s="318"/>
      <c r="BA340" s="318"/>
    </row>
    <row r="341" spans="52:53" ht="15.75" customHeight="1">
      <c r="AZ341" s="318"/>
      <c r="BA341" s="318"/>
    </row>
    <row r="342" spans="52:53" ht="15.75" customHeight="1">
      <c r="AZ342" s="318"/>
      <c r="BA342" s="318"/>
    </row>
    <row r="343" spans="52:53" ht="15.75" customHeight="1">
      <c r="AZ343" s="318"/>
      <c r="BA343" s="318"/>
    </row>
    <row r="344" spans="52:53" ht="15.75" customHeight="1">
      <c r="AZ344" s="318"/>
      <c r="BA344" s="318"/>
    </row>
    <row r="345" spans="52:53" ht="15.75" customHeight="1">
      <c r="AZ345" s="318"/>
      <c r="BA345" s="318"/>
    </row>
    <row r="346" spans="52:53" ht="15.75" customHeight="1">
      <c r="AZ346" s="318"/>
      <c r="BA346" s="318"/>
    </row>
    <row r="347" spans="52:53" ht="15.75" customHeight="1">
      <c r="AZ347" s="318"/>
      <c r="BA347" s="318"/>
    </row>
    <row r="348" spans="52:53" ht="15.75" customHeight="1">
      <c r="AZ348" s="318"/>
      <c r="BA348" s="318"/>
    </row>
    <row r="349" spans="52:53" ht="15.75" customHeight="1">
      <c r="AZ349" s="318"/>
      <c r="BA349" s="318"/>
    </row>
    <row r="350" spans="52:53" ht="15.75" customHeight="1">
      <c r="AZ350" s="318"/>
      <c r="BA350" s="318"/>
    </row>
    <row r="351" spans="52:53" ht="15.75" customHeight="1">
      <c r="AZ351" s="318"/>
      <c r="BA351" s="318"/>
    </row>
    <row r="352" spans="52:53" ht="15.75" customHeight="1">
      <c r="AZ352" s="318"/>
      <c r="BA352" s="318"/>
    </row>
    <row r="353" spans="52:53" ht="15.75" customHeight="1">
      <c r="AZ353" s="318"/>
      <c r="BA353" s="318"/>
    </row>
    <row r="354" spans="52:53" ht="15.75" customHeight="1">
      <c r="AZ354" s="318"/>
      <c r="BA354" s="318"/>
    </row>
    <row r="355" spans="52:53" ht="15.75" customHeight="1">
      <c r="AZ355" s="318"/>
      <c r="BA355" s="318"/>
    </row>
    <row r="356" spans="52:53" ht="15.75" customHeight="1">
      <c r="AZ356" s="318"/>
      <c r="BA356" s="318"/>
    </row>
    <row r="357" spans="52:53" ht="15.75" customHeight="1">
      <c r="AZ357" s="318"/>
      <c r="BA357" s="318"/>
    </row>
    <row r="358" spans="52:53" ht="15.75" customHeight="1">
      <c r="AZ358" s="318"/>
      <c r="BA358" s="318"/>
    </row>
    <row r="359" spans="52:53" ht="15.75" customHeight="1">
      <c r="AZ359" s="318"/>
      <c r="BA359" s="318"/>
    </row>
    <row r="360" spans="52:53" ht="15.75" customHeight="1">
      <c r="AZ360" s="318"/>
      <c r="BA360" s="318"/>
    </row>
    <row r="361" spans="52:53" ht="15.75" customHeight="1">
      <c r="AZ361" s="318"/>
      <c r="BA361" s="318"/>
    </row>
    <row r="362" spans="52:53" ht="15.75" customHeight="1">
      <c r="AZ362" s="318"/>
      <c r="BA362" s="318"/>
    </row>
    <row r="363" spans="52:53" ht="15.75" customHeight="1">
      <c r="AZ363" s="318"/>
      <c r="BA363" s="318"/>
    </row>
    <row r="364" spans="52:53" ht="15.75" customHeight="1">
      <c r="AZ364" s="318"/>
      <c r="BA364" s="318"/>
    </row>
    <row r="365" spans="52:53" ht="15.75" customHeight="1">
      <c r="AZ365" s="318"/>
      <c r="BA365" s="318"/>
    </row>
    <row r="366" spans="52:53" ht="15.75" customHeight="1">
      <c r="AZ366" s="318"/>
      <c r="BA366" s="318"/>
    </row>
    <row r="367" spans="52:53" ht="15.75" customHeight="1">
      <c r="AZ367" s="318"/>
      <c r="BA367" s="318"/>
    </row>
    <row r="368" spans="52:53" ht="15.75" customHeight="1">
      <c r="AZ368" s="318"/>
      <c r="BA368" s="318"/>
    </row>
    <row r="369" spans="52:53" ht="15.75" customHeight="1">
      <c r="AZ369" s="318"/>
      <c r="BA369" s="318"/>
    </row>
    <row r="370" spans="52:53" ht="15.75" customHeight="1">
      <c r="AZ370" s="318"/>
      <c r="BA370" s="318"/>
    </row>
    <row r="371" spans="52:53" ht="15.75" customHeight="1">
      <c r="AZ371" s="318"/>
      <c r="BA371" s="318"/>
    </row>
    <row r="372" spans="52:53" ht="15.75" customHeight="1">
      <c r="AZ372" s="318"/>
      <c r="BA372" s="318"/>
    </row>
    <row r="373" spans="52:53" ht="15.75" customHeight="1">
      <c r="AZ373" s="318"/>
      <c r="BA373" s="318"/>
    </row>
    <row r="374" spans="52:53" ht="15.75" customHeight="1">
      <c r="AZ374" s="318"/>
      <c r="BA374" s="318"/>
    </row>
    <row r="375" spans="52:53" ht="15.75" customHeight="1">
      <c r="AZ375" s="318"/>
      <c r="BA375" s="318"/>
    </row>
    <row r="376" spans="52:53" ht="15.75" customHeight="1">
      <c r="AZ376" s="318"/>
      <c r="BA376" s="318"/>
    </row>
    <row r="377" spans="52:53" ht="15.75" customHeight="1">
      <c r="AZ377" s="318"/>
      <c r="BA377" s="318"/>
    </row>
    <row r="378" spans="52:53" ht="15.75" customHeight="1">
      <c r="AZ378" s="318"/>
      <c r="BA378" s="318"/>
    </row>
    <row r="379" spans="52:53" ht="15.75" customHeight="1">
      <c r="AZ379" s="318"/>
      <c r="BA379" s="318"/>
    </row>
    <row r="380" spans="52:53" ht="15.75" customHeight="1">
      <c r="AZ380" s="318"/>
      <c r="BA380" s="318"/>
    </row>
    <row r="381" spans="52:53" ht="15.75" customHeight="1">
      <c r="AZ381" s="318"/>
      <c r="BA381" s="318"/>
    </row>
    <row r="382" spans="52:53" ht="15.75" customHeight="1">
      <c r="AZ382" s="318"/>
      <c r="BA382" s="318"/>
    </row>
    <row r="383" spans="52:53" ht="15.75" customHeight="1">
      <c r="AZ383" s="318"/>
      <c r="BA383" s="318"/>
    </row>
    <row r="384" spans="52:53" ht="15.75" customHeight="1">
      <c r="AZ384" s="318"/>
      <c r="BA384" s="318"/>
    </row>
    <row r="385" spans="52:53" ht="15.75" customHeight="1">
      <c r="AZ385" s="318"/>
      <c r="BA385" s="318"/>
    </row>
    <row r="386" spans="52:53" ht="15.75" customHeight="1">
      <c r="AZ386" s="318"/>
      <c r="BA386" s="318"/>
    </row>
    <row r="387" spans="52:53" ht="15.75" customHeight="1">
      <c r="AZ387" s="318"/>
      <c r="BA387" s="318"/>
    </row>
    <row r="388" spans="52:53" ht="15.75" customHeight="1">
      <c r="AZ388" s="318"/>
      <c r="BA388" s="318"/>
    </row>
    <row r="389" spans="52:53" ht="15.75" customHeight="1">
      <c r="AZ389" s="318"/>
      <c r="BA389" s="318"/>
    </row>
    <row r="390" spans="52:53" ht="15.75" customHeight="1">
      <c r="AZ390" s="318"/>
      <c r="BA390" s="318"/>
    </row>
    <row r="391" spans="52:53" ht="15.75" customHeight="1">
      <c r="AZ391" s="318"/>
      <c r="BA391" s="318"/>
    </row>
    <row r="392" spans="52:53" ht="15.75" customHeight="1">
      <c r="AZ392" s="318"/>
      <c r="BA392" s="318"/>
    </row>
    <row r="393" spans="52:53" ht="15.75" customHeight="1">
      <c r="AZ393" s="318"/>
      <c r="BA393" s="318"/>
    </row>
    <row r="394" spans="52:53" ht="15.75" customHeight="1">
      <c r="AZ394" s="318"/>
      <c r="BA394" s="318"/>
    </row>
    <row r="395" spans="52:53" ht="15.75" customHeight="1">
      <c r="AZ395" s="318"/>
      <c r="BA395" s="318"/>
    </row>
    <row r="396" spans="52:53" ht="15.75" customHeight="1">
      <c r="AZ396" s="318"/>
      <c r="BA396" s="318"/>
    </row>
    <row r="397" spans="52:53" ht="15.75" customHeight="1">
      <c r="AZ397" s="318"/>
      <c r="BA397" s="318"/>
    </row>
    <row r="398" spans="52:53" ht="15.75" customHeight="1">
      <c r="AZ398" s="318"/>
      <c r="BA398" s="318"/>
    </row>
    <row r="399" spans="52:53" ht="15.75" customHeight="1">
      <c r="AZ399" s="318"/>
      <c r="BA399" s="318"/>
    </row>
    <row r="400" spans="52:53" ht="15.75" customHeight="1">
      <c r="AZ400" s="318"/>
      <c r="BA400" s="318"/>
    </row>
    <row r="401" spans="52:53" ht="15.75" customHeight="1">
      <c r="AZ401" s="318"/>
      <c r="BA401" s="318"/>
    </row>
    <row r="402" spans="52:53" ht="15.75" customHeight="1">
      <c r="AZ402" s="318"/>
      <c r="BA402" s="318"/>
    </row>
    <row r="403" spans="52:53" ht="15.75" customHeight="1">
      <c r="AZ403" s="318"/>
      <c r="BA403" s="318"/>
    </row>
    <row r="404" spans="52:53" ht="15.75" customHeight="1">
      <c r="AZ404" s="318"/>
      <c r="BA404" s="318"/>
    </row>
    <row r="405" spans="52:53" ht="15.75" customHeight="1">
      <c r="AZ405" s="318"/>
      <c r="BA405" s="318"/>
    </row>
    <row r="406" spans="52:53" ht="15.75" customHeight="1">
      <c r="AZ406" s="318"/>
      <c r="BA406" s="318"/>
    </row>
    <row r="407" spans="52:53" ht="15.75" customHeight="1">
      <c r="AZ407" s="318"/>
      <c r="BA407" s="318"/>
    </row>
    <row r="408" spans="52:53" ht="15.75" customHeight="1">
      <c r="AZ408" s="318"/>
      <c r="BA408" s="318"/>
    </row>
    <row r="409" spans="52:53" ht="15.75" customHeight="1">
      <c r="AZ409" s="318"/>
      <c r="BA409" s="318"/>
    </row>
    <row r="410" spans="52:53" ht="15.75" customHeight="1">
      <c r="AZ410" s="318"/>
      <c r="BA410" s="318"/>
    </row>
    <row r="411" spans="52:53" ht="15.75" customHeight="1">
      <c r="AZ411" s="318"/>
      <c r="BA411" s="318"/>
    </row>
    <row r="412" spans="52:53" ht="15.75" customHeight="1">
      <c r="AZ412" s="318"/>
      <c r="BA412" s="318"/>
    </row>
    <row r="413" spans="52:53" ht="15.75" customHeight="1">
      <c r="AZ413" s="318"/>
      <c r="BA413" s="318"/>
    </row>
    <row r="414" spans="52:53" ht="15.75" customHeight="1">
      <c r="AZ414" s="318"/>
      <c r="BA414" s="318"/>
    </row>
    <row r="415" spans="52:53" ht="15.75" customHeight="1">
      <c r="AZ415" s="318"/>
      <c r="BA415" s="318"/>
    </row>
    <row r="416" spans="52:53" ht="15.75" customHeight="1">
      <c r="AZ416" s="318"/>
      <c r="BA416" s="318"/>
    </row>
    <row r="417" spans="52:53" ht="15.75" customHeight="1">
      <c r="AZ417" s="318"/>
      <c r="BA417" s="318"/>
    </row>
    <row r="418" spans="52:53" ht="15.75" customHeight="1">
      <c r="AZ418" s="318"/>
      <c r="BA418" s="318"/>
    </row>
    <row r="419" spans="52:53" ht="15.75" customHeight="1">
      <c r="AZ419" s="318"/>
      <c r="BA419" s="318"/>
    </row>
    <row r="420" spans="52:53" ht="15.75" customHeight="1">
      <c r="AZ420" s="318"/>
      <c r="BA420" s="318"/>
    </row>
    <row r="421" spans="52:53" ht="15.75" customHeight="1">
      <c r="AZ421" s="318"/>
      <c r="BA421" s="318"/>
    </row>
    <row r="422" spans="52:53" ht="15.75" customHeight="1">
      <c r="AZ422" s="318"/>
      <c r="BA422" s="318"/>
    </row>
    <row r="423" spans="52:53" ht="15.75" customHeight="1">
      <c r="AZ423" s="318"/>
      <c r="BA423" s="318"/>
    </row>
    <row r="424" spans="52:53" ht="15.75" customHeight="1">
      <c r="AZ424" s="318"/>
      <c r="BA424" s="318"/>
    </row>
    <row r="425" spans="52:53" ht="15.75" customHeight="1">
      <c r="AZ425" s="318"/>
      <c r="BA425" s="318"/>
    </row>
    <row r="426" spans="52:53" ht="15.75" customHeight="1">
      <c r="AZ426" s="318"/>
      <c r="BA426" s="318"/>
    </row>
    <row r="427" spans="52:53" ht="15.75" customHeight="1">
      <c r="AZ427" s="318"/>
      <c r="BA427" s="318"/>
    </row>
    <row r="428" spans="52:53" ht="15.75" customHeight="1">
      <c r="AZ428" s="318"/>
      <c r="BA428" s="318"/>
    </row>
    <row r="429" spans="52:53" ht="15.75" customHeight="1">
      <c r="AZ429" s="318"/>
      <c r="BA429" s="318"/>
    </row>
    <row r="430" spans="52:53" ht="15.75" customHeight="1">
      <c r="AZ430" s="318"/>
      <c r="BA430" s="318"/>
    </row>
    <row r="431" spans="52:53" ht="15.75" customHeight="1">
      <c r="AZ431" s="318"/>
      <c r="BA431" s="318"/>
    </row>
    <row r="432" spans="52:53" ht="15.75" customHeight="1">
      <c r="AZ432" s="318"/>
      <c r="BA432" s="318"/>
    </row>
    <row r="433" spans="52:53" ht="15.75" customHeight="1">
      <c r="AZ433" s="318"/>
      <c r="BA433" s="318"/>
    </row>
    <row r="434" spans="52:53" ht="15.75" customHeight="1">
      <c r="AZ434" s="318"/>
      <c r="BA434" s="318"/>
    </row>
    <row r="435" spans="52:53" ht="15.75" customHeight="1">
      <c r="AZ435" s="318"/>
      <c r="BA435" s="318"/>
    </row>
    <row r="436" spans="52:53" ht="15.75" customHeight="1">
      <c r="AZ436" s="318"/>
      <c r="BA436" s="318"/>
    </row>
    <row r="437" spans="52:53" ht="15.75" customHeight="1">
      <c r="AZ437" s="318"/>
      <c r="BA437" s="318"/>
    </row>
    <row r="438" spans="52:53" ht="15.75" customHeight="1">
      <c r="AZ438" s="318"/>
      <c r="BA438" s="318"/>
    </row>
    <row r="439" spans="52:53" ht="15.75" customHeight="1">
      <c r="AZ439" s="318"/>
      <c r="BA439" s="318"/>
    </row>
    <row r="440" spans="52:53" ht="15.75" customHeight="1">
      <c r="AZ440" s="318"/>
      <c r="BA440" s="318"/>
    </row>
    <row r="441" spans="52:53" ht="15.75" customHeight="1">
      <c r="AZ441" s="318"/>
      <c r="BA441" s="318"/>
    </row>
    <row r="442" spans="52:53" ht="15.75" customHeight="1">
      <c r="AZ442" s="318"/>
      <c r="BA442" s="318"/>
    </row>
    <row r="443" spans="52:53" ht="15.75" customHeight="1">
      <c r="AZ443" s="318"/>
      <c r="BA443" s="318"/>
    </row>
    <row r="444" spans="52:53" ht="15.75" customHeight="1">
      <c r="AZ444" s="318"/>
      <c r="BA444" s="318"/>
    </row>
    <row r="445" spans="52:53" ht="15.75" customHeight="1">
      <c r="AZ445" s="318"/>
      <c r="BA445" s="318"/>
    </row>
    <row r="446" spans="52:53" ht="15.75" customHeight="1">
      <c r="AZ446" s="318"/>
      <c r="BA446" s="318"/>
    </row>
    <row r="447" spans="52:53" ht="15.75" customHeight="1">
      <c r="AZ447" s="318"/>
      <c r="BA447" s="318"/>
    </row>
    <row r="448" spans="52:53" ht="15.75" customHeight="1">
      <c r="AZ448" s="318"/>
      <c r="BA448" s="318"/>
    </row>
    <row r="449" spans="52:53" ht="15.75" customHeight="1">
      <c r="AZ449" s="318"/>
      <c r="BA449" s="318"/>
    </row>
    <row r="450" spans="52:53" ht="15.75" customHeight="1">
      <c r="AZ450" s="318"/>
      <c r="BA450" s="318"/>
    </row>
    <row r="451" spans="52:53" ht="15.75" customHeight="1">
      <c r="AZ451" s="318"/>
      <c r="BA451" s="318"/>
    </row>
    <row r="452" spans="52:53" ht="15.75" customHeight="1">
      <c r="AZ452" s="318"/>
      <c r="BA452" s="318"/>
    </row>
    <row r="453" spans="52:53" ht="15.75" customHeight="1">
      <c r="AZ453" s="318"/>
      <c r="BA453" s="318"/>
    </row>
    <row r="454" spans="52:53" ht="15.75" customHeight="1">
      <c r="AZ454" s="318"/>
      <c r="BA454" s="318"/>
    </row>
    <row r="455" spans="52:53" ht="15.75" customHeight="1">
      <c r="AZ455" s="318"/>
      <c r="BA455" s="318"/>
    </row>
    <row r="456" spans="52:53" ht="15.75" customHeight="1">
      <c r="AZ456" s="318"/>
      <c r="BA456" s="318"/>
    </row>
    <row r="457" spans="52:53" ht="15.75" customHeight="1">
      <c r="AZ457" s="318"/>
      <c r="BA457" s="318"/>
    </row>
    <row r="458" spans="52:53" ht="15.75" customHeight="1">
      <c r="AZ458" s="318"/>
      <c r="BA458" s="318"/>
    </row>
    <row r="459" spans="52:53" ht="15.75" customHeight="1">
      <c r="AZ459" s="318"/>
      <c r="BA459" s="318"/>
    </row>
    <row r="460" spans="52:53" ht="15.75" customHeight="1">
      <c r="AZ460" s="318"/>
      <c r="BA460" s="318"/>
    </row>
    <row r="461" spans="52:53" ht="15.75" customHeight="1">
      <c r="AZ461" s="318"/>
      <c r="BA461" s="318"/>
    </row>
    <row r="462" spans="52:53" ht="15.75" customHeight="1">
      <c r="AZ462" s="318"/>
      <c r="BA462" s="318"/>
    </row>
    <row r="463" spans="52:53" ht="15.75" customHeight="1">
      <c r="AZ463" s="318"/>
      <c r="BA463" s="318"/>
    </row>
    <row r="464" spans="52:53" ht="15.75" customHeight="1">
      <c r="AZ464" s="318"/>
      <c r="BA464" s="318"/>
    </row>
    <row r="465" spans="52:53" ht="15.75" customHeight="1">
      <c r="AZ465" s="318"/>
      <c r="BA465" s="318"/>
    </row>
    <row r="466" spans="52:53" ht="15.75" customHeight="1">
      <c r="AZ466" s="318"/>
      <c r="BA466" s="318"/>
    </row>
    <row r="467" spans="52:53" ht="15.75" customHeight="1">
      <c r="AZ467" s="318"/>
      <c r="BA467" s="318"/>
    </row>
    <row r="468" spans="52:53" ht="15.75" customHeight="1">
      <c r="AZ468" s="318"/>
      <c r="BA468" s="318"/>
    </row>
    <row r="469" spans="52:53" ht="15.75" customHeight="1">
      <c r="AZ469" s="318"/>
      <c r="BA469" s="318"/>
    </row>
    <row r="470" spans="52:53" ht="15.75" customHeight="1">
      <c r="AZ470" s="318"/>
      <c r="BA470" s="318"/>
    </row>
    <row r="471" spans="52:53" ht="15.75" customHeight="1">
      <c r="AZ471" s="318"/>
      <c r="BA471" s="318"/>
    </row>
    <row r="472" spans="52:53" ht="15.75" customHeight="1">
      <c r="AZ472" s="318"/>
      <c r="BA472" s="318"/>
    </row>
    <row r="473" spans="52:53" ht="15.75" customHeight="1">
      <c r="AZ473" s="318"/>
      <c r="BA473" s="318"/>
    </row>
    <row r="474" spans="52:53" ht="15.75" customHeight="1">
      <c r="AZ474" s="318"/>
      <c r="BA474" s="318"/>
    </row>
    <row r="475" spans="52:53" ht="15.75" customHeight="1">
      <c r="AZ475" s="318"/>
      <c r="BA475" s="318"/>
    </row>
    <row r="476" spans="52:53" ht="15.75" customHeight="1">
      <c r="AZ476" s="318"/>
      <c r="BA476" s="318"/>
    </row>
    <row r="477" spans="52:53" ht="15.75" customHeight="1">
      <c r="AZ477" s="318"/>
      <c r="BA477" s="318"/>
    </row>
    <row r="478" spans="52:53" ht="15.75" customHeight="1">
      <c r="AZ478" s="318"/>
      <c r="BA478" s="318"/>
    </row>
    <row r="479" spans="52:53" ht="15.75" customHeight="1">
      <c r="AZ479" s="318"/>
      <c r="BA479" s="318"/>
    </row>
    <row r="480" spans="52:53" ht="15.75" customHeight="1">
      <c r="AZ480" s="318"/>
      <c r="BA480" s="318"/>
    </row>
    <row r="481" spans="52:53" ht="15.75" customHeight="1">
      <c r="AZ481" s="318"/>
      <c r="BA481" s="318"/>
    </row>
    <row r="482" spans="52:53" ht="15.75" customHeight="1">
      <c r="AZ482" s="318"/>
      <c r="BA482" s="318"/>
    </row>
    <row r="483" spans="52:53" ht="15.75" customHeight="1">
      <c r="AZ483" s="318"/>
      <c r="BA483" s="318"/>
    </row>
    <row r="484" spans="52:53" ht="15.75" customHeight="1">
      <c r="AZ484" s="318"/>
      <c r="BA484" s="318"/>
    </row>
    <row r="485" spans="52:53" ht="15.75" customHeight="1">
      <c r="AZ485" s="318"/>
      <c r="BA485" s="318"/>
    </row>
    <row r="486" spans="52:53" ht="15.75" customHeight="1">
      <c r="AZ486" s="318"/>
      <c r="BA486" s="318"/>
    </row>
    <row r="487" spans="52:53" ht="15.75" customHeight="1">
      <c r="AZ487" s="318"/>
      <c r="BA487" s="318"/>
    </row>
    <row r="488" spans="52:53" ht="15.75" customHeight="1">
      <c r="AZ488" s="318"/>
      <c r="BA488" s="318"/>
    </row>
    <row r="489" spans="52:53" ht="15.75" customHeight="1">
      <c r="AZ489" s="318"/>
      <c r="BA489" s="318"/>
    </row>
    <row r="490" spans="52:53" ht="15.75" customHeight="1">
      <c r="AZ490" s="318"/>
      <c r="BA490" s="318"/>
    </row>
    <row r="491" spans="52:53" ht="15.75" customHeight="1">
      <c r="AZ491" s="318"/>
      <c r="BA491" s="318"/>
    </row>
    <row r="492" spans="52:53" ht="15.75" customHeight="1">
      <c r="AZ492" s="318"/>
      <c r="BA492" s="318"/>
    </row>
    <row r="493" spans="52:53" ht="15.75" customHeight="1">
      <c r="AZ493" s="318"/>
      <c r="BA493" s="318"/>
    </row>
    <row r="494" spans="52:53" ht="15.75" customHeight="1">
      <c r="AZ494" s="318"/>
      <c r="BA494" s="318"/>
    </row>
    <row r="495" spans="52:53" ht="15.75" customHeight="1">
      <c r="AZ495" s="318"/>
      <c r="BA495" s="318"/>
    </row>
    <row r="496" spans="52:53" ht="15.75" customHeight="1">
      <c r="AZ496" s="318"/>
      <c r="BA496" s="318"/>
    </row>
    <row r="497" spans="52:53" ht="15.75" customHeight="1">
      <c r="AZ497" s="318"/>
      <c r="BA497" s="318"/>
    </row>
    <row r="498" spans="52:53" ht="15.75" customHeight="1">
      <c r="AZ498" s="318"/>
      <c r="BA498" s="318"/>
    </row>
    <row r="499" spans="52:53" ht="15.75" customHeight="1">
      <c r="AZ499" s="318"/>
      <c r="BA499" s="318"/>
    </row>
    <row r="500" spans="52:53" ht="15.75" customHeight="1">
      <c r="AZ500" s="318"/>
      <c r="BA500" s="318"/>
    </row>
    <row r="501" spans="52:53" ht="15.75" customHeight="1">
      <c r="AZ501" s="318"/>
      <c r="BA501" s="318"/>
    </row>
    <row r="502" spans="52:53" ht="15.75" customHeight="1">
      <c r="AZ502" s="318"/>
      <c r="BA502" s="318"/>
    </row>
    <row r="503" spans="52:53" ht="15.75" customHeight="1">
      <c r="AZ503" s="318"/>
      <c r="BA503" s="318"/>
    </row>
    <row r="504" spans="52:53" ht="15.75" customHeight="1">
      <c r="AZ504" s="318"/>
      <c r="BA504" s="318"/>
    </row>
    <row r="505" spans="52:53" ht="15.75" customHeight="1">
      <c r="AZ505" s="318"/>
      <c r="BA505" s="318"/>
    </row>
    <row r="506" spans="52:53" ht="15.75" customHeight="1">
      <c r="AZ506" s="318"/>
      <c r="BA506" s="318"/>
    </row>
    <row r="507" spans="52:53" ht="15.75" customHeight="1">
      <c r="AZ507" s="318"/>
      <c r="BA507" s="318"/>
    </row>
    <row r="508" spans="52:53" ht="15.75" customHeight="1">
      <c r="AZ508" s="318"/>
      <c r="BA508" s="318"/>
    </row>
    <row r="509" spans="52:53" ht="15.75" customHeight="1">
      <c r="AZ509" s="318"/>
      <c r="BA509" s="318"/>
    </row>
    <row r="510" spans="52:53" ht="15.75" customHeight="1">
      <c r="AZ510" s="318"/>
      <c r="BA510" s="318"/>
    </row>
    <row r="511" spans="52:53" ht="15.75" customHeight="1">
      <c r="AZ511" s="318"/>
      <c r="BA511" s="318"/>
    </row>
    <row r="512" spans="52:53" ht="15.75" customHeight="1">
      <c r="AZ512" s="318"/>
      <c r="BA512" s="318"/>
    </row>
    <row r="513" spans="52:53" ht="15.75" customHeight="1">
      <c r="AZ513" s="318"/>
      <c r="BA513" s="318"/>
    </row>
    <row r="514" spans="52:53" ht="15.75" customHeight="1">
      <c r="AZ514" s="318"/>
      <c r="BA514" s="318"/>
    </row>
    <row r="515" spans="52:53" ht="15.75" customHeight="1">
      <c r="AZ515" s="318"/>
      <c r="BA515" s="318"/>
    </row>
    <row r="516" spans="52:53" ht="15.75" customHeight="1">
      <c r="AZ516" s="318"/>
      <c r="BA516" s="318"/>
    </row>
    <row r="517" spans="52:53" ht="15.75" customHeight="1">
      <c r="AZ517" s="318"/>
      <c r="BA517" s="318"/>
    </row>
    <row r="518" spans="52:53" ht="15.75" customHeight="1">
      <c r="AZ518" s="318"/>
      <c r="BA518" s="318"/>
    </row>
    <row r="519" spans="52:53" ht="15.75" customHeight="1">
      <c r="AZ519" s="318"/>
      <c r="BA519" s="318"/>
    </row>
    <row r="520" spans="52:53" ht="15.75" customHeight="1">
      <c r="AZ520" s="318"/>
      <c r="BA520" s="318"/>
    </row>
    <row r="521" spans="52:53" ht="15.75" customHeight="1">
      <c r="AZ521" s="318"/>
      <c r="BA521" s="318"/>
    </row>
    <row r="522" spans="52:53" ht="15.75" customHeight="1">
      <c r="AZ522" s="318"/>
      <c r="BA522" s="318"/>
    </row>
    <row r="523" spans="52:53" ht="15.75" customHeight="1">
      <c r="AZ523" s="318"/>
      <c r="BA523" s="318"/>
    </row>
    <row r="524" spans="52:53" ht="15.75" customHeight="1">
      <c r="AZ524" s="318"/>
      <c r="BA524" s="318"/>
    </row>
    <row r="525" spans="52:53" ht="15.75" customHeight="1">
      <c r="AZ525" s="318"/>
      <c r="BA525" s="318"/>
    </row>
    <row r="526" spans="52:53" ht="15.75" customHeight="1">
      <c r="AZ526" s="318"/>
      <c r="BA526" s="318"/>
    </row>
    <row r="527" spans="52:53" ht="15.75" customHeight="1">
      <c r="AZ527" s="318"/>
      <c r="BA527" s="318"/>
    </row>
    <row r="528" spans="52:53" ht="15.75" customHeight="1">
      <c r="AZ528" s="318"/>
      <c r="BA528" s="318"/>
    </row>
    <row r="529" spans="52:53" ht="15.75" customHeight="1">
      <c r="AZ529" s="318"/>
      <c r="BA529" s="318"/>
    </row>
    <row r="530" spans="52:53" ht="15.75" customHeight="1">
      <c r="AZ530" s="318"/>
      <c r="BA530" s="318"/>
    </row>
    <row r="531" spans="52:53" ht="15.75" customHeight="1">
      <c r="AZ531" s="318"/>
      <c r="BA531" s="318"/>
    </row>
    <row r="532" spans="52:53" ht="15.75" customHeight="1">
      <c r="AZ532" s="318"/>
      <c r="BA532" s="318"/>
    </row>
    <row r="533" spans="52:53" ht="15.75" customHeight="1">
      <c r="AZ533" s="318"/>
      <c r="BA533" s="318"/>
    </row>
    <row r="534" spans="52:53" ht="15.75" customHeight="1">
      <c r="AZ534" s="318"/>
      <c r="BA534" s="318"/>
    </row>
    <row r="535" spans="52:53" ht="15.75" customHeight="1">
      <c r="AZ535" s="318"/>
      <c r="BA535" s="318"/>
    </row>
    <row r="536" spans="52:53" ht="15.75" customHeight="1">
      <c r="AZ536" s="318"/>
      <c r="BA536" s="318"/>
    </row>
    <row r="537" spans="52:53" ht="15.75" customHeight="1">
      <c r="AZ537" s="318"/>
      <c r="BA537" s="318"/>
    </row>
    <row r="538" spans="52:53" ht="15.75" customHeight="1">
      <c r="AZ538" s="318"/>
      <c r="BA538" s="318"/>
    </row>
    <row r="539" spans="52:53" ht="15.75" customHeight="1">
      <c r="AZ539" s="318"/>
      <c r="BA539" s="318"/>
    </row>
    <row r="540" spans="52:53" ht="15.75" customHeight="1">
      <c r="AZ540" s="318"/>
      <c r="BA540" s="318"/>
    </row>
    <row r="541" spans="52:53" ht="15.75" customHeight="1">
      <c r="AZ541" s="318"/>
      <c r="BA541" s="318"/>
    </row>
    <row r="542" spans="52:53" ht="15.75" customHeight="1">
      <c r="AZ542" s="318"/>
      <c r="BA542" s="318"/>
    </row>
    <row r="543" spans="52:53" ht="15.75" customHeight="1">
      <c r="AZ543" s="318"/>
      <c r="BA543" s="318"/>
    </row>
    <row r="544" spans="52:53" ht="15.75" customHeight="1">
      <c r="AZ544" s="318"/>
      <c r="BA544" s="318"/>
    </row>
    <row r="545" spans="52:53" ht="15.75" customHeight="1">
      <c r="AZ545" s="318"/>
      <c r="BA545" s="318"/>
    </row>
    <row r="546" spans="52:53" ht="15.75" customHeight="1">
      <c r="AZ546" s="318"/>
      <c r="BA546" s="318"/>
    </row>
    <row r="547" spans="52:53" ht="15.75" customHeight="1">
      <c r="AZ547" s="318"/>
      <c r="BA547" s="318"/>
    </row>
    <row r="548" spans="52:53" ht="15.75" customHeight="1">
      <c r="AZ548" s="318"/>
      <c r="BA548" s="318"/>
    </row>
    <row r="549" spans="52:53" ht="15.75" customHeight="1">
      <c r="AZ549" s="318"/>
      <c r="BA549" s="318"/>
    </row>
    <row r="550" spans="52:53" ht="15.75" customHeight="1">
      <c r="AZ550" s="318"/>
      <c r="BA550" s="318"/>
    </row>
    <row r="551" spans="52:53" ht="15.75" customHeight="1">
      <c r="AZ551" s="318"/>
      <c r="BA551" s="318"/>
    </row>
    <row r="552" spans="52:53" ht="15.75" customHeight="1">
      <c r="AZ552" s="318"/>
      <c r="BA552" s="318"/>
    </row>
    <row r="553" spans="52:53" ht="15.75" customHeight="1">
      <c r="AZ553" s="318"/>
      <c r="BA553" s="318"/>
    </row>
    <row r="554" spans="52:53" ht="15.75" customHeight="1">
      <c r="AZ554" s="318"/>
      <c r="BA554" s="318"/>
    </row>
    <row r="555" spans="52:53" ht="15.75" customHeight="1">
      <c r="AZ555" s="318"/>
      <c r="BA555" s="318"/>
    </row>
    <row r="556" spans="52:53" ht="15.75" customHeight="1">
      <c r="AZ556" s="318"/>
      <c r="BA556" s="318"/>
    </row>
    <row r="557" spans="52:53" ht="15.75" customHeight="1">
      <c r="AZ557" s="318"/>
      <c r="BA557" s="318"/>
    </row>
    <row r="558" spans="52:53" ht="15.75" customHeight="1">
      <c r="AZ558" s="318"/>
      <c r="BA558" s="318"/>
    </row>
    <row r="559" spans="52:53" ht="15.75" customHeight="1">
      <c r="AZ559" s="318"/>
      <c r="BA559" s="318"/>
    </row>
    <row r="560" spans="52:53" ht="15.75" customHeight="1">
      <c r="AZ560" s="318"/>
      <c r="BA560" s="318"/>
    </row>
    <row r="561" spans="52:53" ht="15.75" customHeight="1">
      <c r="AZ561" s="318"/>
      <c r="BA561" s="318"/>
    </row>
    <row r="562" spans="52:53" ht="15.75" customHeight="1">
      <c r="AZ562" s="318"/>
      <c r="BA562" s="318"/>
    </row>
    <row r="563" spans="52:53" ht="15.75" customHeight="1">
      <c r="AZ563" s="318"/>
      <c r="BA563" s="318"/>
    </row>
    <row r="564" spans="52:53" ht="15.75" customHeight="1">
      <c r="AZ564" s="318"/>
      <c r="BA564" s="318"/>
    </row>
    <row r="565" spans="52:53" ht="15.75" customHeight="1">
      <c r="AZ565" s="318"/>
      <c r="BA565" s="318"/>
    </row>
    <row r="566" spans="52:53" ht="15.75" customHeight="1">
      <c r="AZ566" s="318"/>
      <c r="BA566" s="318"/>
    </row>
    <row r="567" spans="52:53" ht="15.75" customHeight="1">
      <c r="AZ567" s="318"/>
      <c r="BA567" s="318"/>
    </row>
    <row r="568" spans="52:53" ht="15.75" customHeight="1">
      <c r="AZ568" s="318"/>
      <c r="BA568" s="318"/>
    </row>
    <row r="569" spans="52:53" ht="15.75" customHeight="1">
      <c r="AZ569" s="318"/>
      <c r="BA569" s="318"/>
    </row>
    <row r="570" spans="52:53" ht="15.75" customHeight="1">
      <c r="AZ570" s="318"/>
      <c r="BA570" s="318"/>
    </row>
    <row r="571" spans="52:53" ht="15.75" customHeight="1">
      <c r="AZ571" s="318"/>
      <c r="BA571" s="318"/>
    </row>
    <row r="572" spans="52:53" ht="15.75" customHeight="1">
      <c r="AZ572" s="318"/>
      <c r="BA572" s="318"/>
    </row>
    <row r="573" spans="52:53" ht="15.75" customHeight="1">
      <c r="AZ573" s="318"/>
      <c r="BA573" s="318"/>
    </row>
    <row r="574" spans="52:53" ht="15.75" customHeight="1">
      <c r="AZ574" s="318"/>
      <c r="BA574" s="318"/>
    </row>
    <row r="575" spans="52:53" ht="15.75" customHeight="1">
      <c r="AZ575" s="318"/>
      <c r="BA575" s="318"/>
    </row>
    <row r="576" spans="52:53" ht="15.75" customHeight="1">
      <c r="AZ576" s="318"/>
      <c r="BA576" s="318"/>
    </row>
    <row r="577" spans="52:53" ht="15.75" customHeight="1">
      <c r="AZ577" s="318"/>
      <c r="BA577" s="318"/>
    </row>
    <row r="578" spans="52:53" ht="15.75" customHeight="1">
      <c r="AZ578" s="318"/>
      <c r="BA578" s="318"/>
    </row>
    <row r="579" spans="52:53" ht="15.75" customHeight="1">
      <c r="AZ579" s="318"/>
      <c r="BA579" s="318"/>
    </row>
    <row r="580" spans="52:53" ht="15.75" customHeight="1">
      <c r="AZ580" s="318"/>
      <c r="BA580" s="318"/>
    </row>
    <row r="581" spans="52:53" ht="15.75" customHeight="1">
      <c r="AZ581" s="318"/>
      <c r="BA581" s="318"/>
    </row>
    <row r="582" spans="52:53" ht="15.75" customHeight="1">
      <c r="AZ582" s="318"/>
      <c r="BA582" s="318"/>
    </row>
    <row r="583" spans="52:53" ht="15.75" customHeight="1">
      <c r="AZ583" s="318"/>
      <c r="BA583" s="318"/>
    </row>
    <row r="584" spans="52:53" ht="15.75" customHeight="1">
      <c r="AZ584" s="318"/>
      <c r="BA584" s="318"/>
    </row>
    <row r="585" spans="52:53" ht="15.75" customHeight="1">
      <c r="AZ585" s="318"/>
      <c r="BA585" s="318"/>
    </row>
    <row r="586" spans="52:53" ht="15.75" customHeight="1">
      <c r="AZ586" s="318"/>
      <c r="BA586" s="318"/>
    </row>
    <row r="587" spans="52:53" ht="15.75" customHeight="1">
      <c r="AZ587" s="318"/>
      <c r="BA587" s="318"/>
    </row>
    <row r="588" spans="52:53" ht="15.75" customHeight="1">
      <c r="AZ588" s="318"/>
      <c r="BA588" s="318"/>
    </row>
    <row r="589" spans="52:53" ht="15.75" customHeight="1">
      <c r="AZ589" s="318"/>
      <c r="BA589" s="318"/>
    </row>
    <row r="590" spans="52:53" ht="15.75" customHeight="1">
      <c r="AZ590" s="318"/>
      <c r="BA590" s="318"/>
    </row>
    <row r="591" spans="52:53" ht="15.75" customHeight="1">
      <c r="AZ591" s="318"/>
      <c r="BA591" s="318"/>
    </row>
    <row r="592" spans="52:53" ht="15.75" customHeight="1">
      <c r="AZ592" s="318"/>
      <c r="BA592" s="318"/>
    </row>
    <row r="593" spans="52:53" ht="15.75" customHeight="1">
      <c r="AZ593" s="318"/>
      <c r="BA593" s="318"/>
    </row>
    <row r="594" spans="52:53" ht="15.75" customHeight="1">
      <c r="AZ594" s="318"/>
      <c r="BA594" s="318"/>
    </row>
    <row r="595" spans="52:53" ht="15.75" customHeight="1">
      <c r="AZ595" s="318"/>
      <c r="BA595" s="318"/>
    </row>
    <row r="596" spans="52:53" ht="15.75" customHeight="1">
      <c r="AZ596" s="318"/>
      <c r="BA596" s="318"/>
    </row>
    <row r="597" spans="52:53" ht="15.75" customHeight="1">
      <c r="AZ597" s="318"/>
      <c r="BA597" s="318"/>
    </row>
    <row r="598" spans="52:53" ht="15.75" customHeight="1">
      <c r="AZ598" s="318"/>
      <c r="BA598" s="318"/>
    </row>
    <row r="599" spans="52:53" ht="15.75" customHeight="1">
      <c r="AZ599" s="318"/>
      <c r="BA599" s="318"/>
    </row>
    <row r="600" spans="52:53" ht="15.75" customHeight="1">
      <c r="AZ600" s="318"/>
      <c r="BA600" s="318"/>
    </row>
    <row r="601" spans="52:53" ht="15.75" customHeight="1">
      <c r="AZ601" s="318"/>
      <c r="BA601" s="318"/>
    </row>
    <row r="602" spans="52:53" ht="15.75" customHeight="1">
      <c r="AZ602" s="318"/>
      <c r="BA602" s="318"/>
    </row>
    <row r="603" spans="52:53" ht="15.75" customHeight="1">
      <c r="AZ603" s="318"/>
      <c r="BA603" s="318"/>
    </row>
    <row r="604" spans="52:53" ht="15.75" customHeight="1">
      <c r="AZ604" s="318"/>
      <c r="BA604" s="318"/>
    </row>
    <row r="605" spans="52:53" ht="15.75" customHeight="1">
      <c r="AZ605" s="318"/>
      <c r="BA605" s="318"/>
    </row>
    <row r="606" spans="52:53" ht="15.75" customHeight="1">
      <c r="AZ606" s="318"/>
      <c r="BA606" s="318"/>
    </row>
    <row r="607" spans="52:53" ht="15.75" customHeight="1">
      <c r="AZ607" s="318"/>
      <c r="BA607" s="318"/>
    </row>
    <row r="608" spans="52:53" ht="15.75" customHeight="1">
      <c r="AZ608" s="318"/>
      <c r="BA608" s="318"/>
    </row>
    <row r="609" spans="52:53" ht="15.75" customHeight="1">
      <c r="AZ609" s="318"/>
      <c r="BA609" s="318"/>
    </row>
    <row r="610" spans="52:53" ht="15.75" customHeight="1">
      <c r="AZ610" s="318"/>
      <c r="BA610" s="318"/>
    </row>
    <row r="611" spans="52:53" ht="15.75" customHeight="1">
      <c r="AZ611" s="318"/>
      <c r="BA611" s="318"/>
    </row>
    <row r="612" spans="52:53" ht="15.75" customHeight="1">
      <c r="AZ612" s="318"/>
      <c r="BA612" s="318"/>
    </row>
    <row r="613" spans="52:53" ht="15.75" customHeight="1">
      <c r="AZ613" s="318"/>
      <c r="BA613" s="318"/>
    </row>
    <row r="614" spans="52:53" ht="15.75" customHeight="1">
      <c r="AZ614" s="318"/>
      <c r="BA614" s="318"/>
    </row>
    <row r="615" spans="52:53" ht="15.75" customHeight="1">
      <c r="AZ615" s="318"/>
      <c r="BA615" s="318"/>
    </row>
    <row r="616" spans="52:53" ht="15.75" customHeight="1">
      <c r="AZ616" s="318"/>
      <c r="BA616" s="318"/>
    </row>
    <row r="617" spans="52:53" ht="15.75" customHeight="1">
      <c r="AZ617" s="318"/>
      <c r="BA617" s="318"/>
    </row>
    <row r="618" spans="52:53" ht="15.75" customHeight="1">
      <c r="AZ618" s="318"/>
      <c r="BA618" s="318"/>
    </row>
    <row r="619" spans="52:53" ht="15.75" customHeight="1">
      <c r="AZ619" s="318"/>
      <c r="BA619" s="318"/>
    </row>
    <row r="620" spans="52:53" ht="15.75" customHeight="1">
      <c r="AZ620" s="318"/>
      <c r="BA620" s="318"/>
    </row>
    <row r="621" spans="52:53" ht="15.75" customHeight="1">
      <c r="AZ621" s="318"/>
      <c r="BA621" s="318"/>
    </row>
    <row r="622" spans="52:53" ht="15.75" customHeight="1">
      <c r="AZ622" s="318"/>
      <c r="BA622" s="318"/>
    </row>
    <row r="623" spans="52:53" ht="15.75" customHeight="1">
      <c r="AZ623" s="318"/>
      <c r="BA623" s="318"/>
    </row>
    <row r="624" spans="52:53" ht="15.75" customHeight="1">
      <c r="AZ624" s="318"/>
      <c r="BA624" s="318"/>
    </row>
    <row r="625" spans="52:53" ht="15.75" customHeight="1">
      <c r="AZ625" s="318"/>
      <c r="BA625" s="318"/>
    </row>
    <row r="626" spans="52:53" ht="15.75" customHeight="1">
      <c r="AZ626" s="318"/>
      <c r="BA626" s="318"/>
    </row>
    <row r="627" spans="52:53" ht="15.75" customHeight="1">
      <c r="AZ627" s="318"/>
      <c r="BA627" s="318"/>
    </row>
    <row r="628" spans="52:53" ht="15.75" customHeight="1">
      <c r="AZ628" s="318"/>
      <c r="BA628" s="318"/>
    </row>
    <row r="629" spans="52:53" ht="15.75" customHeight="1">
      <c r="AZ629" s="318"/>
      <c r="BA629" s="318"/>
    </row>
    <row r="630" spans="52:53" ht="15.75" customHeight="1">
      <c r="AZ630" s="318"/>
      <c r="BA630" s="318"/>
    </row>
    <row r="631" spans="52:53" ht="15.75" customHeight="1">
      <c r="AZ631" s="318"/>
      <c r="BA631" s="318"/>
    </row>
    <row r="632" spans="52:53" ht="15.75" customHeight="1">
      <c r="AZ632" s="318"/>
      <c r="BA632" s="318"/>
    </row>
    <row r="633" spans="52:53" ht="15.75" customHeight="1">
      <c r="AZ633" s="318"/>
      <c r="BA633" s="318"/>
    </row>
    <row r="634" spans="52:53" ht="15.75" customHeight="1">
      <c r="AZ634" s="318"/>
      <c r="BA634" s="318"/>
    </row>
    <row r="635" spans="52:53" ht="15.75" customHeight="1">
      <c r="AZ635" s="318"/>
      <c r="BA635" s="318"/>
    </row>
    <row r="636" spans="52:53" ht="15.75" customHeight="1">
      <c r="AZ636" s="318"/>
      <c r="BA636" s="318"/>
    </row>
    <row r="637" spans="52:53" ht="15.75" customHeight="1">
      <c r="AZ637" s="318"/>
      <c r="BA637" s="318"/>
    </row>
    <row r="638" spans="52:53" ht="15.75" customHeight="1">
      <c r="AZ638" s="318"/>
      <c r="BA638" s="318"/>
    </row>
    <row r="639" spans="52:53" ht="15.75" customHeight="1">
      <c r="AZ639" s="318"/>
      <c r="BA639" s="318"/>
    </row>
    <row r="640" spans="52:53" ht="15.75" customHeight="1">
      <c r="AZ640" s="318"/>
      <c r="BA640" s="318"/>
    </row>
    <row r="641" spans="52:53" ht="15.75" customHeight="1">
      <c r="AZ641" s="318"/>
      <c r="BA641" s="318"/>
    </row>
    <row r="642" spans="52:53" ht="15.75" customHeight="1">
      <c r="AZ642" s="318"/>
      <c r="BA642" s="318"/>
    </row>
    <row r="643" spans="52:53" ht="15.75" customHeight="1">
      <c r="AZ643" s="318"/>
      <c r="BA643" s="318"/>
    </row>
    <row r="644" spans="52:53" ht="15.75" customHeight="1">
      <c r="AZ644" s="318"/>
      <c r="BA644" s="318"/>
    </row>
    <row r="645" spans="52:53" ht="15.75" customHeight="1">
      <c r="AZ645" s="318"/>
      <c r="BA645" s="318"/>
    </row>
    <row r="646" spans="52:53" ht="15.75" customHeight="1">
      <c r="AZ646" s="318"/>
      <c r="BA646" s="318"/>
    </row>
    <row r="647" spans="52:53" ht="15.75" customHeight="1">
      <c r="AZ647" s="318"/>
      <c r="BA647" s="318"/>
    </row>
    <row r="648" spans="52:53" ht="15.75" customHeight="1">
      <c r="AZ648" s="318"/>
      <c r="BA648" s="318"/>
    </row>
    <row r="649" spans="52:53" ht="15.75" customHeight="1">
      <c r="AZ649" s="318"/>
      <c r="BA649" s="318"/>
    </row>
    <row r="650" spans="52:53" ht="15.75" customHeight="1">
      <c r="AZ650" s="318"/>
      <c r="BA650" s="318"/>
    </row>
    <row r="651" spans="52:53" ht="15.75" customHeight="1">
      <c r="AZ651" s="318"/>
      <c r="BA651" s="318"/>
    </row>
    <row r="652" spans="52:53" ht="15.75" customHeight="1">
      <c r="AZ652" s="318"/>
      <c r="BA652" s="318"/>
    </row>
    <row r="653" spans="52:53" ht="15.75" customHeight="1">
      <c r="AZ653" s="318"/>
      <c r="BA653" s="318"/>
    </row>
    <row r="654" spans="52:53" ht="15.75" customHeight="1">
      <c r="AZ654" s="318"/>
      <c r="BA654" s="318"/>
    </row>
    <row r="655" spans="52:53" ht="15.75" customHeight="1">
      <c r="AZ655" s="318"/>
      <c r="BA655" s="318"/>
    </row>
    <row r="656" spans="52:53" ht="15.75" customHeight="1">
      <c r="AZ656" s="318"/>
      <c r="BA656" s="318"/>
    </row>
    <row r="657" spans="52:53" ht="15.75" customHeight="1">
      <c r="AZ657" s="318"/>
      <c r="BA657" s="318"/>
    </row>
    <row r="658" spans="52:53" ht="15.75" customHeight="1">
      <c r="AZ658" s="318"/>
      <c r="BA658" s="318"/>
    </row>
    <row r="659" spans="52:53" ht="15.75" customHeight="1">
      <c r="AZ659" s="318"/>
      <c r="BA659" s="318"/>
    </row>
    <row r="660" spans="52:53" ht="15.75" customHeight="1">
      <c r="AZ660" s="318"/>
      <c r="BA660" s="318"/>
    </row>
    <row r="661" spans="52:53" ht="15.75" customHeight="1">
      <c r="AZ661" s="318"/>
      <c r="BA661" s="318"/>
    </row>
    <row r="662" spans="52:53" ht="15.75" customHeight="1">
      <c r="AZ662" s="318"/>
      <c r="BA662" s="318"/>
    </row>
    <row r="663" spans="52:53" ht="15.75" customHeight="1">
      <c r="AZ663" s="318"/>
      <c r="BA663" s="318"/>
    </row>
    <row r="664" spans="52:53" ht="15.75" customHeight="1">
      <c r="AZ664" s="318"/>
      <c r="BA664" s="318"/>
    </row>
    <row r="665" spans="52:53" ht="15.75" customHeight="1">
      <c r="AZ665" s="318"/>
      <c r="BA665" s="318"/>
    </row>
    <row r="666" spans="52:53" ht="15.75" customHeight="1">
      <c r="AZ666" s="318"/>
      <c r="BA666" s="318"/>
    </row>
    <row r="667" spans="52:53" ht="15.75" customHeight="1">
      <c r="AZ667" s="318"/>
      <c r="BA667" s="318"/>
    </row>
    <row r="668" spans="52:53" ht="15.75" customHeight="1">
      <c r="AZ668" s="318"/>
      <c r="BA668" s="318"/>
    </row>
    <row r="669" spans="52:53" ht="15.75" customHeight="1">
      <c r="AZ669" s="318"/>
      <c r="BA669" s="318"/>
    </row>
    <row r="670" spans="52:53" ht="15.75" customHeight="1">
      <c r="AZ670" s="318"/>
      <c r="BA670" s="318"/>
    </row>
    <row r="671" spans="52:53" ht="15.75" customHeight="1">
      <c r="AZ671" s="318"/>
      <c r="BA671" s="318"/>
    </row>
    <row r="672" spans="52:53" ht="15.75" customHeight="1">
      <c r="AZ672" s="318"/>
      <c r="BA672" s="318"/>
    </row>
    <row r="673" spans="52:53" ht="15.75" customHeight="1">
      <c r="AZ673" s="318"/>
      <c r="BA673" s="318"/>
    </row>
    <row r="674" spans="52:53" ht="15.75" customHeight="1">
      <c r="AZ674" s="318"/>
      <c r="BA674" s="318"/>
    </row>
    <row r="675" spans="52:53" ht="15.75" customHeight="1">
      <c r="AZ675" s="318"/>
      <c r="BA675" s="318"/>
    </row>
    <row r="676" spans="52:53" ht="15.75" customHeight="1">
      <c r="AZ676" s="318"/>
      <c r="BA676" s="318"/>
    </row>
    <row r="677" spans="52:53" ht="15.75" customHeight="1">
      <c r="AZ677" s="318"/>
      <c r="BA677" s="318"/>
    </row>
    <row r="678" spans="52:53" ht="15.75" customHeight="1">
      <c r="AZ678" s="318"/>
      <c r="BA678" s="318"/>
    </row>
    <row r="679" spans="52:53" ht="15.75" customHeight="1">
      <c r="AZ679" s="318"/>
      <c r="BA679" s="318"/>
    </row>
    <row r="680" spans="52:53" ht="15.75" customHeight="1">
      <c r="AZ680" s="318"/>
      <c r="BA680" s="318"/>
    </row>
    <row r="681" spans="52:53" ht="15.75" customHeight="1">
      <c r="AZ681" s="318"/>
      <c r="BA681" s="318"/>
    </row>
    <row r="682" spans="52:53" ht="15.75" customHeight="1">
      <c r="AZ682" s="318"/>
      <c r="BA682" s="318"/>
    </row>
    <row r="683" spans="52:53" ht="15.75" customHeight="1">
      <c r="AZ683" s="318"/>
      <c r="BA683" s="318"/>
    </row>
    <row r="684" spans="52:53" ht="15.75" customHeight="1">
      <c r="AZ684" s="318"/>
      <c r="BA684" s="318"/>
    </row>
    <row r="685" spans="52:53" ht="15.75" customHeight="1">
      <c r="AZ685" s="318"/>
      <c r="BA685" s="318"/>
    </row>
    <row r="686" spans="52:53" ht="15.75" customHeight="1">
      <c r="AZ686" s="318"/>
      <c r="BA686" s="318"/>
    </row>
    <row r="687" spans="52:53" ht="15.75" customHeight="1">
      <c r="AZ687" s="318"/>
      <c r="BA687" s="318"/>
    </row>
    <row r="688" spans="52:53" ht="15.75" customHeight="1">
      <c r="AZ688" s="318"/>
      <c r="BA688" s="318"/>
    </row>
    <row r="689" spans="52:53" ht="15.75" customHeight="1">
      <c r="AZ689" s="318"/>
      <c r="BA689" s="318"/>
    </row>
    <row r="690" spans="52:53" ht="15.75" customHeight="1">
      <c r="AZ690" s="318"/>
      <c r="BA690" s="318"/>
    </row>
    <row r="691" spans="52:53" ht="15.75" customHeight="1">
      <c r="AZ691" s="318"/>
      <c r="BA691" s="318"/>
    </row>
    <row r="692" spans="52:53" ht="15.75" customHeight="1">
      <c r="AZ692" s="318"/>
      <c r="BA692" s="318"/>
    </row>
    <row r="693" spans="52:53" ht="15.75" customHeight="1">
      <c r="AZ693" s="318"/>
      <c r="BA693" s="318"/>
    </row>
    <row r="694" spans="52:53" ht="15.75" customHeight="1">
      <c r="AZ694" s="318"/>
      <c r="BA694" s="318"/>
    </row>
    <row r="695" spans="52:53" ht="15.75" customHeight="1">
      <c r="AZ695" s="318"/>
      <c r="BA695" s="318"/>
    </row>
    <row r="696" spans="52:53" ht="15.75" customHeight="1">
      <c r="AZ696" s="318"/>
      <c r="BA696" s="318"/>
    </row>
    <row r="697" spans="52:53" ht="15.75" customHeight="1">
      <c r="AZ697" s="318"/>
      <c r="BA697" s="318"/>
    </row>
    <row r="698" spans="52:53" ht="15.75" customHeight="1">
      <c r="AZ698" s="318"/>
      <c r="BA698" s="318"/>
    </row>
    <row r="699" spans="52:53" ht="15.75" customHeight="1">
      <c r="AZ699" s="318"/>
      <c r="BA699" s="318"/>
    </row>
    <row r="700" spans="52:53" ht="15.75" customHeight="1">
      <c r="AZ700" s="318"/>
      <c r="BA700" s="318"/>
    </row>
    <row r="701" spans="52:53" ht="15.75" customHeight="1">
      <c r="AZ701" s="318"/>
      <c r="BA701" s="318"/>
    </row>
    <row r="702" spans="52:53" ht="15.75" customHeight="1">
      <c r="AZ702" s="318"/>
      <c r="BA702" s="318"/>
    </row>
    <row r="703" spans="52:53" ht="15.75" customHeight="1">
      <c r="AZ703" s="318"/>
      <c r="BA703" s="318"/>
    </row>
    <row r="704" spans="52:53" ht="15.75" customHeight="1">
      <c r="AZ704" s="318"/>
      <c r="BA704" s="318"/>
    </row>
    <row r="705" spans="52:53" ht="15.75" customHeight="1">
      <c r="AZ705" s="318"/>
      <c r="BA705" s="318"/>
    </row>
    <row r="706" spans="52:53" ht="15.75" customHeight="1">
      <c r="AZ706" s="318"/>
      <c r="BA706" s="318"/>
    </row>
    <row r="707" spans="52:53" ht="15.75" customHeight="1">
      <c r="AZ707" s="318"/>
      <c r="BA707" s="318"/>
    </row>
    <row r="708" spans="52:53" ht="15.75" customHeight="1">
      <c r="AZ708" s="318"/>
      <c r="BA708" s="318"/>
    </row>
    <row r="709" spans="52:53" ht="15.75" customHeight="1">
      <c r="AZ709" s="318"/>
      <c r="BA709" s="318"/>
    </row>
    <row r="710" spans="52:53" ht="15.75" customHeight="1">
      <c r="AZ710" s="318"/>
      <c r="BA710" s="318"/>
    </row>
    <row r="711" spans="52:53" ht="15.75" customHeight="1">
      <c r="AZ711" s="318"/>
      <c r="BA711" s="318"/>
    </row>
    <row r="712" spans="52:53" ht="15.75" customHeight="1">
      <c r="AZ712" s="318"/>
      <c r="BA712" s="318"/>
    </row>
    <row r="713" spans="52:53" ht="15.75" customHeight="1">
      <c r="AZ713" s="318"/>
      <c r="BA713" s="318"/>
    </row>
    <row r="714" spans="52:53" ht="15.75" customHeight="1">
      <c r="AZ714" s="318"/>
      <c r="BA714" s="318"/>
    </row>
    <row r="715" spans="52:53" ht="15.75" customHeight="1">
      <c r="AZ715" s="318"/>
      <c r="BA715" s="318"/>
    </row>
    <row r="716" spans="52:53" ht="15.75" customHeight="1">
      <c r="AZ716" s="318"/>
      <c r="BA716" s="318"/>
    </row>
    <row r="717" spans="52:53" ht="15.75" customHeight="1">
      <c r="AZ717" s="318"/>
      <c r="BA717" s="318"/>
    </row>
    <row r="718" spans="52:53" ht="15.75" customHeight="1">
      <c r="AZ718" s="318"/>
      <c r="BA718" s="318"/>
    </row>
    <row r="719" spans="52:53" ht="15.75" customHeight="1">
      <c r="AZ719" s="318"/>
      <c r="BA719" s="318"/>
    </row>
    <row r="720" spans="52:53" ht="15.75" customHeight="1">
      <c r="AZ720" s="318"/>
      <c r="BA720" s="318"/>
    </row>
    <row r="721" spans="52:53" ht="15.75" customHeight="1">
      <c r="AZ721" s="318"/>
      <c r="BA721" s="318"/>
    </row>
    <row r="722" spans="52:53" ht="15.75" customHeight="1">
      <c r="AZ722" s="318"/>
      <c r="BA722" s="318"/>
    </row>
    <row r="723" spans="52:53" ht="15.75" customHeight="1">
      <c r="AZ723" s="318"/>
      <c r="BA723" s="318"/>
    </row>
    <row r="724" spans="52:53" ht="15.75" customHeight="1">
      <c r="AZ724" s="318"/>
      <c r="BA724" s="318"/>
    </row>
    <row r="725" spans="52:53" ht="15.75" customHeight="1">
      <c r="AZ725" s="318"/>
      <c r="BA725" s="318"/>
    </row>
    <row r="726" spans="52:53" ht="15.75" customHeight="1">
      <c r="AZ726" s="318"/>
      <c r="BA726" s="318"/>
    </row>
    <row r="727" spans="52:53" ht="15.75" customHeight="1">
      <c r="AZ727" s="318"/>
      <c r="BA727" s="318"/>
    </row>
    <row r="728" spans="52:53" ht="15.75" customHeight="1">
      <c r="AZ728" s="318"/>
      <c r="BA728" s="318"/>
    </row>
    <row r="729" spans="52:53" ht="15.75" customHeight="1">
      <c r="AZ729" s="318"/>
      <c r="BA729" s="318"/>
    </row>
    <row r="730" spans="52:53" ht="15.75" customHeight="1">
      <c r="AZ730" s="318"/>
      <c r="BA730" s="318"/>
    </row>
    <row r="731" spans="52:53" ht="15.75" customHeight="1">
      <c r="AZ731" s="318"/>
      <c r="BA731" s="318"/>
    </row>
    <row r="732" spans="52:53" ht="15.75" customHeight="1">
      <c r="AZ732" s="318"/>
      <c r="BA732" s="318"/>
    </row>
    <row r="733" spans="52:53" ht="15.75" customHeight="1">
      <c r="AZ733" s="318"/>
      <c r="BA733" s="318"/>
    </row>
    <row r="734" spans="52:53" ht="15.75" customHeight="1">
      <c r="AZ734" s="318"/>
      <c r="BA734" s="318"/>
    </row>
    <row r="735" spans="52:53" ht="15.75" customHeight="1">
      <c r="AZ735" s="318"/>
      <c r="BA735" s="318"/>
    </row>
    <row r="736" spans="52:53" ht="15.75" customHeight="1">
      <c r="AZ736" s="318"/>
      <c r="BA736" s="318"/>
    </row>
    <row r="737" spans="52:53" ht="15.75" customHeight="1">
      <c r="AZ737" s="318"/>
      <c r="BA737" s="318"/>
    </row>
    <row r="738" spans="52:53" ht="15.75" customHeight="1">
      <c r="AZ738" s="318"/>
      <c r="BA738" s="318"/>
    </row>
    <row r="739" spans="52:53" ht="15.75" customHeight="1">
      <c r="AZ739" s="318"/>
      <c r="BA739" s="318"/>
    </row>
    <row r="740" spans="52:53" ht="15.75" customHeight="1">
      <c r="AZ740" s="318"/>
      <c r="BA740" s="318"/>
    </row>
    <row r="741" spans="52:53" ht="15.75" customHeight="1">
      <c r="AZ741" s="318"/>
      <c r="BA741" s="318"/>
    </row>
    <row r="742" spans="52:53" ht="15.75" customHeight="1">
      <c r="AZ742" s="318"/>
      <c r="BA742" s="318"/>
    </row>
    <row r="743" spans="52:53" ht="15.75" customHeight="1">
      <c r="AZ743" s="318"/>
      <c r="BA743" s="318"/>
    </row>
    <row r="744" spans="52:53" ht="15.75" customHeight="1">
      <c r="AZ744" s="318"/>
      <c r="BA744" s="318"/>
    </row>
    <row r="745" spans="52:53" ht="15.75" customHeight="1">
      <c r="AZ745" s="318"/>
      <c r="BA745" s="318"/>
    </row>
    <row r="746" spans="52:53" ht="15.75" customHeight="1">
      <c r="AZ746" s="318"/>
      <c r="BA746" s="318"/>
    </row>
    <row r="747" spans="52:53" ht="15.75" customHeight="1">
      <c r="AZ747" s="318"/>
      <c r="BA747" s="318"/>
    </row>
    <row r="748" spans="52:53" ht="15.75" customHeight="1">
      <c r="AZ748" s="318"/>
      <c r="BA748" s="318"/>
    </row>
    <row r="749" spans="52:53" ht="15.75" customHeight="1">
      <c r="AZ749" s="318"/>
      <c r="BA749" s="318"/>
    </row>
    <row r="750" spans="52:53" ht="15.75" customHeight="1">
      <c r="AZ750" s="318"/>
      <c r="BA750" s="318"/>
    </row>
    <row r="751" spans="52:53" ht="15.75" customHeight="1">
      <c r="AZ751" s="318"/>
      <c r="BA751" s="318"/>
    </row>
    <row r="752" spans="52:53" ht="15.75" customHeight="1">
      <c r="AZ752" s="318"/>
      <c r="BA752" s="318"/>
    </row>
    <row r="753" spans="52:53" ht="15.75" customHeight="1">
      <c r="AZ753" s="318"/>
      <c r="BA753" s="318"/>
    </row>
    <row r="754" spans="52:53" ht="15.75" customHeight="1">
      <c r="AZ754" s="318"/>
      <c r="BA754" s="318"/>
    </row>
    <row r="755" spans="52:53" ht="15.75" customHeight="1">
      <c r="AZ755" s="318"/>
      <c r="BA755" s="318"/>
    </row>
    <row r="756" spans="52:53" ht="15.75" customHeight="1">
      <c r="AZ756" s="318"/>
      <c r="BA756" s="318"/>
    </row>
    <row r="757" spans="52:53" ht="15.75" customHeight="1">
      <c r="AZ757" s="318"/>
      <c r="BA757" s="318"/>
    </row>
    <row r="758" spans="52:53" ht="15.75" customHeight="1">
      <c r="AZ758" s="318"/>
      <c r="BA758" s="318"/>
    </row>
    <row r="759" spans="52:53" ht="15.75" customHeight="1">
      <c r="AZ759" s="318"/>
      <c r="BA759" s="318"/>
    </row>
    <row r="760" spans="52:53" ht="15.75" customHeight="1">
      <c r="AZ760" s="318"/>
      <c r="BA760" s="318"/>
    </row>
    <row r="761" spans="52:53" ht="15.75" customHeight="1">
      <c r="AZ761" s="318"/>
      <c r="BA761" s="318"/>
    </row>
    <row r="762" spans="52:53" ht="15.75" customHeight="1">
      <c r="AZ762" s="318"/>
      <c r="BA762" s="318"/>
    </row>
    <row r="763" spans="52:53" ht="15.75" customHeight="1">
      <c r="AZ763" s="318"/>
      <c r="BA763" s="318"/>
    </row>
    <row r="764" spans="52:53" ht="15.75" customHeight="1">
      <c r="AZ764" s="318"/>
      <c r="BA764" s="318"/>
    </row>
    <row r="765" spans="52:53" ht="15.75" customHeight="1">
      <c r="AZ765" s="318"/>
      <c r="BA765" s="318"/>
    </row>
    <row r="766" spans="52:53" ht="15.75" customHeight="1">
      <c r="AZ766" s="318"/>
      <c r="BA766" s="318"/>
    </row>
    <row r="767" spans="52:53" ht="15.75" customHeight="1">
      <c r="AZ767" s="318"/>
      <c r="BA767" s="318"/>
    </row>
    <row r="768" spans="52:53" ht="15.75" customHeight="1">
      <c r="AZ768" s="318"/>
      <c r="BA768" s="318"/>
    </row>
    <row r="769" spans="52:53" ht="15.75" customHeight="1">
      <c r="AZ769" s="318"/>
      <c r="BA769" s="318"/>
    </row>
    <row r="770" spans="52:53" ht="15.75" customHeight="1">
      <c r="AZ770" s="318"/>
      <c r="BA770" s="318"/>
    </row>
    <row r="771" spans="52:53" ht="15.75" customHeight="1">
      <c r="AZ771" s="318"/>
      <c r="BA771" s="318"/>
    </row>
    <row r="772" spans="52:53" ht="15.75" customHeight="1">
      <c r="AZ772" s="318"/>
      <c r="BA772" s="318"/>
    </row>
    <row r="773" spans="52:53" ht="15.75" customHeight="1">
      <c r="AZ773" s="318"/>
      <c r="BA773" s="318"/>
    </row>
    <row r="774" spans="52:53" ht="15.75" customHeight="1">
      <c r="AZ774" s="318"/>
      <c r="BA774" s="318"/>
    </row>
    <row r="775" spans="52:53" ht="15.75" customHeight="1">
      <c r="AZ775" s="318"/>
      <c r="BA775" s="318"/>
    </row>
    <row r="776" spans="52:53" ht="15.75" customHeight="1">
      <c r="AZ776" s="318"/>
      <c r="BA776" s="318"/>
    </row>
    <row r="777" spans="52:53" ht="15.75" customHeight="1">
      <c r="AZ777" s="318"/>
      <c r="BA777" s="318"/>
    </row>
    <row r="778" spans="52:53" ht="15.75" customHeight="1">
      <c r="AZ778" s="318"/>
      <c r="BA778" s="318"/>
    </row>
    <row r="779" spans="52:53" ht="15.75" customHeight="1">
      <c r="AZ779" s="318"/>
      <c r="BA779" s="318"/>
    </row>
    <row r="780" spans="52:53" ht="15.75" customHeight="1">
      <c r="AZ780" s="318"/>
      <c r="BA780" s="318"/>
    </row>
    <row r="781" spans="52:53" ht="15.75" customHeight="1">
      <c r="AZ781" s="318"/>
      <c r="BA781" s="318"/>
    </row>
    <row r="782" spans="52:53" ht="15.75" customHeight="1">
      <c r="AZ782" s="318"/>
      <c r="BA782" s="318"/>
    </row>
    <row r="783" spans="52:53" ht="15.75" customHeight="1">
      <c r="AZ783" s="318"/>
      <c r="BA783" s="318"/>
    </row>
    <row r="784" spans="52:53" ht="15.75" customHeight="1">
      <c r="AZ784" s="318"/>
      <c r="BA784" s="318"/>
    </row>
    <row r="785" spans="52:53" ht="15.75" customHeight="1">
      <c r="AZ785" s="318"/>
      <c r="BA785" s="318"/>
    </row>
    <row r="786" spans="52:53" ht="15.75" customHeight="1">
      <c r="AZ786" s="318"/>
      <c r="BA786" s="318"/>
    </row>
    <row r="787" spans="52:53" ht="15.75" customHeight="1">
      <c r="AZ787" s="318"/>
      <c r="BA787" s="318"/>
    </row>
    <row r="788" spans="52:53" ht="15.75" customHeight="1">
      <c r="AZ788" s="318"/>
      <c r="BA788" s="318"/>
    </row>
    <row r="789" spans="52:53" ht="15.75" customHeight="1">
      <c r="AZ789" s="318"/>
      <c r="BA789" s="318"/>
    </row>
    <row r="790" spans="52:53" ht="15.75" customHeight="1">
      <c r="AZ790" s="318"/>
      <c r="BA790" s="318"/>
    </row>
    <row r="791" spans="52:53" ht="15.75" customHeight="1">
      <c r="AZ791" s="318"/>
      <c r="BA791" s="318"/>
    </row>
    <row r="792" spans="52:53" ht="15.75" customHeight="1">
      <c r="AZ792" s="318"/>
      <c r="BA792" s="318"/>
    </row>
    <row r="793" spans="52:53" ht="15.75" customHeight="1">
      <c r="AZ793" s="318"/>
      <c r="BA793" s="318"/>
    </row>
    <row r="794" spans="52:53" ht="15.75" customHeight="1">
      <c r="AZ794" s="318"/>
      <c r="BA794" s="318"/>
    </row>
    <row r="795" spans="52:53" ht="15.75" customHeight="1">
      <c r="AZ795" s="318"/>
      <c r="BA795" s="318"/>
    </row>
    <row r="796" spans="52:53" ht="15.75" customHeight="1">
      <c r="AZ796" s="318"/>
      <c r="BA796" s="318"/>
    </row>
    <row r="797" spans="52:53" ht="15.75" customHeight="1">
      <c r="AZ797" s="318"/>
      <c r="BA797" s="318"/>
    </row>
    <row r="798" spans="52:53" ht="15.75" customHeight="1">
      <c r="AZ798" s="318"/>
      <c r="BA798" s="318"/>
    </row>
    <row r="799" spans="52:53" ht="15.75" customHeight="1">
      <c r="AZ799" s="318"/>
      <c r="BA799" s="318"/>
    </row>
    <row r="800" spans="52:53" ht="15.75" customHeight="1">
      <c r="AZ800" s="318"/>
      <c r="BA800" s="318"/>
    </row>
    <row r="801" spans="52:53" ht="15.75" customHeight="1">
      <c r="AZ801" s="318"/>
      <c r="BA801" s="318"/>
    </row>
    <row r="802" spans="52:53" ht="15.75" customHeight="1">
      <c r="AZ802" s="318"/>
      <c r="BA802" s="318"/>
    </row>
    <row r="803" spans="52:53" ht="15.75" customHeight="1">
      <c r="AZ803" s="318"/>
      <c r="BA803" s="318"/>
    </row>
    <row r="804" spans="52:53" ht="15.75" customHeight="1">
      <c r="AZ804" s="318"/>
      <c r="BA804" s="318"/>
    </row>
    <row r="805" spans="52:53" ht="15.75" customHeight="1">
      <c r="AZ805" s="318"/>
      <c r="BA805" s="318"/>
    </row>
    <row r="806" spans="52:53" ht="15.75" customHeight="1">
      <c r="AZ806" s="318"/>
      <c r="BA806" s="318"/>
    </row>
    <row r="807" spans="52:53" ht="15.75" customHeight="1">
      <c r="AZ807" s="318"/>
      <c r="BA807" s="318"/>
    </row>
    <row r="808" spans="52:53" ht="15.75" customHeight="1">
      <c r="AZ808" s="318"/>
      <c r="BA808" s="318"/>
    </row>
    <row r="809" spans="52:53" ht="15.75" customHeight="1">
      <c r="AZ809" s="318"/>
      <c r="BA809" s="318"/>
    </row>
    <row r="810" spans="52:53" ht="15.75" customHeight="1">
      <c r="AZ810" s="318"/>
      <c r="BA810" s="318"/>
    </row>
    <row r="811" spans="52:53" ht="15.75" customHeight="1">
      <c r="AZ811" s="318"/>
      <c r="BA811" s="318"/>
    </row>
    <row r="812" spans="52:53" ht="15.75" customHeight="1">
      <c r="AZ812" s="318"/>
      <c r="BA812" s="318"/>
    </row>
    <row r="813" spans="52:53" ht="15.75" customHeight="1">
      <c r="AZ813" s="318"/>
      <c r="BA813" s="318"/>
    </row>
    <row r="814" spans="52:53" ht="15.75" customHeight="1">
      <c r="AZ814" s="318"/>
      <c r="BA814" s="318"/>
    </row>
    <row r="815" spans="52:53" ht="15.75" customHeight="1">
      <c r="AZ815" s="318"/>
      <c r="BA815" s="318"/>
    </row>
    <row r="816" spans="52:53" ht="15.75" customHeight="1">
      <c r="AZ816" s="318"/>
      <c r="BA816" s="318"/>
    </row>
    <row r="817" spans="52:53" ht="15.75" customHeight="1">
      <c r="AZ817" s="318"/>
      <c r="BA817" s="318"/>
    </row>
    <row r="818" spans="52:53" ht="15.75" customHeight="1">
      <c r="AZ818" s="318"/>
      <c r="BA818" s="318"/>
    </row>
    <row r="819" spans="52:53" ht="15.75" customHeight="1">
      <c r="AZ819" s="318"/>
      <c r="BA819" s="318"/>
    </row>
    <row r="820" spans="52:53" ht="15.75" customHeight="1">
      <c r="AZ820" s="318"/>
      <c r="BA820" s="318"/>
    </row>
    <row r="821" spans="52:53" ht="15.75" customHeight="1">
      <c r="AZ821" s="318"/>
      <c r="BA821" s="318"/>
    </row>
    <row r="822" spans="52:53" ht="15.75" customHeight="1">
      <c r="AZ822" s="318"/>
      <c r="BA822" s="318"/>
    </row>
    <row r="823" spans="52:53" ht="15.75" customHeight="1">
      <c r="AZ823" s="318"/>
      <c r="BA823" s="318"/>
    </row>
    <row r="824" spans="52:53" ht="15.75" customHeight="1">
      <c r="AZ824" s="318"/>
      <c r="BA824" s="318"/>
    </row>
    <row r="825" spans="52:53" ht="15.75" customHeight="1">
      <c r="AZ825" s="318"/>
      <c r="BA825" s="318"/>
    </row>
    <row r="826" spans="52:53" ht="15.75" customHeight="1">
      <c r="AZ826" s="318"/>
      <c r="BA826" s="318"/>
    </row>
    <row r="827" spans="52:53" ht="15.75" customHeight="1">
      <c r="AZ827" s="318"/>
      <c r="BA827" s="318"/>
    </row>
    <row r="828" spans="52:53" ht="15.75" customHeight="1">
      <c r="AZ828" s="318"/>
      <c r="BA828" s="318"/>
    </row>
    <row r="829" spans="52:53" ht="15.75" customHeight="1">
      <c r="AZ829" s="318"/>
      <c r="BA829" s="318"/>
    </row>
    <row r="830" spans="52:53" ht="15.75" customHeight="1">
      <c r="AZ830" s="318"/>
      <c r="BA830" s="318"/>
    </row>
    <row r="831" spans="52:53" ht="15.75" customHeight="1">
      <c r="AZ831" s="318"/>
      <c r="BA831" s="318"/>
    </row>
    <row r="832" spans="52:53" ht="15.75" customHeight="1">
      <c r="AZ832" s="318"/>
      <c r="BA832" s="318"/>
    </row>
    <row r="833" spans="52:53" ht="15.75" customHeight="1">
      <c r="AZ833" s="318"/>
      <c r="BA833" s="318"/>
    </row>
    <row r="834" spans="52:53" ht="15.75" customHeight="1">
      <c r="AZ834" s="318"/>
      <c r="BA834" s="318"/>
    </row>
    <row r="835" spans="52:53" ht="15.75" customHeight="1">
      <c r="AZ835" s="318"/>
      <c r="BA835" s="318"/>
    </row>
    <row r="836" spans="52:53" ht="15.75" customHeight="1">
      <c r="AZ836" s="318"/>
      <c r="BA836" s="318"/>
    </row>
    <row r="837" spans="52:53" ht="15.75" customHeight="1">
      <c r="AZ837" s="318"/>
      <c r="BA837" s="318"/>
    </row>
    <row r="838" spans="52:53" ht="15.75" customHeight="1">
      <c r="AZ838" s="318"/>
      <c r="BA838" s="318"/>
    </row>
    <row r="839" spans="52:53" ht="15.75" customHeight="1">
      <c r="AZ839" s="318"/>
      <c r="BA839" s="318"/>
    </row>
    <row r="840" spans="52:53" ht="15.75" customHeight="1">
      <c r="AZ840" s="318"/>
      <c r="BA840" s="318"/>
    </row>
    <row r="841" spans="52:53" ht="15.75" customHeight="1">
      <c r="AZ841" s="318"/>
      <c r="BA841" s="318"/>
    </row>
    <row r="842" spans="52:53" ht="15.75" customHeight="1">
      <c r="AZ842" s="318"/>
      <c r="BA842" s="318"/>
    </row>
    <row r="843" spans="52:53" ht="15.75" customHeight="1">
      <c r="AZ843" s="318"/>
      <c r="BA843" s="318"/>
    </row>
    <row r="844" spans="52:53" ht="15.75" customHeight="1">
      <c r="AZ844" s="318"/>
      <c r="BA844" s="318"/>
    </row>
    <row r="845" spans="52:53" ht="15.75" customHeight="1">
      <c r="AZ845" s="318"/>
      <c r="BA845" s="318"/>
    </row>
    <row r="846" spans="52:53" ht="15.75" customHeight="1">
      <c r="AZ846" s="318"/>
      <c r="BA846" s="318"/>
    </row>
    <row r="847" spans="52:53" ht="15.75" customHeight="1">
      <c r="AZ847" s="318"/>
      <c r="BA847" s="318"/>
    </row>
    <row r="848" spans="52:53" ht="15.75" customHeight="1">
      <c r="AZ848" s="318"/>
      <c r="BA848" s="318"/>
    </row>
    <row r="849" spans="52:53" ht="15.75" customHeight="1">
      <c r="AZ849" s="318"/>
      <c r="BA849" s="318"/>
    </row>
    <row r="850" spans="52:53" ht="15.75" customHeight="1">
      <c r="AZ850" s="318"/>
      <c r="BA850" s="318"/>
    </row>
    <row r="851" spans="52:53" ht="15.75" customHeight="1">
      <c r="AZ851" s="318"/>
      <c r="BA851" s="318"/>
    </row>
    <row r="852" spans="52:53" ht="15.75" customHeight="1">
      <c r="AZ852" s="318"/>
      <c r="BA852" s="318"/>
    </row>
    <row r="853" spans="52:53" ht="15.75" customHeight="1">
      <c r="AZ853" s="318"/>
      <c r="BA853" s="318"/>
    </row>
    <row r="854" spans="52:53" ht="15.75" customHeight="1">
      <c r="AZ854" s="318"/>
      <c r="BA854" s="318"/>
    </row>
    <row r="855" spans="52:53" ht="15.75" customHeight="1">
      <c r="AZ855" s="318"/>
      <c r="BA855" s="318"/>
    </row>
    <row r="856" spans="52:53" ht="15.75" customHeight="1">
      <c r="AZ856" s="318"/>
      <c r="BA856" s="318"/>
    </row>
    <row r="857" spans="52:53" ht="15.75" customHeight="1">
      <c r="AZ857" s="318"/>
      <c r="BA857" s="318"/>
    </row>
    <row r="858" spans="52:53" ht="15.75" customHeight="1">
      <c r="AZ858" s="318"/>
      <c r="BA858" s="318"/>
    </row>
    <row r="859" spans="52:53" ht="15.75" customHeight="1">
      <c r="AZ859" s="318"/>
      <c r="BA859" s="318"/>
    </row>
    <row r="860" spans="52:53" ht="15.75" customHeight="1">
      <c r="AZ860" s="318"/>
      <c r="BA860" s="318"/>
    </row>
    <row r="861" spans="52:53" ht="15.75" customHeight="1">
      <c r="AZ861" s="318"/>
      <c r="BA861" s="318"/>
    </row>
    <row r="862" spans="52:53" ht="15.75" customHeight="1">
      <c r="AZ862" s="318"/>
      <c r="BA862" s="318"/>
    </row>
    <row r="863" spans="52:53" ht="15.75" customHeight="1">
      <c r="AZ863" s="318"/>
      <c r="BA863" s="318"/>
    </row>
    <row r="864" spans="52:53" ht="15.75" customHeight="1">
      <c r="AZ864" s="318"/>
      <c r="BA864" s="318"/>
    </row>
    <row r="865" spans="52:53" ht="15.75" customHeight="1">
      <c r="AZ865" s="318"/>
      <c r="BA865" s="318"/>
    </row>
    <row r="866" spans="52:53" ht="15.75" customHeight="1">
      <c r="AZ866" s="318"/>
      <c r="BA866" s="318"/>
    </row>
    <row r="867" spans="52:53" ht="15.75" customHeight="1">
      <c r="AZ867" s="318"/>
      <c r="BA867" s="318"/>
    </row>
    <row r="868" spans="52:53" ht="15.75" customHeight="1">
      <c r="AZ868" s="318"/>
      <c r="BA868" s="318"/>
    </row>
    <row r="869" spans="52:53" ht="15.75" customHeight="1">
      <c r="AZ869" s="318"/>
      <c r="BA869" s="318"/>
    </row>
    <row r="870" spans="52:53" ht="15.75" customHeight="1">
      <c r="AZ870" s="318"/>
      <c r="BA870" s="318"/>
    </row>
    <row r="871" spans="52:53" ht="15.75" customHeight="1">
      <c r="AZ871" s="318"/>
      <c r="BA871" s="318"/>
    </row>
    <row r="872" spans="52:53" ht="15.75" customHeight="1">
      <c r="AZ872" s="318"/>
      <c r="BA872" s="318"/>
    </row>
    <row r="873" spans="52:53" ht="15.75" customHeight="1">
      <c r="AZ873" s="318"/>
      <c r="BA873" s="318"/>
    </row>
    <row r="874" spans="52:53" ht="15.75" customHeight="1">
      <c r="AZ874" s="318"/>
      <c r="BA874" s="318"/>
    </row>
    <row r="875" spans="52:53" ht="15.75" customHeight="1">
      <c r="AZ875" s="318"/>
      <c r="BA875" s="318"/>
    </row>
    <row r="876" spans="52:53" ht="15.75" customHeight="1">
      <c r="AZ876" s="318"/>
      <c r="BA876" s="318"/>
    </row>
    <row r="877" spans="52:53" ht="15.75" customHeight="1">
      <c r="AZ877" s="318"/>
      <c r="BA877" s="318"/>
    </row>
    <row r="878" spans="52:53" ht="15.75" customHeight="1">
      <c r="AZ878" s="318"/>
      <c r="BA878" s="318"/>
    </row>
    <row r="879" spans="52:53" ht="15.75" customHeight="1">
      <c r="AZ879" s="318"/>
      <c r="BA879" s="318"/>
    </row>
    <row r="880" spans="52:53" ht="15.75" customHeight="1">
      <c r="AZ880" s="318"/>
      <c r="BA880" s="318"/>
    </row>
    <row r="881" spans="52:53" ht="15.75" customHeight="1">
      <c r="AZ881" s="318"/>
      <c r="BA881" s="318"/>
    </row>
    <row r="882" spans="52:53" ht="15.75" customHeight="1">
      <c r="AZ882" s="318"/>
      <c r="BA882" s="318"/>
    </row>
    <row r="883" spans="52:53" ht="15.75" customHeight="1">
      <c r="AZ883" s="318"/>
      <c r="BA883" s="318"/>
    </row>
    <row r="884" spans="52:53" ht="15.75" customHeight="1">
      <c r="AZ884" s="318"/>
      <c r="BA884" s="318"/>
    </row>
    <row r="885" spans="52:53" ht="15.75" customHeight="1">
      <c r="AZ885" s="318"/>
      <c r="BA885" s="318"/>
    </row>
    <row r="886" spans="52:53" ht="15.75" customHeight="1">
      <c r="AZ886" s="318"/>
      <c r="BA886" s="318"/>
    </row>
    <row r="887" spans="52:53" ht="15.75" customHeight="1">
      <c r="AZ887" s="318"/>
      <c r="BA887" s="318"/>
    </row>
    <row r="888" spans="52:53" ht="15.75" customHeight="1">
      <c r="AZ888" s="318"/>
      <c r="BA888" s="318"/>
    </row>
    <row r="889" spans="52:53" ht="15.75" customHeight="1">
      <c r="AZ889" s="318"/>
      <c r="BA889" s="318"/>
    </row>
    <row r="890" spans="52:53" ht="15.75" customHeight="1">
      <c r="AZ890" s="318"/>
      <c r="BA890" s="318"/>
    </row>
    <row r="891" spans="52:53" ht="15.75" customHeight="1">
      <c r="AZ891" s="318"/>
      <c r="BA891" s="318"/>
    </row>
    <row r="892" spans="52:53" ht="15.75" customHeight="1">
      <c r="AZ892" s="318"/>
      <c r="BA892" s="318"/>
    </row>
    <row r="893" spans="52:53" ht="15.75" customHeight="1">
      <c r="AZ893" s="318"/>
      <c r="BA893" s="318"/>
    </row>
    <row r="894" spans="52:53" ht="15.75" customHeight="1">
      <c r="AZ894" s="318"/>
      <c r="BA894" s="318"/>
    </row>
    <row r="895" spans="52:53" ht="15.75" customHeight="1">
      <c r="AZ895" s="318"/>
      <c r="BA895" s="318"/>
    </row>
    <row r="896" spans="52:53" ht="15.75" customHeight="1">
      <c r="AZ896" s="318"/>
      <c r="BA896" s="318"/>
    </row>
    <row r="897" spans="52:53" ht="15.75" customHeight="1">
      <c r="AZ897" s="318"/>
      <c r="BA897" s="318"/>
    </row>
    <row r="898" spans="52:53" ht="15.75" customHeight="1">
      <c r="AZ898" s="318"/>
      <c r="BA898" s="318"/>
    </row>
    <row r="899" spans="52:53" ht="15.75" customHeight="1">
      <c r="AZ899" s="318"/>
      <c r="BA899" s="318"/>
    </row>
    <row r="900" spans="52:53" ht="15.75" customHeight="1">
      <c r="AZ900" s="318"/>
      <c r="BA900" s="318"/>
    </row>
    <row r="901" spans="52:53" ht="15.75" customHeight="1">
      <c r="AZ901" s="318"/>
      <c r="BA901" s="318"/>
    </row>
    <row r="902" spans="52:53" ht="15.75" customHeight="1">
      <c r="AZ902" s="318"/>
      <c r="BA902" s="318"/>
    </row>
    <row r="903" spans="52:53" ht="15.75" customHeight="1">
      <c r="AZ903" s="318"/>
      <c r="BA903" s="318"/>
    </row>
    <row r="904" spans="52:53" ht="15.75" customHeight="1">
      <c r="AZ904" s="318"/>
      <c r="BA904" s="318"/>
    </row>
    <row r="905" spans="52:53" ht="15.75" customHeight="1">
      <c r="AZ905" s="318"/>
      <c r="BA905" s="318"/>
    </row>
    <row r="906" spans="52:53" ht="15.75" customHeight="1">
      <c r="AZ906" s="318"/>
      <c r="BA906" s="318"/>
    </row>
    <row r="907" spans="52:53" ht="15.75" customHeight="1">
      <c r="AZ907" s="318"/>
      <c r="BA907" s="318"/>
    </row>
    <row r="908" spans="52:53" ht="15.75" customHeight="1">
      <c r="AZ908" s="318"/>
      <c r="BA908" s="318"/>
    </row>
    <row r="909" spans="52:53" ht="15.75" customHeight="1">
      <c r="AZ909" s="318"/>
      <c r="BA909" s="318"/>
    </row>
    <row r="910" spans="52:53" ht="15.75" customHeight="1">
      <c r="AZ910" s="318"/>
      <c r="BA910" s="318"/>
    </row>
    <row r="911" spans="52:53" ht="15.75" customHeight="1">
      <c r="AZ911" s="318"/>
      <c r="BA911" s="318"/>
    </row>
    <row r="912" spans="52:53" ht="15.75" customHeight="1">
      <c r="AZ912" s="318"/>
      <c r="BA912" s="318"/>
    </row>
    <row r="913" spans="52:53" ht="15.75" customHeight="1">
      <c r="AZ913" s="318"/>
      <c r="BA913" s="318"/>
    </row>
    <row r="914" spans="52:53" ht="15.75" customHeight="1">
      <c r="AZ914" s="318"/>
      <c r="BA914" s="318"/>
    </row>
    <row r="915" spans="52:53" ht="15.75" customHeight="1">
      <c r="AZ915" s="318"/>
      <c r="BA915" s="318"/>
    </row>
    <row r="916" spans="52:53" ht="15.75" customHeight="1">
      <c r="AZ916" s="318"/>
      <c r="BA916" s="318"/>
    </row>
    <row r="917" spans="52:53" ht="15.75" customHeight="1">
      <c r="AZ917" s="318"/>
      <c r="BA917" s="318"/>
    </row>
    <row r="918" spans="52:53" ht="15.75" customHeight="1">
      <c r="AZ918" s="318"/>
      <c r="BA918" s="318"/>
    </row>
    <row r="919" spans="52:53" ht="15.75" customHeight="1">
      <c r="AZ919" s="318"/>
      <c r="BA919" s="318"/>
    </row>
    <row r="920" spans="52:53" ht="15.75" customHeight="1">
      <c r="AZ920" s="318"/>
      <c r="BA920" s="318"/>
    </row>
    <row r="921" spans="52:53" ht="15.75" customHeight="1">
      <c r="AZ921" s="318"/>
      <c r="BA921" s="318"/>
    </row>
    <row r="922" spans="52:53" ht="15.75" customHeight="1">
      <c r="AZ922" s="318"/>
      <c r="BA922" s="318"/>
    </row>
    <row r="923" spans="52:53" ht="15.75" customHeight="1">
      <c r="AZ923" s="318"/>
      <c r="BA923" s="318"/>
    </row>
    <row r="924" spans="52:53" ht="15.75" customHeight="1">
      <c r="AZ924" s="318"/>
      <c r="BA924" s="318"/>
    </row>
    <row r="925" spans="52:53" ht="15.75" customHeight="1">
      <c r="AZ925" s="318"/>
      <c r="BA925" s="318"/>
    </row>
    <row r="926" spans="52:53" ht="15.75" customHeight="1">
      <c r="AZ926" s="318"/>
      <c r="BA926" s="318"/>
    </row>
    <row r="927" spans="52:53" ht="15.75" customHeight="1">
      <c r="AZ927" s="318"/>
      <c r="BA927" s="318"/>
    </row>
    <row r="928" spans="52:53" ht="15.75" customHeight="1">
      <c r="AZ928" s="318"/>
      <c r="BA928" s="318"/>
    </row>
    <row r="929" spans="52:53" ht="15.75" customHeight="1">
      <c r="AZ929" s="318"/>
      <c r="BA929" s="318"/>
    </row>
    <row r="930" spans="52:53" ht="15.75" customHeight="1">
      <c r="AZ930" s="318"/>
      <c r="BA930" s="318"/>
    </row>
    <row r="931" spans="52:53" ht="15.75" customHeight="1">
      <c r="AZ931" s="318"/>
      <c r="BA931" s="318"/>
    </row>
    <row r="932" spans="52:53" ht="15.75" customHeight="1">
      <c r="AZ932" s="318"/>
      <c r="BA932" s="318"/>
    </row>
    <row r="933" spans="52:53" ht="15.75" customHeight="1">
      <c r="AZ933" s="318"/>
      <c r="BA933" s="318"/>
    </row>
    <row r="934" spans="52:53" ht="15.75" customHeight="1">
      <c r="AZ934" s="318"/>
      <c r="BA934" s="318"/>
    </row>
    <row r="935" spans="52:53" ht="15.75" customHeight="1">
      <c r="AZ935" s="318"/>
      <c r="BA935" s="318"/>
    </row>
    <row r="936" spans="52:53" ht="15.75" customHeight="1">
      <c r="AZ936" s="318"/>
      <c r="BA936" s="318"/>
    </row>
    <row r="937" spans="52:53" ht="15.75" customHeight="1">
      <c r="AZ937" s="318"/>
      <c r="BA937" s="318"/>
    </row>
    <row r="938" spans="52:53" ht="15.75" customHeight="1">
      <c r="AZ938" s="318"/>
      <c r="BA938" s="318"/>
    </row>
    <row r="939" spans="52:53" ht="15.75" customHeight="1">
      <c r="AZ939" s="318"/>
      <c r="BA939" s="318"/>
    </row>
    <row r="940" spans="52:53" ht="15.75" customHeight="1">
      <c r="AZ940" s="318"/>
      <c r="BA940" s="318"/>
    </row>
    <row r="941" spans="52:53" ht="15.75" customHeight="1">
      <c r="AZ941" s="318"/>
      <c r="BA941" s="318"/>
    </row>
    <row r="942" spans="52:53" ht="15.75" customHeight="1">
      <c r="AZ942" s="318"/>
      <c r="BA942" s="318"/>
    </row>
    <row r="943" spans="52:53" ht="15.75" customHeight="1">
      <c r="AZ943" s="318"/>
      <c r="BA943" s="318"/>
    </row>
    <row r="944" spans="52:53" ht="15.75" customHeight="1">
      <c r="AZ944" s="318"/>
      <c r="BA944" s="318"/>
    </row>
    <row r="945" spans="52:53" ht="15.75" customHeight="1">
      <c r="AZ945" s="318"/>
      <c r="BA945" s="318"/>
    </row>
    <row r="946" spans="52:53" ht="15.75" customHeight="1">
      <c r="AZ946" s="318"/>
      <c r="BA946" s="318"/>
    </row>
    <row r="947" spans="52:53" ht="15.75" customHeight="1">
      <c r="AZ947" s="318"/>
      <c r="BA947" s="318"/>
    </row>
    <row r="948" spans="52:53" ht="15.75" customHeight="1">
      <c r="AZ948" s="318"/>
      <c r="BA948" s="318"/>
    </row>
    <row r="949" spans="52:53" ht="15.75" customHeight="1">
      <c r="AZ949" s="318"/>
      <c r="BA949" s="318"/>
    </row>
    <row r="950" spans="52:53" ht="15.75" customHeight="1">
      <c r="AZ950" s="318"/>
      <c r="BA950" s="318"/>
    </row>
    <row r="951" spans="52:53" ht="15.75" customHeight="1">
      <c r="AZ951" s="318"/>
      <c r="BA951" s="318"/>
    </row>
    <row r="952" spans="52:53" ht="15.75" customHeight="1">
      <c r="AZ952" s="318"/>
      <c r="BA952" s="318"/>
    </row>
    <row r="953" spans="52:53" ht="15.75" customHeight="1">
      <c r="AZ953" s="318"/>
      <c r="BA953" s="318"/>
    </row>
    <row r="954" spans="52:53" ht="15.75" customHeight="1">
      <c r="AZ954" s="318"/>
      <c r="BA954" s="318"/>
    </row>
    <row r="955" spans="52:53" ht="15.75" customHeight="1">
      <c r="AZ955" s="318"/>
      <c r="BA955" s="318"/>
    </row>
    <row r="956" spans="52:53" ht="15.75" customHeight="1">
      <c r="AZ956" s="318"/>
      <c r="BA956" s="318"/>
    </row>
    <row r="957" spans="52:53" ht="15.75" customHeight="1">
      <c r="AZ957" s="318"/>
      <c r="BA957" s="318"/>
    </row>
    <row r="958" spans="52:53" ht="15.75" customHeight="1">
      <c r="AZ958" s="318"/>
      <c r="BA958" s="318"/>
    </row>
    <row r="959" spans="52:53" ht="15.75" customHeight="1">
      <c r="AZ959" s="318"/>
      <c r="BA959" s="318"/>
    </row>
    <row r="960" spans="52:53" ht="15.75" customHeight="1">
      <c r="AZ960" s="318"/>
      <c r="BA960" s="318"/>
    </row>
    <row r="961" spans="52:53" ht="15.75" customHeight="1">
      <c r="AZ961" s="318"/>
      <c r="BA961" s="318"/>
    </row>
    <row r="962" spans="52:53" ht="15.75" customHeight="1">
      <c r="AZ962" s="318"/>
      <c r="BA962" s="318"/>
    </row>
    <row r="963" spans="52:53" ht="15.75" customHeight="1">
      <c r="AZ963" s="318"/>
      <c r="BA963" s="318"/>
    </row>
    <row r="964" spans="52:53" ht="15.75" customHeight="1">
      <c r="AZ964" s="318"/>
      <c r="BA964" s="318"/>
    </row>
    <row r="965" spans="52:53" ht="15.75" customHeight="1">
      <c r="AZ965" s="318"/>
      <c r="BA965" s="318"/>
    </row>
    <row r="966" spans="52:53" ht="15.75" customHeight="1">
      <c r="AZ966" s="318"/>
      <c r="BA966" s="318"/>
    </row>
    <row r="967" spans="52:53" ht="15.75" customHeight="1">
      <c r="AZ967" s="318"/>
      <c r="BA967" s="318"/>
    </row>
    <row r="968" spans="52:53" ht="15.75" customHeight="1">
      <c r="AZ968" s="318"/>
      <c r="BA968" s="318"/>
    </row>
    <row r="969" spans="52:53" ht="15.75" customHeight="1">
      <c r="AZ969" s="318"/>
      <c r="BA969" s="318"/>
    </row>
    <row r="970" spans="52:53" ht="15.75" customHeight="1">
      <c r="AZ970" s="318"/>
      <c r="BA970" s="318"/>
    </row>
    <row r="971" spans="52:53" ht="15.75" customHeight="1">
      <c r="AZ971" s="318"/>
      <c r="BA971" s="318"/>
    </row>
    <row r="972" spans="52:53" ht="15.75" customHeight="1">
      <c r="AZ972" s="318"/>
      <c r="BA972" s="318"/>
    </row>
    <row r="973" spans="52:53" ht="15.75" customHeight="1">
      <c r="AZ973" s="318"/>
      <c r="BA973" s="318"/>
    </row>
    <row r="974" spans="52:53" ht="15.75" customHeight="1">
      <c r="AZ974" s="318"/>
      <c r="BA974" s="318"/>
    </row>
    <row r="975" spans="52:53" ht="15.75" customHeight="1">
      <c r="AZ975" s="318"/>
      <c r="BA975" s="318"/>
    </row>
    <row r="976" spans="52:53" ht="15.75" customHeight="1">
      <c r="AZ976" s="318"/>
      <c r="BA976" s="318"/>
    </row>
    <row r="977" spans="52:53" ht="15.75" customHeight="1">
      <c r="AZ977" s="318"/>
      <c r="BA977" s="318"/>
    </row>
    <row r="978" spans="52:53" ht="15.75" customHeight="1">
      <c r="AZ978" s="318"/>
      <c r="BA978" s="318"/>
    </row>
    <row r="979" spans="52:53" ht="15.75" customHeight="1">
      <c r="AZ979" s="318"/>
      <c r="BA979" s="318"/>
    </row>
    <row r="980" spans="52:53" ht="15.75" customHeight="1">
      <c r="AZ980" s="318"/>
      <c r="BA980" s="318"/>
    </row>
    <row r="981" spans="52:53" ht="15.75" customHeight="1">
      <c r="AZ981" s="318"/>
      <c r="BA981" s="318"/>
    </row>
    <row r="982" spans="52:53" ht="15.75" customHeight="1">
      <c r="AZ982" s="318"/>
      <c r="BA982" s="318"/>
    </row>
    <row r="983" spans="52:53" ht="15.75" customHeight="1">
      <c r="AZ983" s="318"/>
      <c r="BA983" s="318"/>
    </row>
    <row r="984" spans="52:53" ht="15.75" customHeight="1">
      <c r="AZ984" s="318"/>
      <c r="BA984" s="318"/>
    </row>
    <row r="985" spans="52:53" ht="15.75" customHeight="1">
      <c r="AZ985" s="318"/>
      <c r="BA985" s="318"/>
    </row>
    <row r="986" spans="52:53" ht="15.75" customHeight="1">
      <c r="AZ986" s="318"/>
      <c r="BA986" s="318"/>
    </row>
    <row r="987" spans="52:53" ht="15.75" customHeight="1">
      <c r="AZ987" s="318"/>
      <c r="BA987" s="318"/>
    </row>
    <row r="988" spans="52:53" ht="15.75" customHeight="1">
      <c r="AZ988" s="318"/>
      <c r="BA988" s="318"/>
    </row>
    <row r="989" spans="52:53" ht="15.75" customHeight="1">
      <c r="AZ989" s="318"/>
      <c r="BA989" s="318"/>
    </row>
    <row r="990" spans="52:53" ht="15.75" customHeight="1">
      <c r="AZ990" s="318"/>
      <c r="BA990" s="318"/>
    </row>
    <row r="991" spans="52:53" ht="15.75" customHeight="1">
      <c r="AZ991" s="318"/>
      <c r="BA991" s="318"/>
    </row>
    <row r="992" spans="52:53" ht="15.75" customHeight="1">
      <c r="AZ992" s="318"/>
      <c r="BA992" s="318"/>
    </row>
    <row r="993" spans="52:53" ht="15.75" customHeight="1">
      <c r="AZ993" s="318"/>
      <c r="BA993" s="318"/>
    </row>
    <row r="994" spans="52:53" ht="15.75" customHeight="1">
      <c r="AZ994" s="318"/>
      <c r="BA994" s="318"/>
    </row>
    <row r="995" spans="52:53" ht="15.75" customHeight="1">
      <c r="AZ995" s="318"/>
      <c r="BA995" s="318"/>
    </row>
    <row r="996" spans="52:53" ht="15.75" customHeight="1">
      <c r="AZ996" s="318"/>
      <c r="BA996" s="318"/>
    </row>
    <row r="997" spans="52:53" ht="15.75" customHeight="1">
      <c r="AZ997" s="318"/>
      <c r="BA997" s="318"/>
    </row>
    <row r="998" spans="52:53" ht="15.75" customHeight="1">
      <c r="AZ998" s="318"/>
      <c r="BA998" s="318"/>
    </row>
    <row r="999" spans="52:53" ht="15.75" customHeight="1">
      <c r="AZ999" s="318"/>
      <c r="BA999" s="318"/>
    </row>
    <row r="1000" spans="52:53" ht="15.75" customHeight="1">
      <c r="AZ1000" s="318"/>
      <c r="BA1000" s="318"/>
    </row>
  </sheetData>
  <autoFilter ref="A11:BV34" xr:uid="{00000000-0001-0000-0200-00000000000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38" showButton="0"/>
    <filterColumn colId="39" showButton="0"/>
    <filterColumn colId="40" showButton="0"/>
    <filterColumn colId="41" showButton="0"/>
    <filterColumn colId="42" showButton="0"/>
  </autoFilter>
  <mergeCells count="208">
    <mergeCell ref="BK23:BK25"/>
    <mergeCell ref="BL23:BL25"/>
    <mergeCell ref="BM23:BM25"/>
    <mergeCell ref="BO23:BO25"/>
    <mergeCell ref="BP23:BP25"/>
    <mergeCell ref="BR23:BR25"/>
    <mergeCell ref="BV23:BV25"/>
    <mergeCell ref="BS11:BS12"/>
    <mergeCell ref="BT11:BT12"/>
    <mergeCell ref="BU11:BU12"/>
    <mergeCell ref="BV11:BV12"/>
    <mergeCell ref="C9:BJ9"/>
    <mergeCell ref="A10:BJ10"/>
    <mergeCell ref="BK10:BN10"/>
    <mergeCell ref="BO10:BR10"/>
    <mergeCell ref="BS10:BV10"/>
    <mergeCell ref="K11:AC11"/>
    <mergeCell ref="AM11:AR11"/>
    <mergeCell ref="B13:B15"/>
    <mergeCell ref="C13:C15"/>
    <mergeCell ref="D13:D15"/>
    <mergeCell ref="E13:E15"/>
    <mergeCell ref="F13:F15"/>
    <mergeCell ref="U13:U15"/>
    <mergeCell ref="AH13:AH15"/>
    <mergeCell ref="AI13:AI15"/>
    <mergeCell ref="A1:B4"/>
    <mergeCell ref="C1:BG4"/>
    <mergeCell ref="BH1:BJ1"/>
    <mergeCell ref="BH2:BJ2"/>
    <mergeCell ref="BH3:BJ3"/>
    <mergeCell ref="BH4:BJ4"/>
    <mergeCell ref="A5:BJ5"/>
    <mergeCell ref="A6:B6"/>
    <mergeCell ref="C6:BJ6"/>
    <mergeCell ref="A7:B7"/>
    <mergeCell ref="C7:BJ7"/>
    <mergeCell ref="A8:B8"/>
    <mergeCell ref="C8:BJ8"/>
    <mergeCell ref="A9:B9"/>
    <mergeCell ref="L13:L15"/>
    <mergeCell ref="M13:M15"/>
    <mergeCell ref="N13:N15"/>
    <mergeCell ref="O13:O15"/>
    <mergeCell ref="P13:P15"/>
    <mergeCell ref="G13:G15"/>
    <mergeCell ref="H13:H15"/>
    <mergeCell ref="I13:I15"/>
    <mergeCell ref="J13:J15"/>
    <mergeCell ref="K13:K15"/>
    <mergeCell ref="V13:V15"/>
    <mergeCell ref="W13:W15"/>
    <mergeCell ref="X13:X15"/>
    <mergeCell ref="Y13:Y15"/>
    <mergeCell ref="Z13:Z15"/>
    <mergeCell ref="Q13:Q15"/>
    <mergeCell ref="R13:R15"/>
    <mergeCell ref="S13:S15"/>
    <mergeCell ref="T13:T15"/>
    <mergeCell ref="AH16:AH17"/>
    <mergeCell ref="AI16:AI17"/>
    <mergeCell ref="AA13:AA15"/>
    <mergeCell ref="AB13:AB15"/>
    <mergeCell ref="AC13:AC15"/>
    <mergeCell ref="AD13:AD15"/>
    <mergeCell ref="AE13:AE15"/>
    <mergeCell ref="AE16:AE17"/>
    <mergeCell ref="AF16:AF17"/>
    <mergeCell ref="AD16:AD17"/>
    <mergeCell ref="AC16:AC17"/>
    <mergeCell ref="AF13:AF15"/>
    <mergeCell ref="AG13:AG15"/>
    <mergeCell ref="AG16:AG17"/>
    <mergeCell ref="B18:B20"/>
    <mergeCell ref="C18:C20"/>
    <mergeCell ref="D18:D20"/>
    <mergeCell ref="E18:E20"/>
    <mergeCell ref="F18:F20"/>
    <mergeCell ref="Q18:Q20"/>
    <mergeCell ref="R18:R20"/>
    <mergeCell ref="S18:S20"/>
    <mergeCell ref="T18:T20"/>
    <mergeCell ref="L18:L20"/>
    <mergeCell ref="M18:M20"/>
    <mergeCell ref="N18:N20"/>
    <mergeCell ref="O18:O20"/>
    <mergeCell ref="P18:P20"/>
    <mergeCell ref="G18:G20"/>
    <mergeCell ref="H18:H20"/>
    <mergeCell ref="I18:I20"/>
    <mergeCell ref="J18:J20"/>
    <mergeCell ref="K18:K20"/>
    <mergeCell ref="AH18:AH20"/>
    <mergeCell ref="AI18:AI20"/>
    <mergeCell ref="V18:V20"/>
    <mergeCell ref="W18:W20"/>
    <mergeCell ref="X18:X20"/>
    <mergeCell ref="Y18:Y20"/>
    <mergeCell ref="Z18:Z20"/>
    <mergeCell ref="G21:G22"/>
    <mergeCell ref="H21:H22"/>
    <mergeCell ref="I21:I22"/>
    <mergeCell ref="J21:J22"/>
    <mergeCell ref="K21:K22"/>
    <mergeCell ref="AF21:AF22"/>
    <mergeCell ref="AG21:AG22"/>
    <mergeCell ref="AI21:AI22"/>
    <mergeCell ref="AG18:AG20"/>
    <mergeCell ref="AF18:AF20"/>
    <mergeCell ref="AE18:AE20"/>
    <mergeCell ref="AD18:AD20"/>
    <mergeCell ref="U18:U20"/>
    <mergeCell ref="AA18:AA20"/>
    <mergeCell ref="AB18:AB20"/>
    <mergeCell ref="AC18:AC20"/>
    <mergeCell ref="B21:B22"/>
    <mergeCell ref="C21:C22"/>
    <mergeCell ref="D21:D22"/>
    <mergeCell ref="E21:E22"/>
    <mergeCell ref="F21:F22"/>
    <mergeCell ref="Y21:Y22"/>
    <mergeCell ref="Z21:Z22"/>
    <mergeCell ref="Q21:Q22"/>
    <mergeCell ref="R21:R22"/>
    <mergeCell ref="S21:S22"/>
    <mergeCell ref="T21:T22"/>
    <mergeCell ref="U21:U22"/>
    <mergeCell ref="L21:L22"/>
    <mergeCell ref="M21:M22"/>
    <mergeCell ref="N21:N22"/>
    <mergeCell ref="O21:O22"/>
    <mergeCell ref="P21:P22"/>
    <mergeCell ref="B23:B25"/>
    <mergeCell ref="C23:C25"/>
    <mergeCell ref="D23:D25"/>
    <mergeCell ref="E23:E25"/>
    <mergeCell ref="F23:F25"/>
    <mergeCell ref="G23:G25"/>
    <mergeCell ref="H23:H25"/>
    <mergeCell ref="I23:I25"/>
    <mergeCell ref="J23:J25"/>
    <mergeCell ref="K23:K25"/>
    <mergeCell ref="L23:L25"/>
    <mergeCell ref="M23:M25"/>
    <mergeCell ref="N23:N25"/>
    <mergeCell ref="AA21:AA22"/>
    <mergeCell ref="AB21:AB22"/>
    <mergeCell ref="AC21:AC22"/>
    <mergeCell ref="AD21:AD22"/>
    <mergeCell ref="AE21:AE22"/>
    <mergeCell ref="V21:V22"/>
    <mergeCell ref="W21:W22"/>
    <mergeCell ref="X21:X22"/>
    <mergeCell ref="AI23:AI25"/>
    <mergeCell ref="Y23:Y25"/>
    <mergeCell ref="Z23:Z25"/>
    <mergeCell ref="AA23:AA25"/>
    <mergeCell ref="AB23:AB25"/>
    <mergeCell ref="AC23:AC25"/>
    <mergeCell ref="T23:T25"/>
    <mergeCell ref="U23:U25"/>
    <mergeCell ref="V23:V25"/>
    <mergeCell ref="W23:W25"/>
    <mergeCell ref="X23:X25"/>
    <mergeCell ref="B26:B27"/>
    <mergeCell ref="C26:C27"/>
    <mergeCell ref="D26:D27"/>
    <mergeCell ref="E26:E27"/>
    <mergeCell ref="F26:F27"/>
    <mergeCell ref="AD23:AD25"/>
    <mergeCell ref="AE23:AE25"/>
    <mergeCell ref="AF23:AF25"/>
    <mergeCell ref="AG23:AG25"/>
    <mergeCell ref="O23:O25"/>
    <mergeCell ref="P23:P25"/>
    <mergeCell ref="Q23:Q25"/>
    <mergeCell ref="R23:R25"/>
    <mergeCell ref="S23:S25"/>
    <mergeCell ref="L26:L27"/>
    <mergeCell ref="M26:M27"/>
    <mergeCell ref="N26:N27"/>
    <mergeCell ref="O26:O27"/>
    <mergeCell ref="P26:P27"/>
    <mergeCell ref="G26:G27"/>
    <mergeCell ref="H26:H27"/>
    <mergeCell ref="I26:I27"/>
    <mergeCell ref="J26:J27"/>
    <mergeCell ref="K26:K27"/>
    <mergeCell ref="V26:V27"/>
    <mergeCell ref="W26:W27"/>
    <mergeCell ref="X26:X27"/>
    <mergeCell ref="Y26:Y27"/>
    <mergeCell ref="Z26:Z27"/>
    <mergeCell ref="Q26:Q27"/>
    <mergeCell ref="R26:R27"/>
    <mergeCell ref="S26:S27"/>
    <mergeCell ref="T26:T27"/>
    <mergeCell ref="U26:U27"/>
    <mergeCell ref="AF26:AF27"/>
    <mergeCell ref="AG26:AG27"/>
    <mergeCell ref="AH26:AH27"/>
    <mergeCell ref="AI26:AI27"/>
    <mergeCell ref="AG32:AG33"/>
    <mergeCell ref="AA26:AA27"/>
    <mergeCell ref="AB26:AB27"/>
    <mergeCell ref="AC26:AC27"/>
    <mergeCell ref="AD26:AD27"/>
    <mergeCell ref="AE26:AE27"/>
  </mergeCells>
  <conditionalFormatting sqref="I13">
    <cfRule type="cellIs" dxfId="113" priority="27" operator="equal">
      <formula>"Media"</formula>
    </cfRule>
    <cfRule type="cellIs" dxfId="112" priority="25" operator="equal">
      <formula>"Muy Alta"</formula>
    </cfRule>
    <cfRule type="cellIs" dxfId="111" priority="26" operator="equal">
      <formula>"Alta"</formula>
    </cfRule>
    <cfRule type="cellIs" dxfId="110" priority="28" operator="equal">
      <formula>"Baja"</formula>
    </cfRule>
    <cfRule type="cellIs" dxfId="109" priority="29" operator="equal">
      <formula>"Muy Baja"</formula>
    </cfRule>
  </conditionalFormatting>
  <conditionalFormatting sqref="I16">
    <cfRule type="cellIs" dxfId="108" priority="52" operator="equal">
      <formula>"Media"</formula>
    </cfRule>
    <cfRule type="cellIs" dxfId="107" priority="51" operator="equal">
      <formula>"Alta"</formula>
    </cfRule>
    <cfRule type="cellIs" dxfId="106" priority="50" operator="equal">
      <formula>"Muy Alta"</formula>
    </cfRule>
    <cfRule type="cellIs" dxfId="105" priority="53" operator="equal">
      <formula>"Baja"</formula>
    </cfRule>
    <cfRule type="cellIs" dxfId="104" priority="54" operator="equal">
      <formula>"Muy Baja"</formula>
    </cfRule>
  </conditionalFormatting>
  <conditionalFormatting sqref="I21">
    <cfRule type="cellIs" dxfId="103" priority="79" operator="equal">
      <formula>"Muy Baja"</formula>
    </cfRule>
    <cfRule type="cellIs" dxfId="102" priority="78" operator="equal">
      <formula>"Baja"</formula>
    </cfRule>
    <cfRule type="cellIs" dxfId="101" priority="77" operator="equal">
      <formula>"Media"</formula>
    </cfRule>
    <cfRule type="cellIs" dxfId="100" priority="76" operator="equal">
      <formula>"Alta"</formula>
    </cfRule>
    <cfRule type="cellIs" dxfId="99" priority="75" operator="equal">
      <formula>"Muy Alta"</formula>
    </cfRule>
  </conditionalFormatting>
  <conditionalFormatting sqref="I23">
    <cfRule type="cellIs" dxfId="98" priority="201" operator="equal">
      <formula>"Alta"</formula>
    </cfRule>
    <cfRule type="cellIs" dxfId="97" priority="202" operator="equal">
      <formula>"Media"</formula>
    </cfRule>
    <cfRule type="cellIs" dxfId="96" priority="204" operator="equal">
      <formula>"Muy Baja"</formula>
    </cfRule>
    <cfRule type="cellIs" dxfId="95" priority="203" operator="equal">
      <formula>"Baja"</formula>
    </cfRule>
    <cfRule type="cellIs" dxfId="94" priority="200" operator="equal">
      <formula>"Muy Alta"</formula>
    </cfRule>
  </conditionalFormatting>
  <conditionalFormatting sqref="I26">
    <cfRule type="cellIs" dxfId="93" priority="229" operator="equal">
      <formula>"Muy Baja"</formula>
    </cfRule>
    <cfRule type="cellIs" dxfId="92" priority="228" operator="equal">
      <formula>"Baja"</formula>
    </cfRule>
    <cfRule type="cellIs" dxfId="91" priority="227" operator="equal">
      <formula>"Media"</formula>
    </cfRule>
    <cfRule type="cellIs" dxfId="90" priority="226" operator="equal">
      <formula>"Alta"</formula>
    </cfRule>
    <cfRule type="cellIs" dxfId="89" priority="225" operator="equal">
      <formula>"Muy Alta"</formula>
    </cfRule>
  </conditionalFormatting>
  <conditionalFormatting sqref="I28:I32">
    <cfRule type="cellIs" dxfId="88" priority="103" operator="equal">
      <formula>"Baja"</formula>
    </cfRule>
    <cfRule type="cellIs" dxfId="87" priority="104" operator="equal">
      <formula>"Muy Baja"</formula>
    </cfRule>
    <cfRule type="cellIs" dxfId="86" priority="100" operator="equal">
      <formula>"Muy Alta"</formula>
    </cfRule>
    <cfRule type="cellIs" dxfId="85" priority="101" operator="equal">
      <formula>"Alta"</formula>
    </cfRule>
    <cfRule type="cellIs" dxfId="84" priority="102" operator="equal">
      <formula>"Media"</formula>
    </cfRule>
  </conditionalFormatting>
  <conditionalFormatting sqref="AD13 AD18">
    <cfRule type="colorScale" priority="49">
      <colorScale>
        <cfvo type="formula" val="0"/>
        <cfvo type="formula" val="6"/>
        <cfvo type="formula" val="11"/>
        <color rgb="FFFFC000"/>
        <color rgb="FFFFFF00"/>
        <color rgb="FFFF0000"/>
      </colorScale>
    </cfRule>
  </conditionalFormatting>
  <conditionalFormatting sqref="AD16">
    <cfRule type="colorScale" priority="74">
      <colorScale>
        <cfvo type="formula" val="0"/>
        <cfvo type="formula" val="6"/>
        <cfvo type="formula" val="11"/>
        <color rgb="FFFFC000"/>
        <color rgb="FFFFFF00"/>
        <color rgb="FFFF0000"/>
      </colorScale>
    </cfRule>
  </conditionalFormatting>
  <conditionalFormatting sqref="AD21">
    <cfRule type="colorScale" priority="99">
      <colorScale>
        <cfvo type="formula" val="0"/>
        <cfvo type="formula" val="6"/>
        <cfvo type="formula" val="11"/>
        <color rgb="FFFFC000"/>
        <color rgb="FFFFFF00"/>
        <color rgb="FFFF0000"/>
      </colorScale>
    </cfRule>
  </conditionalFormatting>
  <conditionalFormatting sqref="AD23">
    <cfRule type="colorScale" priority="224">
      <colorScale>
        <cfvo type="formula" val="0"/>
        <cfvo type="formula" val="6"/>
        <cfvo type="formula" val="11"/>
        <color rgb="FFFFC000"/>
        <color rgb="FFFFFF00"/>
        <color rgb="FFFF0000"/>
      </colorScale>
    </cfRule>
  </conditionalFormatting>
  <conditionalFormatting sqref="AD26">
    <cfRule type="colorScale" priority="249">
      <colorScale>
        <cfvo type="formula" val="0"/>
        <cfvo type="formula" val="6"/>
        <cfvo type="formula" val="11"/>
        <color rgb="FFFFC000"/>
        <color rgb="FFFFFF00"/>
        <color rgb="FFFF0000"/>
      </colorScale>
    </cfRule>
  </conditionalFormatting>
  <conditionalFormatting sqref="AD28">
    <cfRule type="colorScale" priority="149">
      <colorScale>
        <cfvo type="formula" val="0"/>
        <cfvo type="formula" val="6"/>
        <cfvo type="formula" val="11"/>
        <color rgb="FFFFC000"/>
        <color rgb="FFFFFF00"/>
        <color rgb="FFFF0000"/>
      </colorScale>
    </cfRule>
  </conditionalFormatting>
  <conditionalFormatting sqref="AD29">
    <cfRule type="colorScale" priority="174">
      <colorScale>
        <cfvo type="formula" val="0"/>
        <cfvo type="formula" val="6"/>
        <cfvo type="formula" val="11"/>
        <color rgb="FFFFC000"/>
        <color rgb="FFFFFF00"/>
        <color rgb="FFFF0000"/>
      </colorScale>
    </cfRule>
  </conditionalFormatting>
  <conditionalFormatting sqref="AD30">
    <cfRule type="colorScale" priority="199">
      <colorScale>
        <cfvo type="formula" val="0"/>
        <cfvo type="formula" val="6"/>
        <cfvo type="formula" val="11"/>
        <color rgb="FFFFC000"/>
        <color rgb="FFFFFF00"/>
        <color rgb="FFFF0000"/>
      </colorScale>
    </cfRule>
  </conditionalFormatting>
  <conditionalFormatting sqref="AD31">
    <cfRule type="colorScale" priority="124">
      <colorScale>
        <cfvo type="formula" val="0"/>
        <cfvo type="formula" val="6"/>
        <cfvo type="formula" val="11"/>
        <color rgb="FFFFC000"/>
        <color rgb="FFFFFF00"/>
        <color rgb="FFFF0000"/>
      </colorScale>
    </cfRule>
  </conditionalFormatting>
  <conditionalFormatting sqref="AD32">
    <cfRule type="colorScale" priority="274">
      <colorScale>
        <cfvo type="formula" val="0"/>
        <cfvo type="formula" val="6"/>
        <cfvo type="formula" val="11"/>
        <color rgb="FFFFC000"/>
        <color rgb="FFFFFF00"/>
        <color rgb="FFFF0000"/>
      </colorScale>
    </cfRule>
  </conditionalFormatting>
  <conditionalFormatting sqref="AF13">
    <cfRule type="containsText" dxfId="83" priority="48" operator="containsText" text="❌">
      <formula>NOT(ISERROR(SEARCH(("❌"),(AF13))))</formula>
    </cfRule>
  </conditionalFormatting>
  <conditionalFormatting sqref="AF16">
    <cfRule type="containsText" dxfId="82" priority="73" operator="containsText" text="❌">
      <formula>NOT(ISERROR(SEARCH(("❌"),(AF16))))</formula>
    </cfRule>
  </conditionalFormatting>
  <conditionalFormatting sqref="AF18">
    <cfRule type="containsText" dxfId="81" priority="24" operator="containsText" text="❌">
      <formula>NOT(ISERROR(SEARCH(("❌"),(AF18))))</formula>
    </cfRule>
  </conditionalFormatting>
  <conditionalFormatting sqref="AF21">
    <cfRule type="containsText" dxfId="80" priority="98" operator="containsText" text="❌">
      <formula>NOT(ISERROR(SEARCH(("❌"),(AF21))))</formula>
    </cfRule>
  </conditionalFormatting>
  <conditionalFormatting sqref="AF23">
    <cfRule type="containsText" dxfId="79" priority="223" operator="containsText" text="❌">
      <formula>NOT(ISERROR(SEARCH(("❌"),(AF23))))</formula>
    </cfRule>
  </conditionalFormatting>
  <conditionalFormatting sqref="AF26">
    <cfRule type="containsText" dxfId="78" priority="248" operator="containsText" text="❌">
      <formula>NOT(ISERROR(SEARCH(("❌"),(AF26))))</formula>
    </cfRule>
  </conditionalFormatting>
  <conditionalFormatting sqref="AF28:AF32">
    <cfRule type="containsText" dxfId="77" priority="123" operator="containsText" text="❌">
      <formula>NOT(ISERROR(SEARCH(("❌"),(AF28))))</formula>
    </cfRule>
  </conditionalFormatting>
  <conditionalFormatting sqref="AG13">
    <cfRule type="cellIs" dxfId="76" priority="33" operator="equal">
      <formula>"Menor"</formula>
    </cfRule>
    <cfRule type="cellIs" dxfId="75" priority="34" operator="equal">
      <formula>"Leve"</formula>
    </cfRule>
    <cfRule type="cellIs" dxfId="74" priority="31" operator="equal">
      <formula>"Mayor"</formula>
    </cfRule>
    <cfRule type="cellIs" dxfId="73" priority="30" operator="equal">
      <formula>"Catastrófico"</formula>
    </cfRule>
    <cfRule type="cellIs" dxfId="72" priority="32" operator="equal">
      <formula>"Moderado"</formula>
    </cfRule>
  </conditionalFormatting>
  <conditionalFormatting sqref="AG16">
    <cfRule type="cellIs" dxfId="71" priority="59" operator="equal">
      <formula>"Leve"</formula>
    </cfRule>
    <cfRule type="cellIs" dxfId="70" priority="58" operator="equal">
      <formula>"Menor"</formula>
    </cfRule>
    <cfRule type="cellIs" dxfId="69" priority="57" operator="equal">
      <formula>"Moderado"</formula>
    </cfRule>
    <cfRule type="cellIs" dxfId="68" priority="56" operator="equal">
      <formula>"Mayor"</formula>
    </cfRule>
    <cfRule type="cellIs" dxfId="67" priority="55" operator="equal">
      <formula>"Catastrófico"</formula>
    </cfRule>
  </conditionalFormatting>
  <conditionalFormatting sqref="AG18">
    <cfRule type="cellIs" dxfId="66" priority="8" operator="equal">
      <formula>"Moderado"</formula>
    </cfRule>
    <cfRule type="cellIs" dxfId="65" priority="10" operator="equal">
      <formula>"Leve"</formula>
    </cfRule>
    <cfRule type="cellIs" dxfId="64" priority="9" operator="equal">
      <formula>"Menor"</formula>
    </cfRule>
    <cfRule type="cellIs" dxfId="63" priority="7" operator="equal">
      <formula>"Mayor"</formula>
    </cfRule>
    <cfRule type="cellIs" dxfId="62" priority="6" operator="equal">
      <formula>"Catastrófico"</formula>
    </cfRule>
  </conditionalFormatting>
  <conditionalFormatting sqref="AG21">
    <cfRule type="cellIs" dxfId="61" priority="81" operator="equal">
      <formula>"Mayor"</formula>
    </cfRule>
    <cfRule type="cellIs" dxfId="60" priority="82" operator="equal">
      <formula>"Moderado"</formula>
    </cfRule>
    <cfRule type="cellIs" dxfId="59" priority="83" operator="equal">
      <formula>"Menor"</formula>
    </cfRule>
    <cfRule type="cellIs" dxfId="58" priority="84" operator="equal">
      <formula>"Leve"</formula>
    </cfRule>
    <cfRule type="cellIs" dxfId="57" priority="80" operator="equal">
      <formula>"Catastrófico"</formula>
    </cfRule>
  </conditionalFormatting>
  <conditionalFormatting sqref="AG23">
    <cfRule type="cellIs" dxfId="56" priority="206" operator="equal">
      <formula>"Mayor"</formula>
    </cfRule>
    <cfRule type="cellIs" dxfId="55" priority="209" operator="equal">
      <formula>"Leve"</formula>
    </cfRule>
    <cfRule type="cellIs" dxfId="54" priority="205" operator="equal">
      <formula>"Catastrófico"</formula>
    </cfRule>
    <cfRule type="cellIs" dxfId="53" priority="207" operator="equal">
      <formula>"Moderado"</formula>
    </cfRule>
    <cfRule type="cellIs" dxfId="52" priority="208" operator="equal">
      <formula>"Menor"</formula>
    </cfRule>
  </conditionalFormatting>
  <conditionalFormatting sqref="AG26">
    <cfRule type="cellIs" dxfId="51" priority="232" operator="equal">
      <formula>"Moderado"</formula>
    </cfRule>
    <cfRule type="cellIs" dxfId="50" priority="233" operator="equal">
      <formula>"Menor"</formula>
    </cfRule>
    <cfRule type="cellIs" dxfId="49" priority="234" operator="equal">
      <formula>"Leve"</formula>
    </cfRule>
    <cfRule type="cellIs" dxfId="48" priority="231" operator="equal">
      <formula>"Mayor"</formula>
    </cfRule>
    <cfRule type="cellIs" dxfId="47" priority="230" operator="equal">
      <formula>"Catastrófico"</formula>
    </cfRule>
  </conditionalFormatting>
  <conditionalFormatting sqref="AG28:AG32">
    <cfRule type="cellIs" dxfId="46" priority="105" operator="equal">
      <formula>"Catastrófico"</formula>
    </cfRule>
    <cfRule type="cellIs" dxfId="45" priority="106" operator="equal">
      <formula>"Mayor"</formula>
    </cfRule>
    <cfRule type="cellIs" dxfId="44" priority="107" operator="equal">
      <formula>"Moderado"</formula>
    </cfRule>
    <cfRule type="cellIs" dxfId="43" priority="108" operator="equal">
      <formula>"Menor"</formula>
    </cfRule>
    <cfRule type="cellIs" dxfId="42" priority="109" operator="equal">
      <formula>"Leve"</formula>
    </cfRule>
  </conditionalFormatting>
  <conditionalFormatting sqref="AI13">
    <cfRule type="cellIs" dxfId="41" priority="37" operator="equal">
      <formula>"Moderado"</formula>
    </cfRule>
    <cfRule type="cellIs" dxfId="40" priority="38" operator="equal">
      <formula>"Bajo"</formula>
    </cfRule>
    <cfRule type="cellIs" dxfId="39" priority="35" operator="equal">
      <formula>"Extremo"</formula>
    </cfRule>
    <cfRule type="cellIs" dxfId="38" priority="36" operator="equal">
      <formula>"Alto"</formula>
    </cfRule>
  </conditionalFormatting>
  <conditionalFormatting sqref="AI16">
    <cfRule type="cellIs" dxfId="37" priority="63" operator="equal">
      <formula>"Bajo"</formula>
    </cfRule>
    <cfRule type="cellIs" dxfId="36" priority="62" operator="equal">
      <formula>"Moderado"</formula>
    </cfRule>
    <cfRule type="cellIs" dxfId="35" priority="61" operator="equal">
      <formula>"Alto"</formula>
    </cfRule>
    <cfRule type="cellIs" dxfId="34" priority="60" operator="equal">
      <formula>"Extremo"</formula>
    </cfRule>
  </conditionalFormatting>
  <conditionalFormatting sqref="AI18">
    <cfRule type="cellIs" dxfId="33" priority="13" operator="equal">
      <formula>"Moderado"</formula>
    </cfRule>
    <cfRule type="cellIs" dxfId="32" priority="12" operator="equal">
      <formula>"Alto"</formula>
    </cfRule>
    <cfRule type="cellIs" dxfId="31" priority="11" operator="equal">
      <formula>"Extremo"</formula>
    </cfRule>
    <cfRule type="cellIs" dxfId="30" priority="14" operator="equal">
      <formula>"Bajo"</formula>
    </cfRule>
  </conditionalFormatting>
  <conditionalFormatting sqref="AI21">
    <cfRule type="cellIs" dxfId="29" priority="85" operator="equal">
      <formula>"Extremo"</formula>
    </cfRule>
    <cfRule type="cellIs" dxfId="28" priority="88" operator="equal">
      <formula>"Bajo"</formula>
    </cfRule>
    <cfRule type="cellIs" dxfId="27" priority="87" operator="equal">
      <formula>"Moderado"</formula>
    </cfRule>
    <cfRule type="cellIs" dxfId="26" priority="86" operator="equal">
      <formula>"Alto"</formula>
    </cfRule>
  </conditionalFormatting>
  <conditionalFormatting sqref="AI23">
    <cfRule type="cellIs" dxfId="25" priority="211" operator="equal">
      <formula>"Alto"</formula>
    </cfRule>
    <cfRule type="cellIs" dxfId="24" priority="213" operator="equal">
      <formula>"Bajo"</formula>
    </cfRule>
    <cfRule type="cellIs" dxfId="23" priority="212" operator="equal">
      <formula>"Moderado"</formula>
    </cfRule>
    <cfRule type="cellIs" dxfId="22" priority="210" operator="equal">
      <formula>"Extremo"</formula>
    </cfRule>
  </conditionalFormatting>
  <conditionalFormatting sqref="AI26">
    <cfRule type="cellIs" dxfId="21" priority="237" operator="equal">
      <formula>"Moderado"</formula>
    </cfRule>
    <cfRule type="cellIs" dxfId="20" priority="238" operator="equal">
      <formula>"Bajo"</formula>
    </cfRule>
    <cfRule type="cellIs" dxfId="19" priority="235" operator="equal">
      <formula>"Extremo"</formula>
    </cfRule>
    <cfRule type="cellIs" dxfId="18" priority="236" operator="equal">
      <formula>"Alto"</formula>
    </cfRule>
  </conditionalFormatting>
  <conditionalFormatting sqref="AI28:AI32">
    <cfRule type="cellIs" dxfId="17" priority="111" operator="equal">
      <formula>"Alto"</formula>
    </cfRule>
    <cfRule type="cellIs" dxfId="16" priority="113" operator="equal">
      <formula>"Bajo"</formula>
    </cfRule>
    <cfRule type="cellIs" dxfId="15" priority="112" operator="equal">
      <formula>"Moderado"</formula>
    </cfRule>
    <cfRule type="cellIs" dxfId="14" priority="110" operator="equal">
      <formula>"Extremo"</formula>
    </cfRule>
  </conditionalFormatting>
  <conditionalFormatting sqref="AT13:AT33 I18">
    <cfRule type="cellIs" dxfId="13" priority="2" operator="equal">
      <formula>"Alta"</formula>
    </cfRule>
    <cfRule type="cellIs" dxfId="12" priority="3" operator="equal">
      <formula>"Media"</formula>
    </cfRule>
    <cfRule type="cellIs" dxfId="11" priority="4" operator="equal">
      <formula>"Baja"</formula>
    </cfRule>
    <cfRule type="cellIs" dxfId="10" priority="5" operator="equal">
      <formula>"Muy Baja"</formula>
    </cfRule>
    <cfRule type="cellIs" dxfId="9" priority="1" operator="equal">
      <formula>"Muy Alta"</formula>
    </cfRule>
  </conditionalFormatting>
  <conditionalFormatting sqref="AV13:AV33">
    <cfRule type="cellIs" dxfId="8" priority="15" operator="equal">
      <formula>"Catastrófico"</formula>
    </cfRule>
    <cfRule type="cellIs" dxfId="7" priority="16" operator="equal">
      <formula>"Mayor"</formula>
    </cfRule>
    <cfRule type="cellIs" dxfId="6" priority="17" operator="equal">
      <formula>"Moderado"</formula>
    </cfRule>
    <cfRule type="cellIs" dxfId="5" priority="18" operator="equal">
      <formula>"Menor"</formula>
    </cfRule>
    <cfRule type="cellIs" dxfId="4" priority="19" operator="equal">
      <formula>"Leve"</formula>
    </cfRule>
  </conditionalFormatting>
  <conditionalFormatting sqref="AX13:AX33">
    <cfRule type="cellIs" dxfId="3" priority="20" operator="equal">
      <formula>"Extremo"</formula>
    </cfRule>
    <cfRule type="cellIs" dxfId="2" priority="21" operator="equal">
      <formula>"Alto"</formula>
    </cfRule>
    <cfRule type="cellIs" dxfId="1" priority="22" operator="equal">
      <formula>"Moderado"</formula>
    </cfRule>
    <cfRule type="cellIs" dxfId="0" priority="23" operator="equal">
      <formula>"Bajo"</formula>
    </cfRule>
  </conditionalFormatting>
  <hyperlinks>
    <hyperlink ref="BL13" r:id="rId1" location="gid=2022926019" xr:uid="{00000000-0004-0000-0200-000000000000}"/>
    <hyperlink ref="BP13" r:id="rId2" location="gid=2022926019" xr:uid="{00000000-0004-0000-0200-000001000000}"/>
    <hyperlink ref="BT13" r:id="rId3" location="gid=2022926019" xr:uid="{00000000-0004-0000-0200-000002000000}"/>
    <hyperlink ref="BL14" r:id="rId4" xr:uid="{00000000-0004-0000-0200-000003000000}"/>
    <hyperlink ref="BP14" r:id="rId5" xr:uid="{00000000-0004-0000-0200-000004000000}"/>
    <hyperlink ref="BT14" r:id="rId6" xr:uid="{00000000-0004-0000-0200-000005000000}"/>
    <hyperlink ref="BK15" r:id="rId7" xr:uid="{00000000-0004-0000-0200-000006000000}"/>
    <hyperlink ref="BL15" r:id="rId8" xr:uid="{00000000-0004-0000-0200-000007000000}"/>
    <hyperlink ref="BP15" r:id="rId9" xr:uid="{00000000-0004-0000-0200-000008000000}"/>
    <hyperlink ref="BT15" r:id="rId10" xr:uid="{00000000-0004-0000-0200-000009000000}"/>
    <hyperlink ref="BK16" r:id="rId11" xr:uid="{00000000-0004-0000-0200-00000A000000}"/>
    <hyperlink ref="BL16" r:id="rId12" xr:uid="{00000000-0004-0000-0200-00000B000000}"/>
    <hyperlink ref="BP16" r:id="rId13" xr:uid="{00000000-0004-0000-0200-00000C000000}"/>
    <hyperlink ref="BT16" r:id="rId14" xr:uid="{00000000-0004-0000-0200-00000D000000}"/>
    <hyperlink ref="BL17" r:id="rId15" xr:uid="{00000000-0004-0000-0200-00000E000000}"/>
    <hyperlink ref="BP17" r:id="rId16" xr:uid="{00000000-0004-0000-0200-00000F000000}"/>
    <hyperlink ref="BT17" r:id="rId17" xr:uid="{00000000-0004-0000-0200-000010000000}"/>
    <hyperlink ref="BK18" r:id="rId18" xr:uid="{00000000-0004-0000-0200-000011000000}"/>
    <hyperlink ref="BL18" r:id="rId19" xr:uid="{00000000-0004-0000-0200-000012000000}"/>
    <hyperlink ref="BP18" r:id="rId20" xr:uid="{00000000-0004-0000-0200-000013000000}"/>
    <hyperlink ref="BT18" r:id="rId21" xr:uid="{00000000-0004-0000-0200-000014000000}"/>
    <hyperlink ref="BO21" r:id="rId22" xr:uid="{00000000-0004-0000-0200-000015000000}"/>
    <hyperlink ref="BP21" r:id="rId23" xr:uid="{00000000-0004-0000-0200-000016000000}"/>
    <hyperlink ref="BT21" r:id="rId24" xr:uid="{00000000-0004-0000-0200-000017000000}"/>
    <hyperlink ref="BO22" r:id="rId25" location="gid=2082682188" xr:uid="{00000000-0004-0000-0200-000018000000}"/>
    <hyperlink ref="BP22" r:id="rId26" location="gid=2082682188" xr:uid="{00000000-0004-0000-0200-000019000000}"/>
    <hyperlink ref="BT22" r:id="rId27" xr:uid="{00000000-0004-0000-0200-00001A000000}"/>
    <hyperlink ref="BP26" r:id="rId28" xr:uid="{00000000-0004-0000-0200-00001B000000}"/>
    <hyperlink ref="BL27" r:id="rId29" xr:uid="{00000000-0004-0000-0200-00001C000000}"/>
    <hyperlink ref="BL32" r:id="rId30" xr:uid="{00000000-0004-0000-0200-00001D000000}"/>
    <hyperlink ref="BL33" r:id="rId31" xr:uid="{00000000-0004-0000-0200-00001E000000}"/>
    <hyperlink ref="BT32" r:id="rId32" xr:uid="{910007BB-E3C8-4AEC-A0D3-9C91F948824E}"/>
    <hyperlink ref="BT33" r:id="rId33" xr:uid="{84685CF8-1CB1-45F4-9FD5-E226078D9EE9}"/>
  </hyperlinks>
  <pageMargins left="0.7" right="0.7" top="0.75" bottom="0.75" header="0" footer="0"/>
  <pageSetup orientation="portrait" r:id="rId34"/>
  <drawing r:id="rId35"/>
  <legacyDrawing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1000"/>
  <sheetViews>
    <sheetView workbookViewId="0"/>
  </sheetViews>
  <sheetFormatPr baseColWidth="10" defaultColWidth="14.42578125" defaultRowHeight="15" customHeight="1"/>
  <cols>
    <col min="1" max="1" width="10.7109375" customWidth="1"/>
    <col min="2" max="2" width="24.140625" customWidth="1"/>
    <col min="3" max="3" width="70.140625" customWidth="1"/>
    <col min="4" max="4" width="29.85546875" customWidth="1"/>
    <col min="5" max="24" width="10.7109375" customWidth="1"/>
  </cols>
  <sheetData>
    <row r="1" spans="1:24" ht="23.25">
      <c r="A1" s="136"/>
      <c r="B1" s="523" t="s">
        <v>790</v>
      </c>
      <c r="C1" s="401"/>
      <c r="D1" s="401"/>
      <c r="E1" s="136"/>
      <c r="F1" s="136"/>
      <c r="G1" s="136"/>
      <c r="H1" s="136"/>
      <c r="I1" s="136"/>
      <c r="J1" s="136"/>
      <c r="K1" s="136"/>
      <c r="L1" s="136"/>
      <c r="M1" s="136"/>
      <c r="N1" s="136"/>
      <c r="O1" s="136"/>
      <c r="P1" s="136"/>
      <c r="Q1" s="136"/>
      <c r="R1" s="136"/>
      <c r="S1" s="136"/>
      <c r="T1" s="136"/>
      <c r="U1" s="136"/>
      <c r="V1" s="136"/>
      <c r="W1" s="136"/>
      <c r="X1" s="136"/>
    </row>
    <row r="2" spans="1:24">
      <c r="A2" s="136"/>
      <c r="B2" s="136"/>
      <c r="C2" s="136"/>
      <c r="D2" s="136"/>
      <c r="E2" s="136"/>
      <c r="F2" s="136"/>
      <c r="G2" s="136"/>
      <c r="H2" s="136"/>
      <c r="I2" s="136"/>
      <c r="J2" s="136"/>
      <c r="K2" s="136"/>
      <c r="L2" s="136"/>
      <c r="M2" s="136"/>
      <c r="N2" s="136"/>
      <c r="O2" s="136"/>
      <c r="P2" s="136"/>
      <c r="Q2" s="136"/>
      <c r="R2" s="136"/>
      <c r="S2" s="136"/>
      <c r="T2" s="136"/>
      <c r="U2" s="136"/>
      <c r="V2" s="136"/>
      <c r="W2" s="136"/>
      <c r="X2" s="136"/>
    </row>
    <row r="3" spans="1:24" ht="25.5">
      <c r="A3" s="136"/>
      <c r="B3" s="217"/>
      <c r="C3" s="218" t="s">
        <v>791</v>
      </c>
      <c r="D3" s="218" t="s">
        <v>275</v>
      </c>
      <c r="E3" s="136"/>
      <c r="F3" s="136"/>
      <c r="G3" s="136"/>
      <c r="H3" s="136"/>
      <c r="I3" s="136"/>
      <c r="J3" s="136"/>
      <c r="K3" s="136"/>
      <c r="L3" s="136"/>
      <c r="M3" s="136"/>
      <c r="N3" s="136"/>
      <c r="O3" s="136"/>
      <c r="P3" s="136"/>
      <c r="Q3" s="136"/>
      <c r="R3" s="136"/>
      <c r="S3" s="136"/>
      <c r="T3" s="136"/>
      <c r="U3" s="136"/>
      <c r="V3" s="136"/>
      <c r="W3" s="136"/>
      <c r="X3" s="136"/>
    </row>
    <row r="4" spans="1:24" ht="51">
      <c r="A4" s="136"/>
      <c r="B4" s="219" t="s">
        <v>792</v>
      </c>
      <c r="C4" s="220" t="s">
        <v>793</v>
      </c>
      <c r="D4" s="221">
        <v>0.2</v>
      </c>
      <c r="E4" s="136"/>
      <c r="F4" s="136"/>
      <c r="G4" s="136"/>
      <c r="H4" s="136"/>
      <c r="I4" s="136"/>
      <c r="J4" s="136"/>
      <c r="K4" s="136"/>
      <c r="L4" s="136"/>
      <c r="M4" s="136"/>
      <c r="N4" s="136"/>
      <c r="O4" s="136"/>
      <c r="P4" s="136"/>
      <c r="Q4" s="136"/>
      <c r="R4" s="136"/>
      <c r="S4" s="136"/>
      <c r="T4" s="136"/>
      <c r="U4" s="136"/>
      <c r="V4" s="136"/>
      <c r="W4" s="136"/>
      <c r="X4" s="136"/>
    </row>
    <row r="5" spans="1:24" ht="51">
      <c r="A5" s="136"/>
      <c r="B5" s="222" t="s">
        <v>794</v>
      </c>
      <c r="C5" s="223" t="s">
        <v>795</v>
      </c>
      <c r="D5" s="224">
        <v>0.4</v>
      </c>
      <c r="E5" s="136"/>
      <c r="F5" s="136"/>
      <c r="G5" s="136"/>
      <c r="H5" s="136"/>
      <c r="I5" s="136"/>
      <c r="J5" s="136"/>
      <c r="K5" s="136"/>
      <c r="L5" s="136"/>
      <c r="M5" s="136"/>
      <c r="N5" s="136"/>
      <c r="O5" s="136"/>
      <c r="P5" s="136"/>
      <c r="Q5" s="136"/>
      <c r="R5" s="136"/>
      <c r="S5" s="136"/>
      <c r="T5" s="136"/>
      <c r="U5" s="136"/>
      <c r="V5" s="136"/>
      <c r="W5" s="136"/>
      <c r="X5" s="136"/>
    </row>
    <row r="6" spans="1:24" ht="51">
      <c r="A6" s="136"/>
      <c r="B6" s="225" t="s">
        <v>796</v>
      </c>
      <c r="C6" s="223" t="s">
        <v>797</v>
      </c>
      <c r="D6" s="224">
        <v>0.6</v>
      </c>
      <c r="E6" s="136"/>
      <c r="F6" s="136"/>
      <c r="G6" s="136"/>
      <c r="H6" s="136"/>
      <c r="I6" s="136"/>
      <c r="J6" s="136"/>
      <c r="K6" s="136"/>
      <c r="L6" s="136"/>
      <c r="M6" s="136"/>
      <c r="N6" s="136"/>
      <c r="O6" s="136"/>
      <c r="P6" s="136"/>
      <c r="Q6" s="136"/>
      <c r="R6" s="136"/>
      <c r="S6" s="136"/>
      <c r="T6" s="136"/>
      <c r="U6" s="136"/>
      <c r="V6" s="136"/>
      <c r="W6" s="136"/>
      <c r="X6" s="136"/>
    </row>
    <row r="7" spans="1:24" ht="76.5">
      <c r="A7" s="136"/>
      <c r="B7" s="226" t="s">
        <v>798</v>
      </c>
      <c r="C7" s="223" t="s">
        <v>799</v>
      </c>
      <c r="D7" s="224">
        <v>0.8</v>
      </c>
      <c r="E7" s="136"/>
      <c r="F7" s="136"/>
      <c r="G7" s="136"/>
      <c r="H7" s="136"/>
      <c r="I7" s="136"/>
      <c r="J7" s="136"/>
      <c r="K7" s="136"/>
      <c r="L7" s="136"/>
      <c r="M7" s="136"/>
      <c r="N7" s="136"/>
      <c r="O7" s="136"/>
      <c r="P7" s="136"/>
      <c r="Q7" s="136"/>
      <c r="R7" s="136"/>
      <c r="S7" s="136"/>
      <c r="T7" s="136"/>
      <c r="U7" s="136"/>
      <c r="V7" s="136"/>
      <c r="W7" s="136"/>
      <c r="X7" s="136"/>
    </row>
    <row r="8" spans="1:24" ht="51">
      <c r="A8" s="136"/>
      <c r="B8" s="227" t="s">
        <v>800</v>
      </c>
      <c r="C8" s="223" t="s">
        <v>801</v>
      </c>
      <c r="D8" s="224">
        <v>1</v>
      </c>
      <c r="E8" s="136"/>
      <c r="F8" s="136"/>
      <c r="G8" s="136"/>
      <c r="H8" s="136"/>
      <c r="I8" s="136"/>
      <c r="J8" s="136"/>
      <c r="K8" s="136"/>
      <c r="L8" s="136"/>
      <c r="M8" s="136"/>
      <c r="N8" s="136"/>
      <c r="O8" s="136"/>
      <c r="P8" s="136"/>
      <c r="Q8" s="136"/>
      <c r="R8" s="136"/>
      <c r="S8" s="136"/>
      <c r="T8" s="136"/>
      <c r="U8" s="136"/>
      <c r="V8" s="136"/>
      <c r="W8" s="136"/>
      <c r="X8" s="136"/>
    </row>
    <row r="9" spans="1:24">
      <c r="A9" s="136"/>
      <c r="B9" s="136"/>
      <c r="C9" s="136"/>
      <c r="D9" s="136"/>
      <c r="E9" s="136"/>
      <c r="F9" s="136"/>
      <c r="G9" s="136"/>
      <c r="H9" s="136"/>
      <c r="I9" s="136"/>
      <c r="J9" s="136"/>
      <c r="K9" s="136"/>
      <c r="L9" s="136"/>
      <c r="M9" s="136"/>
      <c r="N9" s="136"/>
      <c r="O9" s="136"/>
      <c r="P9" s="136"/>
      <c r="Q9" s="136"/>
      <c r="R9" s="136"/>
      <c r="S9" s="136"/>
      <c r="T9" s="136"/>
      <c r="U9" s="136"/>
      <c r="V9" s="136"/>
      <c r="W9" s="136"/>
      <c r="X9" s="136"/>
    </row>
    <row r="10" spans="1:24" ht="16.5">
      <c r="A10" s="136"/>
      <c r="B10" s="228"/>
      <c r="C10" s="136"/>
      <c r="D10" s="136"/>
      <c r="E10" s="136"/>
      <c r="F10" s="136"/>
      <c r="G10" s="136"/>
      <c r="H10" s="136"/>
      <c r="I10" s="136"/>
      <c r="J10" s="136"/>
      <c r="K10" s="136"/>
      <c r="L10" s="136"/>
      <c r="M10" s="136"/>
      <c r="N10" s="136"/>
      <c r="O10" s="136"/>
      <c r="P10" s="136"/>
      <c r="Q10" s="136"/>
      <c r="R10" s="136"/>
      <c r="S10" s="136"/>
      <c r="T10" s="136"/>
      <c r="U10" s="136"/>
      <c r="V10" s="136"/>
      <c r="W10" s="136"/>
      <c r="X10" s="136"/>
    </row>
    <row r="11" spans="1:24">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row>
    <row r="12" spans="1:24">
      <c r="A12" s="136"/>
      <c r="B12" s="136"/>
      <c r="C12" s="136"/>
      <c r="D12" s="136"/>
      <c r="E12" s="136"/>
      <c r="F12" s="136"/>
      <c r="G12" s="136"/>
      <c r="H12" s="136"/>
      <c r="I12" s="136"/>
      <c r="J12" s="136"/>
      <c r="K12" s="136"/>
      <c r="L12" s="136"/>
      <c r="M12" s="136"/>
      <c r="N12" s="136"/>
      <c r="O12" s="136"/>
      <c r="P12" s="136"/>
      <c r="Q12" s="136"/>
      <c r="R12" s="136"/>
      <c r="S12" s="136"/>
      <c r="T12" s="136"/>
      <c r="U12" s="136"/>
      <c r="V12" s="136"/>
      <c r="W12" s="136"/>
      <c r="X12" s="136"/>
    </row>
    <row r="13" spans="1:24">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row>
    <row r="14" spans="1:24">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row>
    <row r="15" spans="1:24">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row>
    <row r="16" spans="1:24">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row>
    <row r="17" spans="1:24">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row>
    <row r="18" spans="1:24">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row>
    <row r="19" spans="1:24">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row>
    <row r="20" spans="1:24">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row>
    <row r="21" spans="1:24" ht="15.75" customHeight="1">
      <c r="A21" s="136"/>
      <c r="B21" s="136"/>
      <c r="C21" s="136"/>
      <c r="D21" s="136"/>
      <c r="E21" s="136"/>
      <c r="F21" s="136"/>
      <c r="G21" s="136"/>
      <c r="H21" s="136"/>
      <c r="I21" s="136"/>
      <c r="J21" s="136"/>
      <c r="K21" s="136"/>
      <c r="L21" s="136"/>
      <c r="M21" s="136"/>
      <c r="N21" s="136"/>
      <c r="O21" s="136"/>
      <c r="P21" s="136"/>
      <c r="Q21" s="136"/>
      <c r="R21" s="136"/>
      <c r="S21" s="136"/>
      <c r="T21" s="136"/>
      <c r="U21" s="136"/>
      <c r="V21" s="136"/>
      <c r="W21" s="136"/>
      <c r="X21" s="136"/>
    </row>
    <row r="22" spans="1:24" ht="15.75"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row>
    <row r="23" spans="1:24" ht="15.75" customHeight="1">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row>
    <row r="24" spans="1:24" ht="15.75" customHeight="1">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row>
    <row r="25" spans="1:24" ht="15.75" customHeight="1">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row>
    <row r="26" spans="1:24" ht="15.75"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row>
    <row r="27" spans="1:24" ht="15.75" customHeight="1">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row>
    <row r="28" spans="1:24" ht="15.75" customHeight="1">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row>
    <row r="29" spans="1:24" ht="15.75" customHeight="1">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row>
    <row r="30" spans="1:24" ht="15.75" customHeight="1">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row>
    <row r="31" spans="1:24" ht="15.7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row>
    <row r="32" spans="1:24" ht="15.75"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row>
    <row r="33" spans="1:24" ht="15.75" customHeight="1">
      <c r="A33" s="136"/>
      <c r="E33" s="136"/>
      <c r="F33" s="136"/>
      <c r="G33" s="136"/>
      <c r="H33" s="136"/>
      <c r="I33" s="136"/>
      <c r="J33" s="136"/>
      <c r="K33" s="136"/>
      <c r="L33" s="136"/>
      <c r="M33" s="136"/>
      <c r="N33" s="136"/>
      <c r="O33" s="136"/>
      <c r="P33" s="136"/>
      <c r="Q33" s="136"/>
      <c r="R33" s="136"/>
      <c r="S33" s="136"/>
      <c r="T33" s="136"/>
      <c r="U33" s="136"/>
      <c r="V33" s="136"/>
      <c r="W33" s="136"/>
      <c r="X33" s="136"/>
    </row>
    <row r="34" spans="1:24" ht="15.75" customHeight="1">
      <c r="A34" s="136"/>
      <c r="B34" s="1" t="s">
        <v>607</v>
      </c>
      <c r="E34" s="136"/>
      <c r="F34" s="136"/>
      <c r="G34" s="136"/>
      <c r="H34" s="136"/>
      <c r="I34" s="136"/>
      <c r="J34" s="136"/>
      <c r="K34" s="136"/>
      <c r="L34" s="136"/>
      <c r="M34" s="136"/>
      <c r="N34" s="136"/>
      <c r="O34" s="136"/>
      <c r="P34" s="136"/>
      <c r="Q34" s="136"/>
      <c r="R34" s="136"/>
      <c r="S34" s="136"/>
      <c r="T34" s="136"/>
      <c r="U34" s="136"/>
      <c r="V34" s="136"/>
      <c r="W34" s="136"/>
      <c r="X34" s="136"/>
    </row>
    <row r="35" spans="1:24" ht="15.75" customHeight="1">
      <c r="A35" s="136"/>
      <c r="B35" s="1" t="s">
        <v>608</v>
      </c>
    </row>
    <row r="36" spans="1:24" ht="15.75" customHeight="1">
      <c r="A36" s="136"/>
    </row>
    <row r="37" spans="1:24" ht="15.75" customHeight="1">
      <c r="A37" s="136"/>
    </row>
    <row r="38" spans="1:24" ht="15.75" customHeight="1">
      <c r="A38" s="136"/>
    </row>
    <row r="39" spans="1:24" ht="15.75" customHeight="1">
      <c r="A39" s="136"/>
    </row>
    <row r="40" spans="1:24" ht="15.75" customHeight="1">
      <c r="A40" s="136"/>
    </row>
    <row r="41" spans="1:24" ht="15.75" customHeight="1">
      <c r="A41" s="136"/>
    </row>
    <row r="42" spans="1:24" ht="15.75" customHeight="1">
      <c r="A42" s="136"/>
    </row>
    <row r="43" spans="1:24" ht="15.75" customHeight="1">
      <c r="A43" s="136"/>
    </row>
    <row r="44" spans="1:24" ht="15.75" customHeight="1">
      <c r="A44" s="136"/>
    </row>
    <row r="45" spans="1:24" ht="15.75" customHeight="1">
      <c r="A45" s="136"/>
    </row>
    <row r="46" spans="1:24" ht="15.75" customHeight="1">
      <c r="A46" s="136"/>
    </row>
    <row r="47" spans="1:24" ht="15.75" customHeight="1">
      <c r="A47" s="136"/>
    </row>
    <row r="48" spans="1:24" ht="15.75" customHeight="1">
      <c r="A48" s="136"/>
    </row>
    <row r="49" spans="1:1" ht="15.75" customHeight="1">
      <c r="A49" s="136"/>
    </row>
    <row r="50" spans="1:1" ht="15.75" customHeight="1">
      <c r="A50" s="136"/>
    </row>
    <row r="51" spans="1:1" ht="15.75" customHeight="1">
      <c r="A51" s="136"/>
    </row>
    <row r="52" spans="1:1" ht="15.75" customHeight="1">
      <c r="A52" s="136"/>
    </row>
    <row r="53" spans="1:1" ht="15.75" customHeight="1">
      <c r="A53" s="136"/>
    </row>
    <row r="54" spans="1:1" ht="15.75" customHeight="1">
      <c r="A54" s="136"/>
    </row>
    <row r="55" spans="1:1" ht="15.75" customHeight="1">
      <c r="A55" s="136"/>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923C"/>
  </sheetPr>
  <dimension ref="A1:Z1000"/>
  <sheetViews>
    <sheetView workbookViewId="0"/>
  </sheetViews>
  <sheetFormatPr baseColWidth="10" defaultColWidth="14.42578125" defaultRowHeight="15" customHeight="1"/>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6" ht="33.75">
      <c r="A1" s="136"/>
      <c r="B1" s="524" t="s">
        <v>802</v>
      </c>
      <c r="C1" s="401"/>
      <c r="D1" s="401"/>
      <c r="E1" s="136"/>
      <c r="F1" s="136"/>
      <c r="G1" s="136"/>
      <c r="H1" s="136"/>
      <c r="I1" s="136"/>
      <c r="J1" s="136"/>
      <c r="K1" s="136"/>
      <c r="L1" s="136"/>
      <c r="M1" s="136"/>
      <c r="N1" s="136"/>
      <c r="O1" s="136"/>
      <c r="P1" s="136"/>
      <c r="Q1" s="136"/>
      <c r="R1" s="136"/>
      <c r="S1" s="136"/>
      <c r="T1" s="136"/>
      <c r="U1" s="136"/>
    </row>
    <row r="2" spans="1:26">
      <c r="A2" s="136"/>
      <c r="B2" s="136"/>
      <c r="C2" s="136"/>
      <c r="D2" s="136"/>
      <c r="E2" s="136"/>
      <c r="F2" s="136"/>
      <c r="G2" s="136"/>
      <c r="H2" s="136"/>
      <c r="I2" s="136"/>
      <c r="J2" s="136"/>
      <c r="K2" s="136"/>
      <c r="L2" s="136"/>
      <c r="M2" s="136"/>
      <c r="N2" s="136"/>
      <c r="O2" s="136"/>
      <c r="P2" s="136"/>
      <c r="Q2" s="136"/>
      <c r="R2" s="136"/>
      <c r="S2" s="136"/>
      <c r="T2" s="136"/>
      <c r="U2" s="136"/>
    </row>
    <row r="3" spans="1:26" ht="30">
      <c r="A3" s="136"/>
      <c r="B3" s="229"/>
      <c r="C3" s="230" t="s">
        <v>803</v>
      </c>
      <c r="D3" s="230" t="s">
        <v>804</v>
      </c>
      <c r="E3" s="136"/>
      <c r="F3" s="136"/>
      <c r="G3" s="136"/>
      <c r="H3" s="136"/>
      <c r="I3" s="136"/>
      <c r="J3" s="136"/>
      <c r="K3" s="136"/>
      <c r="L3" s="136"/>
      <c r="M3" s="136"/>
      <c r="N3" s="136"/>
      <c r="O3" s="136"/>
      <c r="P3" s="136"/>
      <c r="Q3" s="136"/>
      <c r="R3" s="136"/>
      <c r="S3" s="136"/>
      <c r="T3" s="136"/>
      <c r="U3" s="136"/>
    </row>
    <row r="4" spans="1:26" ht="33.75">
      <c r="A4" s="231" t="s">
        <v>805</v>
      </c>
      <c r="B4" s="232" t="s">
        <v>806</v>
      </c>
      <c r="C4" s="233" t="s">
        <v>807</v>
      </c>
      <c r="D4" s="234" t="s">
        <v>808</v>
      </c>
      <c r="E4" s="136"/>
      <c r="F4" s="136"/>
      <c r="G4" s="136"/>
      <c r="H4" s="136"/>
      <c r="I4" s="136"/>
      <c r="J4" s="136"/>
      <c r="K4" s="136"/>
      <c r="L4" s="136"/>
      <c r="M4" s="136"/>
      <c r="N4" s="136"/>
      <c r="O4" s="136"/>
      <c r="P4" s="136"/>
      <c r="Q4" s="136"/>
      <c r="R4" s="136"/>
      <c r="S4" s="136"/>
      <c r="T4" s="136"/>
      <c r="U4" s="136"/>
    </row>
    <row r="5" spans="1:26" ht="67.5">
      <c r="A5" s="231" t="s">
        <v>809</v>
      </c>
      <c r="B5" s="235" t="s">
        <v>810</v>
      </c>
      <c r="C5" s="236" t="s">
        <v>811</v>
      </c>
      <c r="D5" s="237" t="s">
        <v>812</v>
      </c>
      <c r="E5" s="136"/>
      <c r="F5" s="136"/>
      <c r="G5" s="136"/>
      <c r="H5" s="136"/>
      <c r="I5" s="136"/>
      <c r="J5" s="136"/>
      <c r="K5" s="136"/>
      <c r="L5" s="136"/>
      <c r="M5" s="136"/>
      <c r="N5" s="136"/>
      <c r="O5" s="136"/>
      <c r="P5" s="136"/>
      <c r="Q5" s="136"/>
      <c r="R5" s="136"/>
      <c r="S5" s="136"/>
      <c r="T5" s="136"/>
      <c r="U5" s="136"/>
    </row>
    <row r="6" spans="1:26" ht="67.5">
      <c r="A6" s="231" t="s">
        <v>219</v>
      </c>
      <c r="B6" s="238" t="s">
        <v>813</v>
      </c>
      <c r="C6" s="236" t="s">
        <v>814</v>
      </c>
      <c r="D6" s="237" t="s">
        <v>767</v>
      </c>
      <c r="E6" s="136"/>
      <c r="F6" s="136"/>
      <c r="G6" s="136"/>
      <c r="H6" s="136"/>
      <c r="I6" s="136"/>
      <c r="J6" s="136"/>
      <c r="K6" s="136"/>
      <c r="L6" s="136"/>
      <c r="M6" s="136"/>
      <c r="N6" s="136"/>
      <c r="O6" s="136"/>
      <c r="P6" s="136"/>
      <c r="Q6" s="136"/>
      <c r="R6" s="136"/>
      <c r="S6" s="136"/>
      <c r="T6" s="136"/>
      <c r="U6" s="136"/>
    </row>
    <row r="7" spans="1:26" ht="101.25">
      <c r="A7" s="231" t="s">
        <v>815</v>
      </c>
      <c r="B7" s="239" t="s">
        <v>816</v>
      </c>
      <c r="C7" s="236" t="s">
        <v>817</v>
      </c>
      <c r="D7" s="237" t="s">
        <v>818</v>
      </c>
      <c r="E7" s="136"/>
      <c r="F7" s="136"/>
      <c r="G7" s="136"/>
      <c r="H7" s="136"/>
      <c r="I7" s="136"/>
      <c r="J7" s="136"/>
      <c r="K7" s="136"/>
      <c r="L7" s="136"/>
      <c r="M7" s="136"/>
      <c r="N7" s="136"/>
      <c r="O7" s="136"/>
      <c r="P7" s="136"/>
      <c r="Q7" s="136"/>
      <c r="R7" s="136"/>
      <c r="S7" s="136"/>
      <c r="T7" s="136"/>
      <c r="U7" s="136"/>
    </row>
    <row r="8" spans="1:26" ht="67.5">
      <c r="A8" s="231" t="s">
        <v>819</v>
      </c>
      <c r="B8" s="240" t="s">
        <v>820</v>
      </c>
      <c r="C8" s="236" t="s">
        <v>821</v>
      </c>
      <c r="D8" s="237" t="s">
        <v>822</v>
      </c>
      <c r="E8" s="136"/>
      <c r="F8" s="136"/>
      <c r="G8" s="136"/>
      <c r="H8" s="136"/>
      <c r="I8" s="136"/>
      <c r="J8" s="136"/>
      <c r="K8" s="136"/>
      <c r="L8" s="136"/>
      <c r="M8" s="136"/>
      <c r="N8" s="136"/>
      <c r="O8" s="136"/>
      <c r="P8" s="136"/>
      <c r="Q8" s="136"/>
      <c r="R8" s="136"/>
      <c r="S8" s="136"/>
      <c r="T8" s="136"/>
      <c r="U8" s="136"/>
    </row>
    <row r="9" spans="1:26" ht="20.25">
      <c r="A9" s="136"/>
      <c r="B9" s="136"/>
      <c r="C9" s="241"/>
      <c r="D9" s="241"/>
      <c r="E9" s="136"/>
      <c r="F9" s="136"/>
      <c r="G9" s="136"/>
      <c r="H9" s="136"/>
      <c r="I9" s="136"/>
      <c r="J9" s="136"/>
      <c r="K9" s="136"/>
      <c r="L9" s="136"/>
      <c r="M9" s="136"/>
      <c r="N9" s="136"/>
      <c r="O9" s="136"/>
      <c r="P9" s="136"/>
      <c r="Q9" s="136"/>
      <c r="R9" s="136"/>
      <c r="S9" s="136"/>
      <c r="T9" s="136"/>
      <c r="U9" s="136"/>
      <c r="V9" s="1"/>
      <c r="W9" s="1"/>
      <c r="X9" s="1"/>
      <c r="Y9" s="1"/>
      <c r="Z9" s="1"/>
    </row>
    <row r="10" spans="1:26" ht="20.25">
      <c r="A10" s="136"/>
      <c r="B10" s="1"/>
      <c r="C10" s="242"/>
      <c r="D10" s="242"/>
      <c r="E10" s="1"/>
      <c r="F10" s="1"/>
      <c r="G10" s="1"/>
      <c r="H10" s="1"/>
      <c r="I10" s="1"/>
      <c r="J10" s="1"/>
      <c r="K10" s="1"/>
      <c r="L10" s="1"/>
      <c r="M10" s="1"/>
      <c r="N10" s="1"/>
      <c r="O10" s="1"/>
      <c r="P10" s="1"/>
      <c r="Q10" s="1"/>
      <c r="R10" s="1"/>
      <c r="S10" s="1"/>
      <c r="T10" s="1"/>
      <c r="U10" s="1"/>
      <c r="V10" s="1"/>
      <c r="W10" s="1"/>
      <c r="X10" s="1"/>
      <c r="Y10" s="1"/>
      <c r="Z10" s="1"/>
    </row>
    <row r="11" spans="1:26">
      <c r="A11" s="136"/>
      <c r="B11" s="136" t="s">
        <v>823</v>
      </c>
      <c r="C11" s="136" t="s">
        <v>305</v>
      </c>
      <c r="D11" s="136" t="s">
        <v>550</v>
      </c>
      <c r="E11" s="1"/>
      <c r="F11" s="1"/>
      <c r="G11" s="1"/>
      <c r="H11" s="1"/>
      <c r="I11" s="1"/>
      <c r="J11" s="1"/>
      <c r="K11" s="1"/>
      <c r="L11" s="1"/>
      <c r="M11" s="1"/>
      <c r="N11" s="1"/>
      <c r="O11" s="1"/>
      <c r="P11" s="1"/>
      <c r="Q11" s="1"/>
      <c r="R11" s="1"/>
      <c r="S11" s="1"/>
      <c r="T11" s="1"/>
      <c r="U11" s="1"/>
      <c r="V11" s="1"/>
      <c r="W11" s="1"/>
      <c r="X11" s="1"/>
      <c r="Y11" s="1"/>
      <c r="Z11" s="1"/>
    </row>
    <row r="12" spans="1:26">
      <c r="A12" s="136"/>
      <c r="B12" s="136" t="s">
        <v>824</v>
      </c>
      <c r="C12" s="136" t="s">
        <v>738</v>
      </c>
      <c r="D12" s="136" t="s">
        <v>538</v>
      </c>
      <c r="E12" s="1"/>
      <c r="F12" s="1"/>
      <c r="G12" s="1"/>
      <c r="H12" s="1"/>
      <c r="I12" s="1"/>
      <c r="J12" s="1"/>
      <c r="K12" s="1"/>
      <c r="L12" s="1"/>
      <c r="M12" s="1"/>
      <c r="N12" s="1"/>
      <c r="O12" s="1"/>
      <c r="P12" s="1"/>
      <c r="Q12" s="1"/>
      <c r="R12" s="1"/>
      <c r="S12" s="1"/>
      <c r="T12" s="1"/>
      <c r="U12" s="1"/>
      <c r="V12" s="1"/>
      <c r="W12" s="1"/>
      <c r="X12" s="1"/>
      <c r="Y12" s="1"/>
      <c r="Z12" s="1"/>
    </row>
    <row r="13" spans="1:26">
      <c r="A13" s="136"/>
      <c r="B13" s="136"/>
      <c r="C13" s="136" t="s">
        <v>357</v>
      </c>
      <c r="D13" s="136" t="s">
        <v>100</v>
      </c>
      <c r="E13" s="1"/>
      <c r="F13" s="1"/>
      <c r="G13" s="1"/>
      <c r="H13" s="1"/>
      <c r="I13" s="1"/>
      <c r="J13" s="1"/>
      <c r="K13" s="1"/>
      <c r="L13" s="1"/>
      <c r="M13" s="1"/>
      <c r="N13" s="1"/>
      <c r="O13" s="1"/>
      <c r="P13" s="1"/>
      <c r="Q13" s="1"/>
      <c r="R13" s="1"/>
      <c r="S13" s="1"/>
      <c r="T13" s="1"/>
      <c r="U13" s="1"/>
      <c r="V13" s="1"/>
      <c r="W13" s="1"/>
      <c r="X13" s="1"/>
      <c r="Y13" s="1"/>
      <c r="Z13" s="1"/>
    </row>
    <row r="14" spans="1:26">
      <c r="A14" s="136"/>
      <c r="B14" s="136"/>
      <c r="C14" s="136" t="s">
        <v>218</v>
      </c>
      <c r="D14" s="136" t="s">
        <v>252</v>
      </c>
      <c r="E14" s="1"/>
      <c r="F14" s="1"/>
      <c r="G14" s="1"/>
      <c r="H14" s="1"/>
      <c r="I14" s="1"/>
      <c r="J14" s="1"/>
      <c r="K14" s="1"/>
      <c r="L14" s="1"/>
      <c r="M14" s="1"/>
      <c r="N14" s="1"/>
      <c r="O14" s="1"/>
      <c r="P14" s="1"/>
      <c r="Q14" s="1"/>
      <c r="R14" s="1"/>
      <c r="S14" s="1"/>
      <c r="T14" s="1"/>
      <c r="U14" s="1"/>
      <c r="V14" s="1"/>
      <c r="W14" s="1"/>
      <c r="X14" s="1"/>
      <c r="Y14" s="1"/>
      <c r="Z14" s="1"/>
    </row>
    <row r="15" spans="1:26">
      <c r="A15" s="136"/>
      <c r="B15" s="136"/>
      <c r="C15" s="136" t="s">
        <v>825</v>
      </c>
      <c r="D15" s="136" t="s">
        <v>826</v>
      </c>
      <c r="E15" s="1"/>
      <c r="F15" s="1"/>
      <c r="G15" s="1"/>
      <c r="H15" s="1"/>
      <c r="I15" s="1"/>
      <c r="J15" s="1"/>
      <c r="K15" s="1"/>
      <c r="L15" s="1"/>
      <c r="M15" s="1"/>
      <c r="N15" s="1"/>
      <c r="O15" s="1"/>
      <c r="P15" s="1"/>
      <c r="Q15" s="1"/>
      <c r="R15" s="1"/>
      <c r="S15" s="1"/>
      <c r="T15" s="1"/>
      <c r="U15" s="1"/>
      <c r="V15" s="1"/>
      <c r="W15" s="1"/>
      <c r="X15" s="1"/>
      <c r="Y15" s="1"/>
      <c r="Z15" s="1"/>
    </row>
    <row r="16" spans="1:26" ht="20.25">
      <c r="A16" s="136"/>
      <c r="B16" s="1"/>
      <c r="C16" s="242"/>
      <c r="D16" s="242"/>
      <c r="E16" s="1"/>
      <c r="F16" s="1"/>
      <c r="G16" s="1"/>
      <c r="H16" s="1"/>
      <c r="I16" s="1"/>
      <c r="J16" s="1"/>
      <c r="K16" s="1"/>
      <c r="L16" s="1"/>
      <c r="M16" s="1"/>
      <c r="N16" s="1"/>
      <c r="O16" s="1"/>
      <c r="P16" s="1"/>
      <c r="Q16" s="1"/>
      <c r="R16" s="1"/>
      <c r="S16" s="1"/>
      <c r="T16" s="1"/>
      <c r="U16" s="1"/>
      <c r="V16" s="1"/>
      <c r="W16" s="1"/>
      <c r="X16" s="1"/>
      <c r="Y16" s="1"/>
      <c r="Z16" s="1"/>
    </row>
    <row r="17" spans="1:26" ht="20.25">
      <c r="A17" s="136"/>
      <c r="B17" s="1"/>
      <c r="C17" s="242"/>
      <c r="D17" s="242"/>
      <c r="E17" s="1"/>
      <c r="F17" s="1"/>
      <c r="G17" s="1"/>
      <c r="H17" s="1"/>
      <c r="I17" s="1"/>
      <c r="J17" s="1"/>
      <c r="K17" s="1"/>
      <c r="L17" s="1"/>
      <c r="M17" s="1"/>
      <c r="N17" s="1"/>
      <c r="O17" s="1"/>
      <c r="P17" s="1"/>
      <c r="Q17" s="1"/>
      <c r="R17" s="1"/>
      <c r="S17" s="1"/>
      <c r="T17" s="1"/>
      <c r="U17" s="1"/>
      <c r="V17" s="1"/>
      <c r="W17" s="1"/>
      <c r="X17" s="1"/>
      <c r="Y17" s="1"/>
      <c r="Z17" s="1"/>
    </row>
    <row r="18" spans="1:26" ht="20.25">
      <c r="A18" s="136"/>
      <c r="B18" s="1"/>
      <c r="C18" s="242"/>
      <c r="D18" s="242"/>
      <c r="E18" s="1"/>
      <c r="F18" s="1"/>
      <c r="G18" s="1"/>
      <c r="H18" s="1"/>
      <c r="I18" s="1"/>
      <c r="J18" s="1"/>
      <c r="K18" s="1"/>
      <c r="L18" s="1"/>
      <c r="M18" s="1"/>
      <c r="N18" s="1"/>
      <c r="O18" s="1"/>
      <c r="P18" s="1"/>
      <c r="Q18" s="1"/>
      <c r="R18" s="1"/>
      <c r="S18" s="1"/>
      <c r="T18" s="1"/>
      <c r="U18" s="1"/>
      <c r="V18" s="1"/>
      <c r="W18" s="1"/>
      <c r="X18" s="1"/>
      <c r="Y18" s="1"/>
      <c r="Z18" s="1"/>
    </row>
    <row r="19" spans="1:26" ht="20.25">
      <c r="A19" s="231"/>
      <c r="B19" s="243"/>
      <c r="C19" s="244"/>
      <c r="D19" s="244"/>
    </row>
    <row r="20" spans="1:26" ht="20.25">
      <c r="A20" s="231"/>
      <c r="B20" s="243"/>
      <c r="C20" s="244"/>
      <c r="D20" s="244"/>
    </row>
    <row r="21" spans="1:26" ht="15.75" customHeight="1">
      <c r="A21" s="231"/>
      <c r="B21" s="243"/>
      <c r="C21" s="244"/>
      <c r="D21" s="244"/>
    </row>
    <row r="22" spans="1:26" ht="15.75" customHeight="1">
      <c r="A22" s="231"/>
      <c r="B22" s="243"/>
      <c r="C22" s="244"/>
      <c r="D22" s="244"/>
    </row>
    <row r="23" spans="1:26" ht="15.75" customHeight="1">
      <c r="A23" s="231"/>
      <c r="B23" s="243"/>
      <c r="C23" s="244"/>
      <c r="D23" s="244"/>
    </row>
    <row r="24" spans="1:26" ht="15.75" customHeight="1">
      <c r="A24" s="231"/>
      <c r="B24" s="243"/>
      <c r="C24" s="244"/>
      <c r="D24" s="244"/>
    </row>
    <row r="25" spans="1:26" ht="15.75" customHeight="1">
      <c r="A25" s="231"/>
      <c r="B25" s="243"/>
      <c r="C25" s="244"/>
      <c r="D25" s="244"/>
    </row>
    <row r="26" spans="1:26" ht="15.75" customHeight="1">
      <c r="A26" s="231"/>
      <c r="B26" s="243"/>
      <c r="C26" s="244"/>
      <c r="D26" s="244"/>
    </row>
    <row r="27" spans="1:26" ht="15.75" customHeight="1">
      <c r="A27" s="231"/>
      <c r="B27" s="243"/>
      <c r="C27" s="244"/>
      <c r="D27" s="244"/>
    </row>
    <row r="28" spans="1:26" ht="15.75" customHeight="1">
      <c r="A28" s="231"/>
      <c r="B28" s="243"/>
      <c r="C28" s="244"/>
      <c r="D28" s="244"/>
    </row>
    <row r="29" spans="1:26" ht="15.75" customHeight="1">
      <c r="A29" s="231"/>
      <c r="B29" s="243"/>
      <c r="C29" s="244"/>
      <c r="D29" s="244"/>
    </row>
    <row r="30" spans="1:26" ht="15.75" customHeight="1">
      <c r="A30" s="231"/>
      <c r="B30" s="243"/>
      <c r="C30" s="244"/>
      <c r="D30" s="244"/>
    </row>
    <row r="31" spans="1:26" ht="15.75" customHeight="1">
      <c r="A31" s="231"/>
      <c r="B31" s="243"/>
      <c r="C31" s="244"/>
      <c r="D31" s="244"/>
    </row>
    <row r="32" spans="1:26" ht="15.75" customHeight="1">
      <c r="A32" s="231"/>
      <c r="B32" s="243"/>
      <c r="C32" s="244"/>
      <c r="D32" s="244"/>
    </row>
    <row r="33" spans="1:4" ht="15.75" customHeight="1">
      <c r="A33" s="231"/>
      <c r="B33" s="243"/>
      <c r="C33" s="244"/>
      <c r="D33" s="244"/>
    </row>
    <row r="34" spans="1:4" ht="15.75" customHeight="1">
      <c r="A34" s="231"/>
      <c r="B34" s="243"/>
      <c r="C34" s="244"/>
      <c r="D34" s="244"/>
    </row>
    <row r="35" spans="1:4" ht="15.75" customHeight="1">
      <c r="A35" s="231"/>
      <c r="B35" s="243"/>
      <c r="C35" s="244"/>
      <c r="D35" s="244"/>
    </row>
    <row r="36" spans="1:4" ht="15.75" customHeight="1">
      <c r="A36" s="231"/>
      <c r="B36" s="243"/>
      <c r="C36" s="244"/>
      <c r="D36" s="244"/>
    </row>
    <row r="37" spans="1:4" ht="15.75" customHeight="1">
      <c r="A37" s="231"/>
      <c r="B37" s="243"/>
      <c r="C37" s="244"/>
      <c r="D37" s="244"/>
    </row>
    <row r="38" spans="1:4" ht="15.75" customHeight="1">
      <c r="A38" s="231"/>
      <c r="B38" s="243"/>
      <c r="C38" s="244"/>
      <c r="D38" s="244"/>
    </row>
    <row r="39" spans="1:4" ht="15.75" customHeight="1">
      <c r="A39" s="231"/>
      <c r="B39" s="243"/>
      <c r="C39" s="244"/>
      <c r="D39" s="244"/>
    </row>
    <row r="40" spans="1:4" ht="15.75" customHeight="1">
      <c r="A40" s="231"/>
      <c r="B40" s="243"/>
      <c r="C40" s="244"/>
      <c r="D40" s="244"/>
    </row>
    <row r="41" spans="1:4" ht="15.75" customHeight="1">
      <c r="A41" s="231"/>
      <c r="B41" s="243"/>
      <c r="C41" s="244"/>
      <c r="D41" s="244"/>
    </row>
    <row r="42" spans="1:4" ht="15.75" customHeight="1">
      <c r="A42" s="231"/>
      <c r="B42" s="243"/>
      <c r="C42" s="244"/>
      <c r="D42" s="244"/>
    </row>
    <row r="43" spans="1:4" ht="15.75" customHeight="1">
      <c r="A43" s="231"/>
      <c r="B43" s="243"/>
      <c r="C43" s="244"/>
      <c r="D43" s="244"/>
    </row>
    <row r="44" spans="1:4" ht="15.75" customHeight="1">
      <c r="A44" s="231"/>
      <c r="B44" s="243"/>
      <c r="C44" s="244"/>
      <c r="D44" s="244"/>
    </row>
    <row r="45" spans="1:4" ht="15.75" customHeight="1">
      <c r="A45" s="231"/>
      <c r="B45" s="243"/>
      <c r="C45" s="244"/>
      <c r="D45" s="244"/>
    </row>
    <row r="46" spans="1:4" ht="15.75" customHeight="1">
      <c r="A46" s="231"/>
      <c r="B46" s="243"/>
      <c r="C46" s="244"/>
      <c r="D46" s="244"/>
    </row>
    <row r="47" spans="1:4" ht="15.75" customHeight="1">
      <c r="A47" s="231"/>
      <c r="B47" s="243"/>
      <c r="C47" s="244"/>
      <c r="D47" s="244"/>
    </row>
    <row r="48" spans="1:4" ht="15.75" customHeight="1">
      <c r="A48" s="231"/>
      <c r="B48" s="243"/>
      <c r="C48" s="244"/>
      <c r="D48" s="244"/>
    </row>
    <row r="49" spans="1:4" ht="15.75" customHeight="1">
      <c r="A49" s="231"/>
      <c r="B49" s="243"/>
      <c r="C49" s="244"/>
      <c r="D49" s="244"/>
    </row>
    <row r="50" spans="1:4" ht="15.75" customHeight="1">
      <c r="A50" s="231"/>
      <c r="B50" s="243"/>
      <c r="C50" s="244"/>
      <c r="D50" s="244"/>
    </row>
    <row r="51" spans="1:4" ht="15.75" customHeight="1">
      <c r="A51" s="231"/>
      <c r="B51" s="243"/>
      <c r="C51" s="244"/>
      <c r="D51" s="244"/>
    </row>
    <row r="52" spans="1:4" ht="15.75" customHeight="1">
      <c r="A52" s="231"/>
      <c r="B52" s="243"/>
      <c r="C52" s="244"/>
      <c r="D52" s="244"/>
    </row>
    <row r="53" spans="1:4" ht="15.75" customHeight="1">
      <c r="A53" s="231"/>
      <c r="B53" s="243"/>
      <c r="C53" s="244"/>
      <c r="D53" s="244"/>
    </row>
    <row r="54" spans="1:4" ht="15.75" customHeight="1">
      <c r="A54" s="231"/>
      <c r="B54" s="243"/>
      <c r="C54" s="244"/>
      <c r="D54" s="244"/>
    </row>
    <row r="55" spans="1:4" ht="15.75" customHeight="1">
      <c r="A55" s="231"/>
      <c r="B55" s="243"/>
      <c r="C55" s="244"/>
      <c r="D55" s="244"/>
    </row>
    <row r="56" spans="1:4" ht="15.75" customHeight="1">
      <c r="A56" s="231"/>
      <c r="B56" s="243"/>
      <c r="C56" s="244"/>
      <c r="D56" s="244"/>
    </row>
    <row r="57" spans="1:4" ht="15.75" customHeight="1">
      <c r="A57" s="231"/>
      <c r="B57" s="243"/>
      <c r="C57" s="244"/>
      <c r="D57" s="244"/>
    </row>
    <row r="58" spans="1:4" ht="15.75" customHeight="1">
      <c r="A58" s="231"/>
      <c r="B58" s="243"/>
      <c r="C58" s="244"/>
      <c r="D58" s="244"/>
    </row>
    <row r="59" spans="1:4" ht="15.75" customHeight="1">
      <c r="A59" s="231"/>
      <c r="B59" s="243"/>
      <c r="C59" s="244"/>
      <c r="D59" s="244"/>
    </row>
    <row r="60" spans="1:4" ht="15.75" customHeight="1">
      <c r="A60" s="231"/>
      <c r="B60" s="243"/>
      <c r="C60" s="244"/>
      <c r="D60" s="244"/>
    </row>
    <row r="61" spans="1:4" ht="15.75" customHeight="1">
      <c r="A61" s="231"/>
      <c r="B61" s="243"/>
      <c r="C61" s="244"/>
      <c r="D61" s="244"/>
    </row>
    <row r="62" spans="1:4" ht="15.75" customHeight="1">
      <c r="A62" s="231"/>
      <c r="B62" s="243"/>
      <c r="C62" s="244"/>
      <c r="D62" s="244"/>
    </row>
    <row r="63" spans="1:4" ht="15.75" customHeight="1">
      <c r="A63" s="231"/>
      <c r="B63" s="243"/>
      <c r="C63" s="244"/>
      <c r="D63" s="244"/>
    </row>
    <row r="64" spans="1:4" ht="15.75" customHeight="1">
      <c r="A64" s="231"/>
      <c r="B64" s="243"/>
      <c r="C64" s="244"/>
      <c r="D64" s="244"/>
    </row>
    <row r="65" spans="1:4" ht="15.75" customHeight="1">
      <c r="A65" s="231"/>
      <c r="B65" s="243"/>
      <c r="C65" s="244"/>
      <c r="D65" s="244"/>
    </row>
    <row r="66" spans="1:4" ht="15.75" customHeight="1">
      <c r="A66" s="231"/>
      <c r="B66" s="243"/>
      <c r="C66" s="244"/>
      <c r="D66" s="244"/>
    </row>
    <row r="67" spans="1:4" ht="15.75" customHeight="1">
      <c r="A67" s="231"/>
      <c r="B67" s="243"/>
      <c r="C67" s="244"/>
      <c r="D67" s="244"/>
    </row>
    <row r="68" spans="1:4" ht="15.75" customHeight="1">
      <c r="A68" s="231"/>
      <c r="B68" s="243"/>
      <c r="C68" s="244"/>
      <c r="D68" s="244"/>
    </row>
    <row r="69" spans="1:4" ht="15.75" customHeight="1">
      <c r="A69" s="231"/>
      <c r="B69" s="243"/>
      <c r="C69" s="244"/>
      <c r="D69" s="244"/>
    </row>
    <row r="70" spans="1:4" ht="15.75" customHeight="1">
      <c r="A70" s="231"/>
      <c r="B70" s="243"/>
      <c r="C70" s="244"/>
      <c r="D70" s="244"/>
    </row>
    <row r="71" spans="1:4" ht="15.75" customHeight="1">
      <c r="A71" s="231"/>
      <c r="B71" s="243"/>
      <c r="C71" s="244"/>
      <c r="D71" s="244"/>
    </row>
    <row r="72" spans="1:4" ht="15.75" customHeight="1">
      <c r="A72" s="231"/>
      <c r="B72" s="243"/>
      <c r="C72" s="244"/>
      <c r="D72" s="244"/>
    </row>
    <row r="73" spans="1:4" ht="15.75" customHeight="1">
      <c r="A73" s="231"/>
      <c r="B73" s="243"/>
      <c r="C73" s="244"/>
      <c r="D73" s="244"/>
    </row>
    <row r="74" spans="1:4" ht="15.75" customHeight="1">
      <c r="A74" s="231"/>
      <c r="B74" s="243"/>
      <c r="C74" s="244"/>
      <c r="D74" s="244"/>
    </row>
    <row r="75" spans="1:4" ht="15.75" customHeight="1">
      <c r="A75" s="231"/>
      <c r="B75" s="243"/>
      <c r="C75" s="244"/>
      <c r="D75" s="244"/>
    </row>
    <row r="76" spans="1:4" ht="15.75" customHeight="1">
      <c r="A76" s="231"/>
      <c r="B76" s="243"/>
      <c r="C76" s="244"/>
      <c r="D76" s="244"/>
    </row>
    <row r="77" spans="1:4" ht="15.75" customHeight="1">
      <c r="A77" s="231"/>
      <c r="B77" s="243"/>
      <c r="C77" s="244"/>
      <c r="D77" s="244"/>
    </row>
    <row r="78" spans="1:4" ht="15.75" customHeight="1">
      <c r="A78" s="231"/>
      <c r="B78" s="243"/>
      <c r="C78" s="244"/>
      <c r="D78" s="244"/>
    </row>
    <row r="79" spans="1:4" ht="15.75" customHeight="1">
      <c r="A79" s="231"/>
      <c r="B79" s="243"/>
      <c r="C79" s="244"/>
      <c r="D79" s="244"/>
    </row>
    <row r="80" spans="1:4" ht="15.75" customHeight="1">
      <c r="A80" s="231"/>
      <c r="B80" s="243"/>
      <c r="C80" s="244"/>
      <c r="D80" s="244"/>
    </row>
    <row r="81" spans="1:4" ht="15.75" customHeight="1">
      <c r="A81" s="231"/>
      <c r="B81" s="243"/>
      <c r="C81" s="244"/>
      <c r="D81" s="244"/>
    </row>
    <row r="82" spans="1:4" ht="15.75" customHeight="1">
      <c r="A82" s="231"/>
      <c r="B82" s="243"/>
      <c r="C82" s="244"/>
      <c r="D82" s="244"/>
    </row>
    <row r="83" spans="1:4" ht="15.75" customHeight="1">
      <c r="A83" s="231"/>
      <c r="B83" s="243"/>
      <c r="C83" s="244"/>
      <c r="D83" s="244"/>
    </row>
    <row r="84" spans="1:4" ht="15.75" customHeight="1">
      <c r="A84" s="231"/>
      <c r="B84" s="243"/>
      <c r="C84" s="244"/>
      <c r="D84" s="244"/>
    </row>
    <row r="85" spans="1:4" ht="15.75" customHeight="1">
      <c r="A85" s="231"/>
      <c r="B85" s="243"/>
      <c r="C85" s="244"/>
      <c r="D85" s="244"/>
    </row>
    <row r="86" spans="1:4" ht="15.75" customHeight="1">
      <c r="A86" s="231"/>
      <c r="B86" s="243"/>
      <c r="C86" s="244"/>
      <c r="D86" s="244"/>
    </row>
    <row r="87" spans="1:4" ht="15.75" customHeight="1">
      <c r="A87" s="231"/>
      <c r="B87" s="243"/>
      <c r="C87" s="244"/>
      <c r="D87" s="244"/>
    </row>
    <row r="88" spans="1:4" ht="15.75" customHeight="1">
      <c r="A88" s="231"/>
      <c r="B88" s="243"/>
      <c r="C88" s="244"/>
      <c r="D88" s="244"/>
    </row>
    <row r="89" spans="1:4" ht="15.75" customHeight="1">
      <c r="A89" s="231"/>
      <c r="B89" s="243"/>
      <c r="C89" s="244"/>
      <c r="D89" s="244"/>
    </row>
    <row r="90" spans="1:4" ht="15.75" customHeight="1">
      <c r="A90" s="231"/>
      <c r="B90" s="243"/>
      <c r="C90" s="244"/>
      <c r="D90" s="244"/>
    </row>
    <row r="91" spans="1:4" ht="15.75" customHeight="1">
      <c r="A91" s="231"/>
      <c r="B91" s="243"/>
      <c r="C91" s="244"/>
      <c r="D91" s="244"/>
    </row>
    <row r="92" spans="1:4" ht="15.75" customHeight="1">
      <c r="A92" s="231"/>
      <c r="B92" s="243"/>
      <c r="C92" s="244"/>
      <c r="D92" s="244"/>
    </row>
    <row r="93" spans="1:4" ht="15.75" customHeight="1">
      <c r="A93" s="231"/>
      <c r="B93" s="243"/>
      <c r="C93" s="244"/>
      <c r="D93" s="244"/>
    </row>
    <row r="94" spans="1:4" ht="15.75" customHeight="1">
      <c r="A94" s="231"/>
      <c r="B94" s="243"/>
      <c r="C94" s="244"/>
      <c r="D94" s="244"/>
    </row>
    <row r="95" spans="1:4" ht="15.75" customHeight="1">
      <c r="A95" s="231"/>
      <c r="B95" s="243"/>
      <c r="C95" s="244"/>
      <c r="D95" s="244"/>
    </row>
    <row r="96" spans="1:4" ht="15.75" customHeight="1">
      <c r="A96" s="231"/>
      <c r="B96" s="243"/>
      <c r="C96" s="244"/>
      <c r="D96" s="244"/>
    </row>
    <row r="97" spans="1:4" ht="15.75" customHeight="1">
      <c r="A97" s="231"/>
      <c r="B97" s="243"/>
      <c r="C97" s="244"/>
      <c r="D97" s="244"/>
    </row>
    <row r="98" spans="1:4" ht="15.75" customHeight="1">
      <c r="A98" s="231"/>
      <c r="B98" s="243"/>
      <c r="C98" s="244"/>
      <c r="D98" s="244"/>
    </row>
    <row r="99" spans="1:4" ht="15.75" customHeight="1">
      <c r="A99" s="231"/>
      <c r="B99" s="243"/>
      <c r="C99" s="244"/>
      <c r="D99" s="244"/>
    </row>
    <row r="100" spans="1:4" ht="15.75" customHeight="1">
      <c r="A100" s="231"/>
      <c r="B100" s="243"/>
      <c r="C100" s="244"/>
      <c r="D100" s="244"/>
    </row>
    <row r="101" spans="1:4" ht="15.75" customHeight="1">
      <c r="A101" s="231"/>
      <c r="B101" s="243"/>
      <c r="C101" s="244"/>
      <c r="D101" s="244"/>
    </row>
    <row r="102" spans="1:4" ht="15.75" customHeight="1">
      <c r="A102" s="231"/>
      <c r="B102" s="243"/>
      <c r="C102" s="244"/>
      <c r="D102" s="244"/>
    </row>
    <row r="103" spans="1:4" ht="15.75" customHeight="1">
      <c r="A103" s="231"/>
      <c r="B103" s="243"/>
      <c r="C103" s="244"/>
      <c r="D103" s="244"/>
    </row>
    <row r="104" spans="1:4" ht="15.75" customHeight="1">
      <c r="A104" s="231"/>
      <c r="B104" s="243"/>
      <c r="C104" s="244"/>
      <c r="D104" s="244"/>
    </row>
    <row r="105" spans="1:4" ht="15.75" customHeight="1">
      <c r="A105" s="231"/>
      <c r="B105" s="243"/>
      <c r="C105" s="244"/>
      <c r="D105" s="244"/>
    </row>
    <row r="106" spans="1:4" ht="15.75" customHeight="1">
      <c r="A106" s="231"/>
      <c r="B106" s="243"/>
      <c r="C106" s="244"/>
      <c r="D106" s="244"/>
    </row>
    <row r="107" spans="1:4" ht="15.75" customHeight="1">
      <c r="A107" s="231"/>
      <c r="B107" s="243"/>
      <c r="C107" s="244"/>
      <c r="D107" s="244"/>
    </row>
    <row r="108" spans="1:4" ht="15.75" customHeight="1">
      <c r="A108" s="231"/>
      <c r="B108" s="243"/>
      <c r="C108" s="244"/>
      <c r="D108" s="244"/>
    </row>
    <row r="109" spans="1:4" ht="15.75" customHeight="1">
      <c r="A109" s="231"/>
      <c r="B109" s="243"/>
      <c r="C109" s="244"/>
      <c r="D109" s="244"/>
    </row>
    <row r="110" spans="1:4" ht="15.75" customHeight="1">
      <c r="A110" s="231"/>
      <c r="B110" s="243"/>
      <c r="C110" s="244"/>
      <c r="D110" s="244"/>
    </row>
    <row r="111" spans="1:4" ht="15.75" customHeight="1">
      <c r="A111" s="231"/>
      <c r="B111" s="243"/>
      <c r="C111" s="244"/>
      <c r="D111" s="244"/>
    </row>
    <row r="112" spans="1:4" ht="15.75" customHeight="1">
      <c r="A112" s="231"/>
      <c r="B112" s="243"/>
      <c r="C112" s="244"/>
      <c r="D112" s="244"/>
    </row>
    <row r="113" spans="1:4" ht="15.75" customHeight="1">
      <c r="A113" s="231"/>
      <c r="B113" s="243"/>
      <c r="C113" s="244"/>
      <c r="D113" s="244"/>
    </row>
    <row r="114" spans="1:4" ht="15.75" customHeight="1">
      <c r="A114" s="231"/>
      <c r="B114" s="243"/>
      <c r="C114" s="244"/>
      <c r="D114" s="244"/>
    </row>
    <row r="115" spans="1:4" ht="15.75" customHeight="1">
      <c r="A115" s="231"/>
      <c r="B115" s="243"/>
      <c r="C115" s="244"/>
      <c r="D115" s="244"/>
    </row>
    <row r="116" spans="1:4" ht="15.75" customHeight="1">
      <c r="A116" s="231"/>
      <c r="B116" s="243"/>
      <c r="C116" s="244"/>
      <c r="D116" s="244"/>
    </row>
    <row r="117" spans="1:4" ht="15.75" customHeight="1">
      <c r="A117" s="231"/>
      <c r="B117" s="243"/>
      <c r="C117" s="244"/>
      <c r="D117" s="244"/>
    </row>
    <row r="118" spans="1:4" ht="15.75" customHeight="1">
      <c r="A118" s="231"/>
      <c r="B118" s="243"/>
      <c r="C118" s="244"/>
      <c r="D118" s="244"/>
    </row>
    <row r="119" spans="1:4" ht="15.75" customHeight="1">
      <c r="A119" s="231"/>
      <c r="B119" s="243"/>
      <c r="C119" s="244"/>
      <c r="D119" s="244"/>
    </row>
    <row r="120" spans="1:4" ht="15.75" customHeight="1">
      <c r="A120" s="231"/>
      <c r="B120" s="243"/>
      <c r="C120" s="244"/>
      <c r="D120" s="244"/>
    </row>
    <row r="121" spans="1:4" ht="15.75" customHeight="1">
      <c r="A121" s="231"/>
      <c r="B121" s="243"/>
      <c r="C121" s="244"/>
      <c r="D121" s="244"/>
    </row>
    <row r="122" spans="1:4" ht="15.75" customHeight="1">
      <c r="A122" s="231"/>
      <c r="B122" s="243"/>
      <c r="C122" s="244"/>
      <c r="D122" s="244"/>
    </row>
    <row r="123" spans="1:4" ht="15.75" customHeight="1">
      <c r="A123" s="231"/>
      <c r="B123" s="243"/>
      <c r="C123" s="244"/>
      <c r="D123" s="244"/>
    </row>
    <row r="124" spans="1:4" ht="15.75" customHeight="1">
      <c r="A124" s="231"/>
      <c r="B124" s="243"/>
      <c r="C124" s="244"/>
      <c r="D124" s="244"/>
    </row>
    <row r="125" spans="1:4" ht="15.75" customHeight="1">
      <c r="A125" s="231"/>
      <c r="B125" s="243"/>
      <c r="C125" s="244"/>
      <c r="D125" s="244"/>
    </row>
    <row r="126" spans="1:4" ht="15.75" customHeight="1">
      <c r="A126" s="231"/>
      <c r="B126" s="243"/>
      <c r="C126" s="244"/>
      <c r="D126" s="244"/>
    </row>
    <row r="127" spans="1:4" ht="15.75" customHeight="1">
      <c r="A127" s="231"/>
      <c r="B127" s="243"/>
      <c r="C127" s="244"/>
      <c r="D127" s="244"/>
    </row>
    <row r="128" spans="1:4" ht="15.75" customHeight="1">
      <c r="A128" s="231"/>
      <c r="B128" s="243"/>
      <c r="C128" s="244"/>
      <c r="D128" s="244"/>
    </row>
    <row r="129" spans="1:26" ht="15.75" customHeight="1">
      <c r="A129" s="231"/>
      <c r="B129" s="243"/>
      <c r="C129" s="244"/>
      <c r="D129" s="244"/>
    </row>
    <row r="130" spans="1:26" ht="15.75" customHeight="1">
      <c r="A130" s="231"/>
      <c r="B130" s="243"/>
      <c r="C130" s="244"/>
      <c r="D130" s="244"/>
    </row>
    <row r="131" spans="1:26" ht="15.75" customHeight="1">
      <c r="A131" s="231"/>
      <c r="B131" s="243"/>
      <c r="C131" s="244"/>
      <c r="D131" s="244"/>
    </row>
    <row r="132" spans="1:26" ht="15.75" customHeight="1">
      <c r="A132" s="231"/>
      <c r="B132" s="243"/>
      <c r="C132" s="244"/>
      <c r="D132" s="244"/>
    </row>
    <row r="133" spans="1:26" ht="15.75" customHeight="1">
      <c r="A133" s="231"/>
      <c r="B133" s="243"/>
      <c r="C133" s="244"/>
      <c r="D133" s="244"/>
    </row>
    <row r="134" spans="1:26" ht="15.75" customHeight="1">
      <c r="A134" s="231"/>
      <c r="B134" s="243"/>
      <c r="C134" s="244"/>
      <c r="D134" s="244"/>
    </row>
    <row r="135" spans="1:26" ht="15.75" customHeight="1">
      <c r="A135" s="231"/>
      <c r="B135" s="243"/>
      <c r="C135" s="244"/>
      <c r="D135" s="244"/>
    </row>
    <row r="136" spans="1:26" ht="15.75" customHeight="1">
      <c r="A136" s="231"/>
      <c r="B136" s="243"/>
      <c r="C136" s="244"/>
      <c r="D136" s="244"/>
    </row>
    <row r="137" spans="1:26" ht="15.75" customHeight="1">
      <c r="A137" s="231"/>
      <c r="B137" s="243"/>
      <c r="C137" s="244"/>
      <c r="D137" s="244"/>
    </row>
    <row r="138" spans="1:26" ht="15.75" customHeight="1">
      <c r="A138" s="231"/>
      <c r="B138" s="243"/>
      <c r="C138" s="244"/>
      <c r="D138" s="244"/>
    </row>
    <row r="139" spans="1:26" ht="15.75" customHeight="1">
      <c r="A139" s="136"/>
      <c r="B139" s="243"/>
      <c r="C139" s="243"/>
      <c r="D139" s="243"/>
    </row>
    <row r="140" spans="1:26" ht="15.75" customHeight="1">
      <c r="A140" s="136"/>
      <c r="B140" s="245" t="s">
        <v>827</v>
      </c>
      <c r="C140" s="245" t="s">
        <v>828</v>
      </c>
      <c r="D140" s="1" t="s">
        <v>827</v>
      </c>
      <c r="E140" s="1" t="s">
        <v>828</v>
      </c>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36"/>
      <c r="B141" s="246" t="s">
        <v>829</v>
      </c>
      <c r="C141" s="246" t="s">
        <v>830</v>
      </c>
      <c r="D141" s="1" t="s">
        <v>829</v>
      </c>
      <c r="E141" s="1"/>
      <c r="F141" s="1" t="str">
        <f t="shared" ref="F141:F152" si="0">IF(NOT(ISBLANK(D141)),D141,IF(NOT(ISBLANK(E141)),"     "&amp;E141,FALSE))</f>
        <v>Afectación Económica o presupuestal</v>
      </c>
      <c r="G141" s="1" t="s">
        <v>829</v>
      </c>
      <c r="H141" s="1" t="str">
        <f ca="1">IF(NOT(ISERROR(MATCH(G141,ANCHORARRAY(B152),0))),F154&amp;"Por favor no seleccionar los criterios de impacto",G141)</f>
        <v>Afectación Económica o presupuestal</v>
      </c>
      <c r="I141" s="1"/>
      <c r="J141" s="1"/>
      <c r="K141" s="1"/>
      <c r="L141" s="1"/>
      <c r="M141" s="1"/>
      <c r="N141" s="1"/>
      <c r="O141" s="1"/>
      <c r="P141" s="1"/>
      <c r="Q141" s="1"/>
      <c r="R141" s="1"/>
      <c r="S141" s="1"/>
      <c r="T141" s="1"/>
      <c r="U141" s="1"/>
      <c r="V141" s="1"/>
      <c r="W141" s="1"/>
      <c r="X141" s="1"/>
      <c r="Y141" s="1"/>
      <c r="Z141" s="1"/>
    </row>
    <row r="142" spans="1:26" ht="15.75" customHeight="1">
      <c r="A142" s="136"/>
      <c r="B142" s="246" t="s">
        <v>829</v>
      </c>
      <c r="C142" s="246" t="s">
        <v>811</v>
      </c>
      <c r="D142" s="1"/>
      <c r="E142" s="1" t="s">
        <v>830</v>
      </c>
      <c r="F142" s="1" t="str">
        <f t="shared" si="0"/>
        <v xml:space="preserve">     Afectación menor a 10 SMLMV .</v>
      </c>
      <c r="G142" s="1"/>
      <c r="H142" s="1"/>
      <c r="I142" s="1"/>
      <c r="J142" s="1"/>
      <c r="K142" s="1"/>
      <c r="L142" s="1"/>
      <c r="M142" s="1"/>
      <c r="N142" s="1"/>
      <c r="O142" s="1"/>
      <c r="P142" s="1"/>
      <c r="Q142" s="1"/>
      <c r="R142" s="1"/>
      <c r="S142" s="1"/>
      <c r="T142" s="1"/>
      <c r="U142" s="1"/>
      <c r="V142" s="1"/>
      <c r="W142" s="1"/>
      <c r="X142" s="1"/>
      <c r="Y142" s="1"/>
      <c r="Z142" s="1"/>
    </row>
    <row r="143" spans="1:26" ht="15.75" customHeight="1">
      <c r="A143" s="136"/>
      <c r="B143" s="246" t="s">
        <v>829</v>
      </c>
      <c r="C143" s="246" t="s">
        <v>814</v>
      </c>
      <c r="D143" s="1"/>
      <c r="E143" s="1" t="s">
        <v>811</v>
      </c>
      <c r="F143" s="1" t="str">
        <f t="shared" si="0"/>
        <v xml:space="preserve">     Entre 10 y 50 SMLMV </v>
      </c>
      <c r="G143" s="1"/>
      <c r="H143" s="1"/>
      <c r="I143" s="1"/>
      <c r="J143" s="1"/>
      <c r="K143" s="1"/>
      <c r="L143" s="1"/>
      <c r="M143" s="1"/>
      <c r="N143" s="1"/>
      <c r="O143" s="1"/>
      <c r="P143" s="1"/>
      <c r="Q143" s="1"/>
      <c r="R143" s="1"/>
      <c r="S143" s="1"/>
      <c r="T143" s="1"/>
      <c r="U143" s="1"/>
      <c r="V143" s="1"/>
      <c r="W143" s="1"/>
      <c r="X143" s="1"/>
      <c r="Y143" s="1"/>
      <c r="Z143" s="1"/>
    </row>
    <row r="144" spans="1:26" ht="15.75" customHeight="1">
      <c r="A144" s="136"/>
      <c r="B144" s="246" t="s">
        <v>829</v>
      </c>
      <c r="C144" s="246" t="s">
        <v>817</v>
      </c>
      <c r="D144" s="1"/>
      <c r="E144" s="1" t="s">
        <v>814</v>
      </c>
      <c r="F144" s="1" t="str">
        <f t="shared" si="0"/>
        <v xml:space="preserve">     Entre 50 y 100 SMLMV </v>
      </c>
      <c r="G144" s="1"/>
      <c r="H144" s="1"/>
      <c r="I144" s="1"/>
      <c r="J144" s="1"/>
      <c r="K144" s="1"/>
      <c r="L144" s="1"/>
      <c r="M144" s="1"/>
      <c r="N144" s="1"/>
      <c r="O144" s="1"/>
      <c r="P144" s="1"/>
      <c r="Q144" s="1"/>
      <c r="R144" s="1"/>
      <c r="S144" s="1"/>
      <c r="T144" s="1"/>
      <c r="U144" s="1"/>
      <c r="V144" s="1"/>
      <c r="W144" s="1"/>
      <c r="X144" s="1"/>
      <c r="Y144" s="1"/>
      <c r="Z144" s="1"/>
    </row>
    <row r="145" spans="1:26" ht="15.75" customHeight="1">
      <c r="A145" s="136"/>
      <c r="B145" s="246" t="s">
        <v>829</v>
      </c>
      <c r="C145" s="246" t="s">
        <v>821</v>
      </c>
      <c r="D145" s="1"/>
      <c r="E145" s="1" t="s">
        <v>817</v>
      </c>
      <c r="F145" s="1" t="str">
        <f t="shared" si="0"/>
        <v xml:space="preserve">     Entre 100 y 500 SMLMV </v>
      </c>
      <c r="G145" s="1"/>
      <c r="H145" s="1"/>
      <c r="I145" s="1"/>
      <c r="J145" s="1"/>
      <c r="K145" s="1"/>
      <c r="L145" s="1"/>
      <c r="M145" s="1"/>
      <c r="N145" s="1"/>
      <c r="O145" s="1"/>
      <c r="P145" s="1"/>
      <c r="Q145" s="1"/>
      <c r="R145" s="1"/>
      <c r="S145" s="1"/>
      <c r="T145" s="1"/>
      <c r="U145" s="1"/>
      <c r="V145" s="1"/>
      <c r="W145" s="1"/>
      <c r="X145" s="1"/>
      <c r="Y145" s="1"/>
      <c r="Z145" s="1"/>
    </row>
    <row r="146" spans="1:26" ht="15.75" customHeight="1">
      <c r="A146" s="136"/>
      <c r="B146" s="246" t="s">
        <v>804</v>
      </c>
      <c r="C146" s="246" t="s">
        <v>808</v>
      </c>
      <c r="D146" s="1"/>
      <c r="E146" s="1" t="s">
        <v>821</v>
      </c>
      <c r="F146" s="1" t="str">
        <f t="shared" si="0"/>
        <v xml:space="preserve">     Mayor a 500 SMLMV </v>
      </c>
      <c r="G146" s="1"/>
      <c r="H146" s="1"/>
      <c r="I146" s="1"/>
      <c r="J146" s="1"/>
      <c r="K146" s="1"/>
      <c r="L146" s="1"/>
      <c r="M146" s="1"/>
      <c r="N146" s="1"/>
      <c r="O146" s="1"/>
      <c r="P146" s="1"/>
      <c r="Q146" s="1"/>
      <c r="R146" s="1"/>
      <c r="S146" s="1"/>
      <c r="T146" s="1"/>
      <c r="U146" s="1"/>
      <c r="V146" s="1"/>
      <c r="W146" s="1"/>
      <c r="X146" s="1"/>
      <c r="Y146" s="1"/>
      <c r="Z146" s="1"/>
    </row>
    <row r="147" spans="1:26" ht="15.75" customHeight="1">
      <c r="A147" s="136"/>
      <c r="B147" s="246" t="s">
        <v>804</v>
      </c>
      <c r="C147" s="246" t="s">
        <v>778</v>
      </c>
      <c r="D147" s="1" t="s">
        <v>804</v>
      </c>
      <c r="E147" s="1"/>
      <c r="F147" s="1" t="str">
        <f t="shared" si="0"/>
        <v>Pérdida Reputacional</v>
      </c>
      <c r="G147" s="1"/>
      <c r="H147" s="1"/>
      <c r="I147" s="1"/>
      <c r="J147" s="1"/>
      <c r="K147" s="1"/>
      <c r="L147" s="1"/>
      <c r="M147" s="1"/>
      <c r="N147" s="1"/>
      <c r="O147" s="1"/>
      <c r="P147" s="1"/>
      <c r="Q147" s="1"/>
      <c r="R147" s="1"/>
      <c r="S147" s="1"/>
      <c r="T147" s="1"/>
      <c r="U147" s="1"/>
      <c r="V147" s="1"/>
      <c r="W147" s="1"/>
      <c r="X147" s="1"/>
      <c r="Y147" s="1"/>
      <c r="Z147" s="1"/>
    </row>
    <row r="148" spans="1:26" ht="15.75" customHeight="1">
      <c r="A148" s="136"/>
      <c r="B148" s="246" t="s">
        <v>804</v>
      </c>
      <c r="C148" s="246" t="s">
        <v>767</v>
      </c>
      <c r="D148" s="1"/>
      <c r="E148" s="1" t="s">
        <v>808</v>
      </c>
      <c r="F148" s="1" t="str">
        <f t="shared" si="0"/>
        <v xml:space="preserve">     El riesgo afecta la imagen de alguna área de la organización</v>
      </c>
      <c r="G148" s="1"/>
      <c r="H148" s="1"/>
      <c r="I148" s="1"/>
      <c r="J148" s="1"/>
      <c r="K148" s="1"/>
      <c r="L148" s="1"/>
      <c r="M148" s="1"/>
      <c r="N148" s="1"/>
      <c r="O148" s="1"/>
      <c r="P148" s="1"/>
      <c r="Q148" s="1"/>
      <c r="R148" s="1"/>
      <c r="S148" s="1"/>
      <c r="T148" s="1"/>
      <c r="U148" s="1"/>
      <c r="V148" s="1"/>
      <c r="W148" s="1"/>
      <c r="X148" s="1"/>
      <c r="Y148" s="1"/>
      <c r="Z148" s="1"/>
    </row>
    <row r="149" spans="1:26" ht="15.75" customHeight="1">
      <c r="A149" s="136"/>
      <c r="B149" s="246" t="s">
        <v>804</v>
      </c>
      <c r="C149" s="246" t="s">
        <v>818</v>
      </c>
      <c r="D149" s="1"/>
      <c r="E149" s="1" t="s">
        <v>778</v>
      </c>
      <c r="F149" s="1" t="str">
        <f t="shared" si="0"/>
        <v xml:space="preserve">     El riesgo afecta la imagen de la entidad internamente, de conocimiento general, nivel interno, de junta dircetiva y accionistas y/o de provedores</v>
      </c>
      <c r="G149" s="1"/>
      <c r="H149" s="1"/>
      <c r="I149" s="1"/>
      <c r="J149" s="1"/>
      <c r="K149" s="1"/>
      <c r="L149" s="1"/>
      <c r="M149" s="1"/>
      <c r="N149" s="1"/>
      <c r="O149" s="1"/>
      <c r="P149" s="1"/>
      <c r="Q149" s="1"/>
      <c r="R149" s="1"/>
      <c r="S149" s="1"/>
      <c r="T149" s="1"/>
      <c r="U149" s="1"/>
      <c r="V149" s="1"/>
      <c r="W149" s="1"/>
      <c r="X149" s="1"/>
      <c r="Y149" s="1"/>
      <c r="Z149" s="1"/>
    </row>
    <row r="150" spans="1:26" ht="15.75" customHeight="1">
      <c r="A150" s="136"/>
      <c r="B150" s="246" t="s">
        <v>804</v>
      </c>
      <c r="C150" s="246" t="s">
        <v>822</v>
      </c>
      <c r="D150" s="1"/>
      <c r="E150" s="1" t="s">
        <v>767</v>
      </c>
      <c r="F150" s="1" t="str">
        <f t="shared" si="0"/>
        <v xml:space="preserve">     El riesgo afecta la imagen de la entidad con algunos usuarios de relevancia frente al logro de los objetivos</v>
      </c>
      <c r="G150" s="1"/>
      <c r="H150" s="1"/>
      <c r="I150" s="1"/>
      <c r="J150" s="1"/>
      <c r="K150" s="1"/>
      <c r="L150" s="1"/>
      <c r="M150" s="1"/>
      <c r="N150" s="1"/>
      <c r="O150" s="1"/>
      <c r="P150" s="1"/>
      <c r="Q150" s="1"/>
      <c r="R150" s="1"/>
      <c r="S150" s="1"/>
      <c r="T150" s="1"/>
      <c r="U150" s="1"/>
      <c r="V150" s="1"/>
      <c r="W150" s="1"/>
      <c r="X150" s="1"/>
      <c r="Y150" s="1"/>
      <c r="Z150" s="1"/>
    </row>
    <row r="151" spans="1:26" ht="15.75" customHeight="1">
      <c r="A151" s="136"/>
      <c r="B151" s="1"/>
      <c r="C151" s="1"/>
      <c r="D151" s="1"/>
      <c r="E151" s="1" t="s">
        <v>818</v>
      </c>
      <c r="F151" s="1" t="str">
        <f t="shared" si="0"/>
        <v xml:space="preserve">     El riesgo afecta la imagen de de la entidad con efecto publicitario sostenido a nivel de sector administrativo, nivel departamental o municipal</v>
      </c>
      <c r="G151" s="1"/>
      <c r="H151" s="1"/>
      <c r="I151" s="1"/>
      <c r="J151" s="1"/>
      <c r="K151" s="1"/>
      <c r="L151" s="1"/>
      <c r="M151" s="1"/>
      <c r="N151" s="1"/>
      <c r="O151" s="1"/>
      <c r="P151" s="1"/>
      <c r="Q151" s="1"/>
      <c r="R151" s="1"/>
      <c r="S151" s="1"/>
      <c r="T151" s="1"/>
      <c r="U151" s="1"/>
      <c r="V151" s="1"/>
      <c r="W151" s="1"/>
      <c r="X151" s="1"/>
      <c r="Y151" s="1"/>
      <c r="Z151" s="1"/>
    </row>
    <row r="152" spans="1:26" ht="15.75" customHeight="1">
      <c r="A152" s="136"/>
      <c r="B152" s="1" t="str">
        <f ca="1">IFERROR(__xludf.DUMMYFUNCTION("ARRAY_CONSTRAIN(ARRAYFORMULA(UNIQUE('Tabla Impacto'!$B$140:$B$150)), 3, 1)"),"Criterios")</f>
        <v>Criterios</v>
      </c>
      <c r="C152" s="1"/>
      <c r="D152" s="1"/>
      <c r="E152" s="1" t="s">
        <v>822</v>
      </c>
      <c r="F152" s="1" t="str">
        <f t="shared" si="0"/>
        <v xml:space="preserve">     El riesgo afecta la imagen de la entidad a nivel nacional, con efecto publicitarios sostenible a nivel país</v>
      </c>
      <c r="G152" s="1"/>
      <c r="H152" s="1"/>
      <c r="I152" s="1"/>
      <c r="J152" s="1"/>
      <c r="K152" s="1"/>
      <c r="L152" s="1"/>
      <c r="M152" s="1"/>
      <c r="N152" s="1"/>
      <c r="O152" s="1"/>
      <c r="P152" s="1"/>
      <c r="Q152" s="1"/>
      <c r="R152" s="1"/>
      <c r="S152" s="1"/>
      <c r="T152" s="1"/>
      <c r="U152" s="1"/>
      <c r="V152" s="1"/>
      <c r="W152" s="1"/>
      <c r="X152" s="1"/>
      <c r="Y152" s="1"/>
      <c r="Z152" s="1"/>
    </row>
    <row r="153" spans="1:26" ht="15.75" customHeight="1">
      <c r="A153" s="136"/>
      <c r="B153" s="1" t="str">
        <f ca="1">IFERROR(__xludf.DUMMYFUNCTION("""COMPUTED_VALUE"""),"Afectación Económica o presupuestal")</f>
        <v>Afectación Económica o presupuestal</v>
      </c>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t="str">
        <f ca="1">IFERROR(__xludf.DUMMYFUNCTION("""COMPUTED_VALUE"""),"Pérdida Reputacional")</f>
        <v>Pérdida Reputacional</v>
      </c>
      <c r="C154" s="1"/>
      <c r="D154" s="1"/>
      <c r="E154" s="1"/>
      <c r="F154" s="247" t="s">
        <v>831</v>
      </c>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247" t="s">
        <v>832</v>
      </c>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B160" s="1"/>
      <c r="C160" s="1"/>
      <c r="D160" s="1"/>
    </row>
    <row r="161" spans="2:4" ht="15.75" customHeight="1">
      <c r="B161" s="1"/>
      <c r="C161" s="1"/>
      <c r="D161" s="1"/>
    </row>
    <row r="162" spans="2:4" ht="15.75" customHeight="1">
      <c r="B162" s="1"/>
      <c r="C162" s="1"/>
      <c r="D162" s="1"/>
    </row>
    <row r="163" spans="2:4" ht="15.75" customHeight="1">
      <c r="B163" s="1"/>
      <c r="C163" s="1"/>
      <c r="D163" s="1"/>
    </row>
    <row r="164" spans="2:4" ht="15.75" customHeight="1"/>
    <row r="165" spans="2:4" ht="15.75" customHeight="1"/>
    <row r="166" spans="2:4" ht="15.75" customHeight="1"/>
    <row r="167" spans="2:4" ht="15.75" customHeight="1"/>
    <row r="168" spans="2:4" ht="15.75" customHeight="1"/>
    <row r="169" spans="2:4" ht="15.75" customHeight="1"/>
    <row r="170" spans="2:4" ht="15.75" customHeight="1"/>
    <row r="171" spans="2:4" ht="15.75" customHeight="1"/>
    <row r="172" spans="2:4" ht="15.75" customHeight="1"/>
    <row r="173" spans="2:4" ht="15.75" customHeight="1"/>
    <row r="174" spans="2:4" ht="15.75" customHeight="1"/>
    <row r="175" spans="2:4" ht="15.75" customHeight="1"/>
    <row r="176" spans="2:4"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141" xr:uid="{00000000-0002-0000-0400-000000000000}">
      <formula1>$F$141:$F$152</formula1>
    </dataValidation>
  </dataValidations>
  <pageMargins left="0.7" right="0.7" top="0.75" bottom="0.75" header="0" footer="0"/>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1000"/>
  <sheetViews>
    <sheetView workbookViewId="0"/>
  </sheetViews>
  <sheetFormatPr baseColWidth="10" defaultColWidth="14.42578125" defaultRowHeight="15" customHeight="1"/>
  <cols>
    <col min="1" max="6" width="10.7109375" customWidth="1"/>
  </cols>
  <sheetData>
    <row r="2" spans="2:5">
      <c r="B2" s="1" t="s">
        <v>430</v>
      </c>
      <c r="E2" s="1" t="s">
        <v>301</v>
      </c>
    </row>
    <row r="3" spans="2:5">
      <c r="B3" s="1" t="s">
        <v>833</v>
      </c>
      <c r="E3" s="1" t="s">
        <v>129</v>
      </c>
    </row>
    <row r="4" spans="2:5">
      <c r="B4" s="1" t="s">
        <v>834</v>
      </c>
      <c r="E4" s="1" t="s">
        <v>95</v>
      </c>
    </row>
    <row r="5" spans="2:5">
      <c r="B5" s="1" t="s">
        <v>107</v>
      </c>
    </row>
    <row r="8" spans="2:5">
      <c r="B8" s="1" t="s">
        <v>835</v>
      </c>
    </row>
    <row r="9" spans="2:5">
      <c r="B9" s="1" t="s">
        <v>836</v>
      </c>
    </row>
    <row r="10" spans="2:5">
      <c r="B10" s="1" t="s">
        <v>837</v>
      </c>
    </row>
    <row r="13" spans="2:5">
      <c r="B13" s="1" t="s">
        <v>330</v>
      </c>
    </row>
    <row r="14" spans="2:5">
      <c r="B14" s="1" t="s">
        <v>99</v>
      </c>
    </row>
    <row r="15" spans="2:5">
      <c r="B15" s="1" t="s">
        <v>494</v>
      </c>
    </row>
    <row r="16" spans="2:5">
      <c r="B16" s="1" t="s">
        <v>164</v>
      </c>
    </row>
    <row r="17" spans="2:2">
      <c r="B17" s="1" t="s">
        <v>451</v>
      </c>
    </row>
    <row r="18" spans="2:2">
      <c r="B18" s="1" t="s">
        <v>15</v>
      </c>
    </row>
    <row r="19" spans="2:2">
      <c r="B19" s="1" t="s">
        <v>251</v>
      </c>
    </row>
    <row r="20" spans="2:2">
      <c r="B20" s="1" t="s">
        <v>838</v>
      </c>
    </row>
    <row r="21" spans="2:2" ht="15.75" customHeight="1">
      <c r="B21" s="1" t="s">
        <v>428</v>
      </c>
    </row>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
  <sheetViews>
    <sheetView workbookViewId="0"/>
  </sheetViews>
  <sheetFormatPr baseColWidth="10" defaultColWidth="14.42578125" defaultRowHeight="15" customHeight="1"/>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F497A"/>
  </sheetPr>
  <dimension ref="A1:Z1000"/>
  <sheetViews>
    <sheetView workbookViewId="0"/>
  </sheetViews>
  <sheetFormatPr baseColWidth="10" defaultColWidth="14.42578125" defaultRowHeight="15" customHeight="1"/>
  <cols>
    <col min="1" max="2" width="14.28515625" customWidth="1"/>
    <col min="3" max="3" width="17" customWidth="1"/>
    <col min="4" max="4" width="14.28515625" customWidth="1"/>
    <col min="5" max="5" width="46" customWidth="1"/>
    <col min="6" max="26" width="14.28515625" customWidth="1"/>
  </cols>
  <sheetData>
    <row r="1" spans="1:26" ht="24" customHeight="1">
      <c r="A1" s="248"/>
      <c r="B1" s="529" t="s">
        <v>839</v>
      </c>
      <c r="C1" s="398"/>
      <c r="D1" s="398"/>
      <c r="E1" s="398"/>
      <c r="F1" s="399"/>
      <c r="G1" s="248"/>
      <c r="H1" s="248"/>
      <c r="I1" s="248"/>
      <c r="J1" s="248"/>
      <c r="K1" s="248"/>
      <c r="L1" s="248"/>
      <c r="M1" s="248"/>
      <c r="N1" s="248"/>
      <c r="O1" s="248"/>
      <c r="P1" s="248"/>
      <c r="Q1" s="248"/>
      <c r="R1" s="248"/>
      <c r="S1" s="248"/>
      <c r="T1" s="248"/>
      <c r="U1" s="248"/>
      <c r="V1" s="248"/>
      <c r="W1" s="248"/>
      <c r="X1" s="248"/>
      <c r="Y1" s="248"/>
      <c r="Z1" s="248"/>
    </row>
    <row r="2" spans="1:26" ht="12.75" customHeight="1">
      <c r="A2" s="248"/>
      <c r="B2" s="249"/>
      <c r="C2" s="249"/>
      <c r="D2" s="249"/>
      <c r="E2" s="249"/>
      <c r="F2" s="249"/>
      <c r="G2" s="248"/>
      <c r="H2" s="248"/>
      <c r="I2" s="248"/>
      <c r="J2" s="248"/>
      <c r="K2" s="248"/>
      <c r="L2" s="248"/>
      <c r="M2" s="248"/>
      <c r="N2" s="248"/>
      <c r="O2" s="248"/>
      <c r="P2" s="248"/>
      <c r="Q2" s="248"/>
      <c r="R2" s="248"/>
      <c r="S2" s="248"/>
      <c r="T2" s="248"/>
      <c r="U2" s="248"/>
      <c r="V2" s="248"/>
      <c r="W2" s="248"/>
      <c r="X2" s="248"/>
      <c r="Y2" s="248"/>
      <c r="Z2" s="248"/>
    </row>
    <row r="3" spans="1:26" ht="12.75" customHeight="1">
      <c r="A3" s="248"/>
      <c r="B3" s="530" t="s">
        <v>840</v>
      </c>
      <c r="C3" s="398"/>
      <c r="D3" s="531"/>
      <c r="E3" s="250" t="s">
        <v>91</v>
      </c>
      <c r="F3" s="251" t="s">
        <v>841</v>
      </c>
      <c r="G3" s="248"/>
      <c r="H3" s="248"/>
      <c r="I3" s="248"/>
      <c r="J3" s="248"/>
      <c r="K3" s="248"/>
      <c r="L3" s="248"/>
      <c r="M3" s="248"/>
      <c r="N3" s="248"/>
      <c r="O3" s="248"/>
      <c r="P3" s="248"/>
      <c r="Q3" s="248"/>
      <c r="R3" s="248"/>
      <c r="S3" s="248"/>
      <c r="T3" s="248"/>
      <c r="U3" s="248"/>
      <c r="V3" s="248"/>
      <c r="W3" s="248"/>
      <c r="X3" s="248"/>
      <c r="Y3" s="248"/>
      <c r="Z3" s="248"/>
    </row>
    <row r="4" spans="1:26" ht="12.75" customHeight="1">
      <c r="A4" s="248"/>
      <c r="B4" s="532" t="s">
        <v>842</v>
      </c>
      <c r="C4" s="535" t="s">
        <v>84</v>
      </c>
      <c r="D4" s="252" t="s">
        <v>102</v>
      </c>
      <c r="E4" s="253" t="s">
        <v>843</v>
      </c>
      <c r="F4" s="254">
        <v>0.25</v>
      </c>
      <c r="G4" s="248"/>
      <c r="H4" s="248"/>
      <c r="I4" s="248"/>
      <c r="J4" s="248"/>
      <c r="K4" s="248"/>
      <c r="L4" s="248"/>
      <c r="M4" s="248"/>
      <c r="N4" s="248"/>
      <c r="O4" s="248"/>
      <c r="P4" s="248"/>
      <c r="Q4" s="248"/>
      <c r="R4" s="248"/>
      <c r="S4" s="248"/>
      <c r="T4" s="248"/>
      <c r="U4" s="248"/>
      <c r="V4" s="248"/>
      <c r="W4" s="248"/>
      <c r="X4" s="248"/>
      <c r="Y4" s="248"/>
      <c r="Z4" s="248"/>
    </row>
    <row r="5" spans="1:26" ht="12.75" customHeight="1">
      <c r="A5" s="248"/>
      <c r="B5" s="533"/>
      <c r="C5" s="536"/>
      <c r="D5" s="255" t="s">
        <v>145</v>
      </c>
      <c r="E5" s="256" t="s">
        <v>844</v>
      </c>
      <c r="F5" s="257">
        <v>0.15</v>
      </c>
      <c r="G5" s="248"/>
      <c r="H5" s="248"/>
      <c r="I5" s="248"/>
      <c r="J5" s="248"/>
      <c r="K5" s="248"/>
      <c r="L5" s="248"/>
      <c r="M5" s="248"/>
      <c r="N5" s="248"/>
      <c r="O5" s="248"/>
      <c r="P5" s="248"/>
      <c r="Q5" s="248"/>
      <c r="R5" s="248"/>
      <c r="S5" s="248"/>
      <c r="T5" s="248"/>
      <c r="U5" s="248"/>
      <c r="V5" s="248"/>
      <c r="W5" s="248"/>
      <c r="X5" s="248"/>
      <c r="Y5" s="248"/>
      <c r="Z5" s="248"/>
    </row>
    <row r="6" spans="1:26" ht="12.75" customHeight="1">
      <c r="A6" s="248"/>
      <c r="B6" s="533"/>
      <c r="C6" s="527"/>
      <c r="D6" s="255" t="s">
        <v>206</v>
      </c>
      <c r="E6" s="256" t="s">
        <v>845</v>
      </c>
      <c r="F6" s="257">
        <v>0.1</v>
      </c>
      <c r="G6" s="248"/>
      <c r="H6" s="248"/>
      <c r="I6" s="248"/>
      <c r="J6" s="248"/>
      <c r="K6" s="248"/>
      <c r="L6" s="248"/>
      <c r="M6" s="248"/>
      <c r="N6" s="248"/>
      <c r="O6" s="248"/>
      <c r="P6" s="248"/>
      <c r="Q6" s="248"/>
      <c r="R6" s="248"/>
      <c r="S6" s="248"/>
      <c r="T6" s="248"/>
      <c r="U6" s="248"/>
      <c r="V6" s="248"/>
      <c r="W6" s="248"/>
      <c r="X6" s="248"/>
      <c r="Y6" s="248"/>
      <c r="Z6" s="248"/>
    </row>
    <row r="7" spans="1:26" ht="12.75" customHeight="1">
      <c r="A7" s="248"/>
      <c r="B7" s="533"/>
      <c r="C7" s="526" t="s">
        <v>85</v>
      </c>
      <c r="D7" s="255" t="s">
        <v>254</v>
      </c>
      <c r="E7" s="256" t="s">
        <v>846</v>
      </c>
      <c r="F7" s="257">
        <v>0.25</v>
      </c>
      <c r="G7" s="248"/>
      <c r="H7" s="248"/>
      <c r="I7" s="248"/>
      <c r="J7" s="248"/>
      <c r="K7" s="248"/>
      <c r="L7" s="248"/>
      <c r="M7" s="248"/>
      <c r="N7" s="248"/>
      <c r="O7" s="248"/>
      <c r="P7" s="248"/>
      <c r="Q7" s="248"/>
      <c r="R7" s="248"/>
      <c r="S7" s="248"/>
      <c r="T7" s="248"/>
      <c r="U7" s="248"/>
      <c r="V7" s="248"/>
      <c r="W7" s="248"/>
      <c r="X7" s="248"/>
      <c r="Y7" s="248"/>
      <c r="Z7" s="248"/>
    </row>
    <row r="8" spans="1:26" ht="12.75" customHeight="1">
      <c r="A8" s="248"/>
      <c r="B8" s="534"/>
      <c r="C8" s="527"/>
      <c r="D8" s="255" t="s">
        <v>103</v>
      </c>
      <c r="E8" s="256" t="s">
        <v>847</v>
      </c>
      <c r="F8" s="257">
        <v>0.15</v>
      </c>
      <c r="G8" s="248"/>
      <c r="H8" s="248"/>
      <c r="I8" s="248"/>
      <c r="J8" s="248"/>
      <c r="K8" s="248"/>
      <c r="L8" s="248"/>
      <c r="M8" s="248"/>
      <c r="N8" s="248"/>
      <c r="O8" s="248"/>
      <c r="P8" s="248"/>
      <c r="Q8" s="248"/>
      <c r="R8" s="248"/>
      <c r="S8" s="248"/>
      <c r="T8" s="248"/>
      <c r="U8" s="248"/>
      <c r="V8" s="248"/>
      <c r="W8" s="248"/>
      <c r="X8" s="248"/>
      <c r="Y8" s="248"/>
      <c r="Z8" s="248"/>
    </row>
    <row r="9" spans="1:26" ht="12.75" customHeight="1">
      <c r="A9" s="248"/>
      <c r="B9" s="537" t="s">
        <v>848</v>
      </c>
      <c r="C9" s="526" t="s">
        <v>87</v>
      </c>
      <c r="D9" s="255" t="s">
        <v>104</v>
      </c>
      <c r="E9" s="256" t="s">
        <v>849</v>
      </c>
      <c r="F9" s="258" t="s">
        <v>850</v>
      </c>
      <c r="G9" s="248"/>
      <c r="H9" s="248"/>
      <c r="I9" s="248"/>
      <c r="J9" s="248"/>
      <c r="K9" s="248"/>
      <c r="L9" s="248"/>
      <c r="M9" s="248"/>
      <c r="N9" s="248"/>
      <c r="O9" s="248"/>
      <c r="P9" s="248"/>
      <c r="Q9" s="248"/>
      <c r="R9" s="248"/>
      <c r="S9" s="248"/>
      <c r="T9" s="248"/>
      <c r="U9" s="248"/>
      <c r="V9" s="248"/>
      <c r="W9" s="248"/>
      <c r="X9" s="248"/>
      <c r="Y9" s="248"/>
      <c r="Z9" s="248"/>
    </row>
    <row r="10" spans="1:26" ht="12.75" customHeight="1">
      <c r="A10" s="248"/>
      <c r="B10" s="533"/>
      <c r="C10" s="527"/>
      <c r="D10" s="255" t="s">
        <v>453</v>
      </c>
      <c r="E10" s="256" t="s">
        <v>851</v>
      </c>
      <c r="F10" s="258" t="s">
        <v>850</v>
      </c>
      <c r="G10" s="248"/>
      <c r="H10" s="248"/>
      <c r="I10" s="248"/>
      <c r="J10" s="248"/>
      <c r="K10" s="248"/>
      <c r="L10" s="248"/>
      <c r="M10" s="248"/>
      <c r="N10" s="248"/>
      <c r="O10" s="248"/>
      <c r="P10" s="248"/>
      <c r="Q10" s="248"/>
      <c r="R10" s="248"/>
      <c r="S10" s="248"/>
      <c r="T10" s="248"/>
      <c r="U10" s="248"/>
      <c r="V10" s="248"/>
      <c r="W10" s="248"/>
      <c r="X10" s="248"/>
      <c r="Y10" s="248"/>
      <c r="Z10" s="248"/>
    </row>
    <row r="11" spans="1:26" ht="12.75" customHeight="1">
      <c r="A11" s="248"/>
      <c r="B11" s="533"/>
      <c r="C11" s="526" t="s">
        <v>88</v>
      </c>
      <c r="D11" s="255" t="s">
        <v>105</v>
      </c>
      <c r="E11" s="256" t="s">
        <v>852</v>
      </c>
      <c r="F11" s="258" t="s">
        <v>850</v>
      </c>
      <c r="G11" s="248"/>
      <c r="H11" s="248"/>
      <c r="I11" s="248"/>
      <c r="J11" s="248"/>
      <c r="K11" s="248"/>
      <c r="L11" s="248"/>
      <c r="M11" s="248"/>
      <c r="N11" s="248"/>
      <c r="O11" s="248"/>
      <c r="P11" s="248"/>
      <c r="Q11" s="248"/>
      <c r="R11" s="248"/>
      <c r="S11" s="248"/>
      <c r="T11" s="248"/>
      <c r="U11" s="248"/>
      <c r="V11" s="248"/>
      <c r="W11" s="248"/>
      <c r="X11" s="248"/>
      <c r="Y11" s="248"/>
      <c r="Z11" s="248"/>
    </row>
    <row r="12" spans="1:26" ht="12.75" customHeight="1">
      <c r="A12" s="248"/>
      <c r="B12" s="533"/>
      <c r="C12" s="527"/>
      <c r="D12" s="255" t="s">
        <v>207</v>
      </c>
      <c r="E12" s="256" t="s">
        <v>853</v>
      </c>
      <c r="F12" s="258" t="s">
        <v>850</v>
      </c>
      <c r="G12" s="248"/>
      <c r="H12" s="248"/>
      <c r="I12" s="248"/>
      <c r="J12" s="248"/>
      <c r="K12" s="248"/>
      <c r="L12" s="248"/>
      <c r="M12" s="248"/>
      <c r="N12" s="248"/>
      <c r="O12" s="248"/>
      <c r="P12" s="248"/>
      <c r="Q12" s="248"/>
      <c r="R12" s="248"/>
      <c r="S12" s="248"/>
      <c r="T12" s="248"/>
      <c r="U12" s="248"/>
      <c r="V12" s="248"/>
      <c r="W12" s="248"/>
      <c r="X12" s="248"/>
      <c r="Y12" s="248"/>
      <c r="Z12" s="248"/>
    </row>
    <row r="13" spans="1:26" ht="12.75" customHeight="1">
      <c r="A13" s="248"/>
      <c r="B13" s="533"/>
      <c r="C13" s="526" t="s">
        <v>89</v>
      </c>
      <c r="D13" s="255" t="s">
        <v>106</v>
      </c>
      <c r="E13" s="256" t="s">
        <v>854</v>
      </c>
      <c r="F13" s="258" t="s">
        <v>850</v>
      </c>
      <c r="G13" s="248"/>
      <c r="H13" s="248"/>
      <c r="I13" s="248"/>
      <c r="J13" s="248"/>
      <c r="K13" s="248"/>
      <c r="L13" s="248"/>
      <c r="M13" s="248"/>
      <c r="N13" s="248"/>
      <c r="O13" s="248"/>
      <c r="P13" s="248"/>
      <c r="Q13" s="248"/>
      <c r="R13" s="248"/>
      <c r="S13" s="248"/>
      <c r="T13" s="248"/>
      <c r="U13" s="248"/>
      <c r="V13" s="248"/>
      <c r="W13" s="248"/>
      <c r="X13" s="248"/>
      <c r="Y13" s="248"/>
      <c r="Z13" s="248"/>
    </row>
    <row r="14" spans="1:26" ht="12.75" customHeight="1">
      <c r="A14" s="248"/>
      <c r="B14" s="538"/>
      <c r="C14" s="528"/>
      <c r="D14" s="259" t="s">
        <v>454</v>
      </c>
      <c r="E14" s="260" t="s">
        <v>855</v>
      </c>
      <c r="F14" s="261" t="s">
        <v>850</v>
      </c>
      <c r="G14" s="248"/>
      <c r="H14" s="248"/>
      <c r="I14" s="248"/>
      <c r="J14" s="248"/>
      <c r="K14" s="248"/>
      <c r="L14" s="248"/>
      <c r="M14" s="248"/>
      <c r="N14" s="248"/>
      <c r="O14" s="248"/>
      <c r="P14" s="248"/>
      <c r="Q14" s="248"/>
      <c r="R14" s="248"/>
      <c r="S14" s="248"/>
      <c r="T14" s="248"/>
      <c r="U14" s="248"/>
      <c r="V14" s="248"/>
      <c r="W14" s="248"/>
      <c r="X14" s="248"/>
      <c r="Y14" s="248"/>
      <c r="Z14" s="248"/>
    </row>
    <row r="15" spans="1:26" ht="49.5" customHeight="1">
      <c r="A15" s="248"/>
      <c r="B15" s="525" t="s">
        <v>856</v>
      </c>
      <c r="C15" s="461"/>
      <c r="D15" s="461"/>
      <c r="E15" s="461"/>
      <c r="F15" s="462"/>
      <c r="G15" s="248"/>
      <c r="H15" s="248"/>
      <c r="I15" s="248"/>
      <c r="J15" s="248"/>
      <c r="K15" s="248"/>
      <c r="L15" s="248"/>
      <c r="M15" s="248"/>
      <c r="N15" s="248"/>
      <c r="O15" s="248"/>
      <c r="P15" s="248"/>
      <c r="Q15" s="248"/>
      <c r="R15" s="248"/>
      <c r="S15" s="248"/>
      <c r="T15" s="248"/>
      <c r="U15" s="248"/>
      <c r="V15" s="248"/>
      <c r="W15" s="248"/>
      <c r="X15" s="248"/>
      <c r="Y15" s="248"/>
      <c r="Z15" s="248"/>
    </row>
    <row r="16" spans="1:26" ht="27" customHeight="1">
      <c r="A16" s="262"/>
      <c r="B16" s="263"/>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row>
    <row r="17" spans="1:26" ht="12.75" customHeight="1">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row>
    <row r="18" spans="1:26" ht="12.75" customHeight="1">
      <c r="A18" s="262"/>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row>
    <row r="19" spans="1:26" ht="12.75" customHeight="1">
      <c r="A19" s="262"/>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row>
    <row r="20" spans="1:26" ht="12.75" customHeight="1">
      <c r="A20" s="262"/>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row>
    <row r="21" spans="1:26" ht="12.75" customHeight="1">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row>
    <row r="22" spans="1:26" ht="12.75" customHeight="1">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row>
    <row r="23" spans="1:26" ht="12.75" customHeight="1">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row>
    <row r="24" spans="1:26" ht="12.75" customHeight="1">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row>
    <row r="25" spans="1:26" ht="12.75" customHeight="1">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row>
    <row r="26" spans="1:26" ht="12.75" customHeight="1">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row>
    <row r="27" spans="1:26" ht="12.75" customHeight="1">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row>
    <row r="28" spans="1:26" ht="12.75" customHeight="1">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row>
    <row r="29" spans="1:26" ht="12.75" customHeight="1">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row>
    <row r="30" spans="1:26" ht="12.75" customHeight="1">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row>
    <row r="31" spans="1:26" ht="12.75" customHeight="1">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row>
    <row r="32" spans="1:26" ht="12.75" customHeight="1">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row>
    <row r="33" spans="1:26" ht="12.75" customHeight="1">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row>
    <row r="34" spans="1:26" ht="12.75" customHeight="1">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row>
    <row r="35" spans="1:26" ht="12.75" customHeight="1">
      <c r="A35" s="262"/>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row>
    <row r="36" spans="1:26" ht="12.75" customHeight="1">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row>
    <row r="37" spans="1:26" ht="12.75" customHeight="1">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row>
    <row r="38" spans="1:26" ht="12.75" customHeight="1">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row>
    <row r="39" spans="1:26" ht="12.75" customHeight="1">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row>
    <row r="40" spans="1:26" ht="12.75" customHeight="1">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row>
    <row r="41" spans="1:26" ht="12.75" customHeight="1">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row>
    <row r="42" spans="1:26" ht="12.75" customHeight="1">
      <c r="A42" s="262"/>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row>
    <row r="43" spans="1:26" ht="12.75" customHeight="1">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row>
    <row r="44" spans="1:26" ht="12.75" customHeight="1">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row>
    <row r="45" spans="1:26" ht="12.75" customHeight="1">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row>
    <row r="46" spans="1:26" ht="12.75" customHeight="1">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row>
    <row r="47" spans="1:26" ht="12.75" customHeight="1">
      <c r="A47" s="26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row>
    <row r="48" spans="1:26" ht="12.75" customHeight="1">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row>
    <row r="49" spans="1:26" ht="12.75" customHeight="1">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row>
    <row r="50" spans="1:26" ht="12.75" customHeight="1">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row>
    <row r="51" spans="1:26" ht="12.75" customHeight="1">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row>
    <row r="52" spans="1:26" ht="12.75" customHeight="1">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row>
    <row r="53" spans="1:26" ht="12.75" customHeight="1">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row>
    <row r="54" spans="1:26" ht="12.75" customHeight="1">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row>
    <row r="55" spans="1:26" ht="12.75" customHeight="1">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row>
    <row r="56" spans="1:26" ht="12.75" customHeight="1">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row>
    <row r="57" spans="1:26" ht="12.75" customHeight="1">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row>
    <row r="58" spans="1:26" ht="12.75" customHeight="1">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row>
    <row r="59" spans="1:26" ht="12.75" customHeight="1">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row>
    <row r="60" spans="1:26" ht="12.75" customHeight="1">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row>
    <row r="61" spans="1:26" ht="12.75" customHeight="1">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row>
    <row r="62" spans="1:26" ht="12.75" customHeight="1">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row>
    <row r="63" spans="1:26" ht="12.75" customHeight="1">
      <c r="A63" s="262"/>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row>
    <row r="64" spans="1:26" ht="12.75" customHeight="1">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row>
    <row r="65" spans="1:26" ht="12.75" customHeight="1">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row>
    <row r="66" spans="1:26" ht="12.75" customHeight="1">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row>
    <row r="67" spans="1:26" ht="12.75" customHeight="1">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row>
    <row r="68" spans="1:26" ht="12.75" customHeight="1">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row>
    <row r="69" spans="1:26" ht="12.75" customHeight="1">
      <c r="A69" s="262"/>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row>
    <row r="70" spans="1:26" ht="12.75" customHeight="1">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row>
    <row r="71" spans="1:26" ht="12.75" customHeight="1">
      <c r="A71" s="262"/>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row>
    <row r="72" spans="1:26" ht="12.75" customHeight="1">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row>
    <row r="73" spans="1:26" ht="12.75" customHeight="1">
      <c r="A73" s="262"/>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row>
    <row r="74" spans="1:26" ht="12.75" customHeight="1">
      <c r="A74" s="262"/>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row>
    <row r="75" spans="1:26" ht="12.75" customHeight="1">
      <c r="A75" s="262"/>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row>
    <row r="76" spans="1:26" ht="12.75" customHeight="1">
      <c r="A76" s="262"/>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row>
    <row r="77" spans="1:26" ht="12.75" customHeight="1">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row>
    <row r="78" spans="1:26" ht="12.75" customHeight="1">
      <c r="A78" s="26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row>
    <row r="79" spans="1:26" ht="12.75" customHeight="1">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row>
    <row r="80" spans="1:26" ht="12.75" customHeight="1">
      <c r="A80" s="262"/>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row>
    <row r="81" spans="1:26" ht="12.75" customHeight="1">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row>
    <row r="82" spans="1:26" ht="12.75" customHeight="1">
      <c r="A82" s="262"/>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row>
    <row r="83" spans="1:26" ht="12.75" customHeight="1">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row>
    <row r="84" spans="1:26" ht="12.75" customHeight="1">
      <c r="A84" s="262"/>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row>
    <row r="85" spans="1:26" ht="12.75" customHeight="1">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row>
    <row r="86" spans="1:26" ht="12.75" customHeight="1">
      <c r="A86" s="262"/>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row>
    <row r="87" spans="1:26" ht="12.75" customHeight="1">
      <c r="A87" s="262"/>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row>
    <row r="88" spans="1:26" ht="12.75" customHeight="1">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row>
    <row r="89" spans="1:26" ht="12.75" customHeight="1">
      <c r="A89" s="262"/>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row>
    <row r="90" spans="1:26" ht="12.75" customHeight="1">
      <c r="A90" s="262"/>
      <c r="B90" s="262"/>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row>
    <row r="91" spans="1:26" ht="12.75" customHeight="1">
      <c r="A91" s="262"/>
      <c r="B91" s="262"/>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row>
    <row r="92" spans="1:26" ht="12.75" customHeight="1">
      <c r="A92" s="262"/>
      <c r="B92" s="262"/>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row>
    <row r="93" spans="1:26" ht="12.75" customHeight="1">
      <c r="A93" s="262"/>
      <c r="B93" s="262"/>
      <c r="C93" s="262"/>
      <c r="D93" s="262"/>
      <c r="E93" s="262"/>
      <c r="F93" s="262"/>
      <c r="G93" s="262"/>
      <c r="H93" s="262"/>
      <c r="I93" s="262"/>
      <c r="J93" s="262"/>
      <c r="K93" s="262"/>
      <c r="L93" s="262"/>
      <c r="M93" s="262"/>
      <c r="N93" s="262"/>
      <c r="O93" s="262"/>
      <c r="P93" s="262"/>
      <c r="Q93" s="262"/>
      <c r="R93" s="262"/>
      <c r="S93" s="262"/>
      <c r="T93" s="262"/>
      <c r="U93" s="262"/>
      <c r="V93" s="262"/>
      <c r="W93" s="262"/>
      <c r="X93" s="262"/>
      <c r="Y93" s="262"/>
      <c r="Z93" s="262"/>
    </row>
    <row r="94" spans="1:26" ht="12.75" customHeight="1">
      <c r="A94" s="262"/>
      <c r="B94" s="262"/>
      <c r="C94" s="262"/>
      <c r="D94" s="262"/>
      <c r="E94" s="262"/>
      <c r="F94" s="262"/>
      <c r="G94" s="262"/>
      <c r="H94" s="262"/>
      <c r="I94" s="262"/>
      <c r="J94" s="262"/>
      <c r="K94" s="262"/>
      <c r="L94" s="262"/>
      <c r="M94" s="262"/>
      <c r="N94" s="262"/>
      <c r="O94" s="262"/>
      <c r="P94" s="262"/>
      <c r="Q94" s="262"/>
      <c r="R94" s="262"/>
      <c r="S94" s="262"/>
      <c r="T94" s="262"/>
      <c r="U94" s="262"/>
      <c r="V94" s="262"/>
      <c r="W94" s="262"/>
      <c r="X94" s="262"/>
      <c r="Y94" s="262"/>
      <c r="Z94" s="262"/>
    </row>
    <row r="95" spans="1:26" ht="12.75" customHeight="1">
      <c r="A95" s="262"/>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row>
    <row r="96" spans="1:26" ht="12.75" customHeight="1">
      <c r="A96" s="262"/>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row>
    <row r="97" spans="1:26" ht="12.75" customHeight="1">
      <c r="A97" s="262"/>
      <c r="B97" s="262"/>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row>
    <row r="98" spans="1:26" ht="12.75" customHeight="1">
      <c r="A98" s="262"/>
      <c r="B98" s="262"/>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262"/>
    </row>
    <row r="99" spans="1:26" ht="12.75" customHeight="1">
      <c r="A99" s="262"/>
      <c r="B99" s="262"/>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row>
    <row r="100" spans="1:26" ht="12.75" customHeight="1">
      <c r="A100" s="262"/>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row>
    <row r="101" spans="1:26" ht="12.75" customHeight="1">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row>
    <row r="102" spans="1:26" ht="12.75" customHeight="1">
      <c r="A102" s="262"/>
      <c r="B102" s="262"/>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row>
    <row r="103" spans="1:26" ht="12.75" customHeight="1">
      <c r="A103" s="262"/>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row>
    <row r="104" spans="1:26" ht="12.75" customHeight="1">
      <c r="A104" s="262"/>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row>
    <row r="105" spans="1:26" ht="12.75"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row>
    <row r="106" spans="1:26" ht="12.75" customHeight="1">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row>
    <row r="107" spans="1:26" ht="12.75" customHeight="1">
      <c r="A107" s="262"/>
      <c r="B107" s="262"/>
      <c r="C107" s="262"/>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row>
    <row r="108" spans="1:26" ht="12.75" customHeight="1">
      <c r="A108" s="262"/>
      <c r="B108" s="262"/>
      <c r="C108" s="262"/>
      <c r="D108" s="262"/>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row>
    <row r="109" spans="1:26" ht="12.75" customHeight="1">
      <c r="A109" s="262"/>
      <c r="B109" s="262"/>
      <c r="C109" s="262"/>
      <c r="D109" s="262"/>
      <c r="E109" s="262"/>
      <c r="F109" s="262"/>
      <c r="G109" s="262"/>
      <c r="H109" s="262"/>
      <c r="I109" s="262"/>
      <c r="J109" s="262"/>
      <c r="K109" s="262"/>
      <c r="L109" s="262"/>
      <c r="M109" s="262"/>
      <c r="N109" s="262"/>
      <c r="O109" s="262"/>
      <c r="P109" s="262"/>
      <c r="Q109" s="262"/>
      <c r="R109" s="262"/>
      <c r="S109" s="262"/>
      <c r="T109" s="262"/>
      <c r="U109" s="262"/>
      <c r="V109" s="262"/>
      <c r="W109" s="262"/>
      <c r="X109" s="262"/>
      <c r="Y109" s="262"/>
      <c r="Z109" s="262"/>
    </row>
    <row r="110" spans="1:26" ht="12.75" customHeight="1">
      <c r="A110" s="262"/>
      <c r="B110" s="262"/>
      <c r="C110" s="262"/>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row>
    <row r="111" spans="1:26" ht="12.75" customHeight="1">
      <c r="A111" s="262"/>
      <c r="B111" s="262"/>
      <c r="C111" s="262"/>
      <c r="D111" s="262"/>
      <c r="E111" s="262"/>
      <c r="F111" s="262"/>
      <c r="G111" s="262"/>
      <c r="H111" s="262"/>
      <c r="I111" s="262"/>
      <c r="J111" s="262"/>
      <c r="K111" s="262"/>
      <c r="L111" s="262"/>
      <c r="M111" s="262"/>
      <c r="N111" s="262"/>
      <c r="O111" s="262"/>
      <c r="P111" s="262"/>
      <c r="Q111" s="262"/>
      <c r="R111" s="262"/>
      <c r="S111" s="262"/>
      <c r="T111" s="262"/>
      <c r="U111" s="262"/>
      <c r="V111" s="262"/>
      <c r="W111" s="262"/>
      <c r="X111" s="262"/>
      <c r="Y111" s="262"/>
      <c r="Z111" s="262"/>
    </row>
    <row r="112" spans="1:26" ht="12.75" customHeight="1">
      <c r="A112" s="262"/>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row>
    <row r="113" spans="1:26" ht="12.75" customHeight="1">
      <c r="A113" s="262"/>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row>
    <row r="114" spans="1:26" ht="12.75" customHeight="1">
      <c r="A114" s="262"/>
      <c r="B114" s="262"/>
      <c r="C114" s="262"/>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row>
    <row r="115" spans="1:26" ht="12.75" customHeight="1">
      <c r="A115" s="262"/>
      <c r="B115" s="262"/>
      <c r="C115" s="262"/>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row>
    <row r="116" spans="1:26" ht="12.75" customHeight="1">
      <c r="A116" s="262"/>
      <c r="B116" s="262"/>
      <c r="C116" s="262"/>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row>
    <row r="117" spans="1:26" ht="12.75" customHeight="1">
      <c r="A117" s="262"/>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row>
    <row r="118" spans="1:26" ht="12.75" customHeight="1">
      <c r="A118" s="262"/>
      <c r="B118" s="262"/>
      <c r="C118" s="262"/>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row>
    <row r="119" spans="1:26" ht="12.75" customHeight="1">
      <c r="A119" s="262"/>
      <c r="B119" s="262"/>
      <c r="C119" s="262"/>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row>
    <row r="120" spans="1:26" ht="12.75" customHeight="1">
      <c r="A120" s="262"/>
      <c r="B120" s="262"/>
      <c r="C120" s="262"/>
      <c r="D120" s="262"/>
      <c r="E120" s="262"/>
      <c r="F120" s="262"/>
      <c r="G120" s="262"/>
      <c r="H120" s="262"/>
      <c r="I120" s="262"/>
      <c r="J120" s="262"/>
      <c r="K120" s="262"/>
      <c r="L120" s="262"/>
      <c r="M120" s="262"/>
      <c r="N120" s="262"/>
      <c r="O120" s="262"/>
      <c r="P120" s="262"/>
      <c r="Q120" s="262"/>
      <c r="R120" s="262"/>
      <c r="S120" s="262"/>
      <c r="T120" s="262"/>
      <c r="U120" s="262"/>
      <c r="V120" s="262"/>
      <c r="W120" s="262"/>
      <c r="X120" s="262"/>
      <c r="Y120" s="262"/>
      <c r="Z120" s="262"/>
    </row>
    <row r="121" spans="1:26" ht="12.75" customHeight="1">
      <c r="A121" s="262"/>
      <c r="B121" s="262"/>
      <c r="C121" s="262"/>
      <c r="D121" s="262"/>
      <c r="E121" s="262"/>
      <c r="F121" s="262"/>
      <c r="G121" s="262"/>
      <c r="H121" s="262"/>
      <c r="I121" s="262"/>
      <c r="J121" s="262"/>
      <c r="K121" s="262"/>
      <c r="L121" s="262"/>
      <c r="M121" s="262"/>
      <c r="N121" s="262"/>
      <c r="O121" s="262"/>
      <c r="P121" s="262"/>
      <c r="Q121" s="262"/>
      <c r="R121" s="262"/>
      <c r="S121" s="262"/>
      <c r="T121" s="262"/>
      <c r="U121" s="262"/>
      <c r="V121" s="262"/>
      <c r="W121" s="262"/>
      <c r="X121" s="262"/>
      <c r="Y121" s="262"/>
      <c r="Z121" s="262"/>
    </row>
    <row r="122" spans="1:26" ht="12.75" customHeight="1">
      <c r="A122" s="262"/>
      <c r="B122" s="262"/>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row>
    <row r="123" spans="1:26" ht="12.75" customHeight="1">
      <c r="A123" s="262"/>
      <c r="B123" s="262"/>
      <c r="C123" s="262"/>
      <c r="D123" s="262"/>
      <c r="E123" s="262"/>
      <c r="F123" s="262"/>
      <c r="G123" s="262"/>
      <c r="H123" s="262"/>
      <c r="I123" s="262"/>
      <c r="J123" s="262"/>
      <c r="K123" s="262"/>
      <c r="L123" s="262"/>
      <c r="M123" s="262"/>
      <c r="N123" s="262"/>
      <c r="O123" s="262"/>
      <c r="P123" s="262"/>
      <c r="Q123" s="262"/>
      <c r="R123" s="262"/>
      <c r="S123" s="262"/>
      <c r="T123" s="262"/>
      <c r="U123" s="262"/>
      <c r="V123" s="262"/>
      <c r="W123" s="262"/>
      <c r="X123" s="262"/>
      <c r="Y123" s="262"/>
      <c r="Z123" s="262"/>
    </row>
    <row r="124" spans="1:26" ht="12.75" customHeight="1">
      <c r="A124" s="262"/>
      <c r="B124" s="262"/>
      <c r="C124" s="262"/>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row>
    <row r="125" spans="1:26" ht="12.75" customHeight="1">
      <c r="A125" s="262"/>
      <c r="B125" s="262"/>
      <c r="C125" s="262"/>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row>
    <row r="126" spans="1:26" ht="12.75" customHeight="1">
      <c r="A126" s="262"/>
      <c r="B126" s="262"/>
      <c r="C126" s="262"/>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row>
    <row r="127" spans="1:26" ht="12.75" customHeight="1">
      <c r="A127" s="262"/>
      <c r="B127" s="262"/>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row>
    <row r="128" spans="1:26" ht="12.75" customHeight="1">
      <c r="A128" s="262"/>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row>
    <row r="129" spans="1:26" ht="12.75" customHeight="1">
      <c r="A129" s="262"/>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row>
    <row r="130" spans="1:26" ht="12.75" customHeight="1">
      <c r="A130" s="262"/>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row>
    <row r="131" spans="1:26" ht="12.75" customHeight="1">
      <c r="A131" s="262"/>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row>
    <row r="132" spans="1:26" ht="12.75" customHeight="1">
      <c r="A132" s="262"/>
      <c r="B132" s="262"/>
      <c r="C132" s="262"/>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262"/>
      <c r="Z132" s="262"/>
    </row>
    <row r="133" spans="1:26" ht="12.75" customHeight="1">
      <c r="A133" s="262"/>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row>
    <row r="134" spans="1:26" ht="12.75" customHeight="1">
      <c r="A134" s="262"/>
      <c r="B134" s="262"/>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row>
    <row r="135" spans="1:26" ht="12.75" customHeight="1">
      <c r="A135" s="262"/>
      <c r="B135" s="262"/>
      <c r="C135" s="262"/>
      <c r="D135" s="262"/>
      <c r="E135" s="262"/>
      <c r="F135" s="262"/>
      <c r="G135" s="262"/>
      <c r="H135" s="262"/>
      <c r="I135" s="262"/>
      <c r="J135" s="262"/>
      <c r="K135" s="262"/>
      <c r="L135" s="262"/>
      <c r="M135" s="262"/>
      <c r="N135" s="262"/>
      <c r="O135" s="262"/>
      <c r="P135" s="262"/>
      <c r="Q135" s="262"/>
      <c r="R135" s="262"/>
      <c r="S135" s="262"/>
      <c r="T135" s="262"/>
      <c r="U135" s="262"/>
      <c r="V135" s="262"/>
      <c r="W135" s="262"/>
      <c r="X135" s="262"/>
      <c r="Y135" s="262"/>
      <c r="Z135" s="262"/>
    </row>
    <row r="136" spans="1:26" ht="12.75" customHeight="1">
      <c r="A136" s="262"/>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row>
    <row r="137" spans="1:26" ht="12.75" customHeight="1">
      <c r="A137" s="262"/>
      <c r="B137" s="262"/>
      <c r="C137" s="262"/>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row>
    <row r="138" spans="1:26" ht="12.75" customHeight="1">
      <c r="A138" s="262"/>
      <c r="B138" s="262"/>
      <c r="C138" s="262"/>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row>
    <row r="139" spans="1:26" ht="12.75" customHeight="1">
      <c r="A139" s="262"/>
      <c r="B139" s="262"/>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row>
    <row r="140" spans="1:26" ht="12.75" customHeight="1">
      <c r="A140" s="262"/>
      <c r="B140" s="262"/>
      <c r="C140" s="262"/>
      <c r="D140" s="262"/>
      <c r="E140" s="262"/>
      <c r="F140" s="262"/>
      <c r="G140" s="262"/>
      <c r="H140" s="262"/>
      <c r="I140" s="262"/>
      <c r="J140" s="262"/>
      <c r="K140" s="262"/>
      <c r="L140" s="262"/>
      <c r="M140" s="262"/>
      <c r="N140" s="262"/>
      <c r="O140" s="262"/>
      <c r="P140" s="262"/>
      <c r="Q140" s="262"/>
      <c r="R140" s="262"/>
      <c r="S140" s="262"/>
      <c r="T140" s="262"/>
      <c r="U140" s="262"/>
      <c r="V140" s="262"/>
      <c r="W140" s="262"/>
      <c r="X140" s="262"/>
      <c r="Y140" s="262"/>
      <c r="Z140" s="262"/>
    </row>
    <row r="141" spans="1:26" ht="12.75" customHeight="1">
      <c r="A141" s="262"/>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row>
    <row r="142" spans="1:26" ht="12.75" customHeight="1">
      <c r="A142" s="262"/>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row>
    <row r="143" spans="1:26" ht="12.75" customHeight="1">
      <c r="A143" s="262"/>
      <c r="B143" s="262"/>
      <c r="C143" s="262"/>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row>
    <row r="144" spans="1:26" ht="12.75" customHeight="1">
      <c r="A144" s="262"/>
      <c r="B144" s="262"/>
      <c r="C144" s="262"/>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row>
    <row r="145" spans="1:26" ht="12.75" customHeight="1">
      <c r="A145" s="262"/>
      <c r="B145" s="262"/>
      <c r="C145" s="262"/>
      <c r="D145" s="262"/>
      <c r="E145" s="262"/>
      <c r="F145" s="262"/>
      <c r="G145" s="262"/>
      <c r="H145" s="262"/>
      <c r="I145" s="262"/>
      <c r="J145" s="262"/>
      <c r="K145" s="262"/>
      <c r="L145" s="262"/>
      <c r="M145" s="262"/>
      <c r="N145" s="262"/>
      <c r="O145" s="262"/>
      <c r="P145" s="262"/>
      <c r="Q145" s="262"/>
      <c r="R145" s="262"/>
      <c r="S145" s="262"/>
      <c r="T145" s="262"/>
      <c r="U145" s="262"/>
      <c r="V145" s="262"/>
      <c r="W145" s="262"/>
      <c r="X145" s="262"/>
      <c r="Y145" s="262"/>
      <c r="Z145" s="262"/>
    </row>
    <row r="146" spans="1:26" ht="12.75" customHeight="1">
      <c r="A146" s="262"/>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row>
    <row r="147" spans="1:26" ht="12.75" customHeight="1">
      <c r="A147" s="262"/>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row>
    <row r="148" spans="1:26" ht="12.75" customHeight="1">
      <c r="A148" s="262"/>
      <c r="B148" s="262"/>
      <c r="C148" s="262"/>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row>
    <row r="149" spans="1:26" ht="12.75" customHeight="1">
      <c r="A149" s="262"/>
      <c r="B149" s="262"/>
      <c r="C149" s="262"/>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row>
    <row r="150" spans="1:26" ht="12.75" customHeight="1">
      <c r="A150" s="262"/>
      <c r="B150" s="262"/>
      <c r="C150" s="262"/>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row>
    <row r="151" spans="1:26" ht="12.75" customHeight="1">
      <c r="A151" s="262"/>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row>
    <row r="152" spans="1:26" ht="12.75" customHeight="1">
      <c r="A152" s="262"/>
      <c r="B152" s="262"/>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row>
    <row r="153" spans="1:26" ht="12.75" customHeight="1">
      <c r="A153" s="262"/>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row>
    <row r="154" spans="1:26" ht="12.75" customHeight="1">
      <c r="A154" s="262"/>
      <c r="B154" s="262"/>
      <c r="C154" s="262"/>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row>
    <row r="155" spans="1:26" ht="12.75" customHeight="1">
      <c r="A155" s="262"/>
      <c r="B155" s="262"/>
      <c r="C155" s="262"/>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row>
    <row r="156" spans="1:26" ht="12.75" customHeight="1">
      <c r="A156" s="262"/>
      <c r="B156" s="262"/>
      <c r="C156" s="262"/>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row>
    <row r="157" spans="1:26" ht="12.75" customHeight="1">
      <c r="A157" s="262"/>
      <c r="B157" s="262"/>
      <c r="C157" s="262"/>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row>
    <row r="158" spans="1:26" ht="12.75" customHeight="1">
      <c r="A158" s="262"/>
      <c r="B158" s="262"/>
      <c r="C158" s="262"/>
      <c r="D158" s="262"/>
      <c r="E158" s="262"/>
      <c r="F158" s="262"/>
      <c r="G158" s="262"/>
      <c r="H158" s="262"/>
      <c r="I158" s="262"/>
      <c r="J158" s="262"/>
      <c r="K158" s="262"/>
      <c r="L158" s="262"/>
      <c r="M158" s="262"/>
      <c r="N158" s="262"/>
      <c r="O158" s="262"/>
      <c r="P158" s="262"/>
      <c r="Q158" s="262"/>
      <c r="R158" s="262"/>
      <c r="S158" s="262"/>
      <c r="T158" s="262"/>
      <c r="U158" s="262"/>
      <c r="V158" s="262"/>
      <c r="W158" s="262"/>
      <c r="X158" s="262"/>
      <c r="Y158" s="262"/>
      <c r="Z158" s="262"/>
    </row>
    <row r="159" spans="1:26" ht="12.75" customHeight="1">
      <c r="A159" s="262"/>
      <c r="B159" s="262"/>
      <c r="C159" s="262"/>
      <c r="D159" s="262"/>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row>
    <row r="160" spans="1:26" ht="12.75" customHeight="1">
      <c r="A160" s="262"/>
      <c r="B160" s="262"/>
      <c r="C160" s="262"/>
      <c r="D160" s="262"/>
      <c r="E160" s="262"/>
      <c r="F160" s="262"/>
      <c r="G160" s="262"/>
      <c r="H160" s="262"/>
      <c r="I160" s="262"/>
      <c r="J160" s="262"/>
      <c r="K160" s="262"/>
      <c r="L160" s="262"/>
      <c r="M160" s="262"/>
      <c r="N160" s="262"/>
      <c r="O160" s="262"/>
      <c r="P160" s="262"/>
      <c r="Q160" s="262"/>
      <c r="R160" s="262"/>
      <c r="S160" s="262"/>
      <c r="T160" s="262"/>
      <c r="U160" s="262"/>
      <c r="V160" s="262"/>
      <c r="W160" s="262"/>
      <c r="X160" s="262"/>
      <c r="Y160" s="262"/>
      <c r="Z160" s="262"/>
    </row>
    <row r="161" spans="1:26" ht="12.75" customHeight="1">
      <c r="A161" s="262"/>
      <c r="B161" s="262"/>
      <c r="C161" s="262"/>
      <c r="D161" s="262"/>
      <c r="E161" s="262"/>
      <c r="F161" s="262"/>
      <c r="G161" s="262"/>
      <c r="H161" s="262"/>
      <c r="I161" s="262"/>
      <c r="J161" s="262"/>
      <c r="K161" s="262"/>
      <c r="L161" s="262"/>
      <c r="M161" s="262"/>
      <c r="N161" s="262"/>
      <c r="O161" s="262"/>
      <c r="P161" s="262"/>
      <c r="Q161" s="262"/>
      <c r="R161" s="262"/>
      <c r="S161" s="262"/>
      <c r="T161" s="262"/>
      <c r="U161" s="262"/>
      <c r="V161" s="262"/>
      <c r="W161" s="262"/>
      <c r="X161" s="262"/>
      <c r="Y161" s="262"/>
      <c r="Z161" s="262"/>
    </row>
    <row r="162" spans="1:26" ht="12.75" customHeight="1">
      <c r="A162" s="262"/>
      <c r="B162" s="262"/>
      <c r="C162" s="262"/>
      <c r="D162" s="262"/>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row>
    <row r="163" spans="1:26" ht="12.75" customHeight="1">
      <c r="A163" s="262"/>
      <c r="B163" s="262"/>
      <c r="C163" s="262"/>
      <c r="D163" s="262"/>
      <c r="E163" s="262"/>
      <c r="F163" s="262"/>
      <c r="G163" s="262"/>
      <c r="H163" s="262"/>
      <c r="I163" s="262"/>
      <c r="J163" s="262"/>
      <c r="K163" s="262"/>
      <c r="L163" s="262"/>
      <c r="M163" s="262"/>
      <c r="N163" s="262"/>
      <c r="O163" s="262"/>
      <c r="P163" s="262"/>
      <c r="Q163" s="262"/>
      <c r="R163" s="262"/>
      <c r="S163" s="262"/>
      <c r="T163" s="262"/>
      <c r="U163" s="262"/>
      <c r="V163" s="262"/>
      <c r="W163" s="262"/>
      <c r="X163" s="262"/>
      <c r="Y163" s="262"/>
      <c r="Z163" s="262"/>
    </row>
    <row r="164" spans="1:26" ht="12.75" customHeight="1">
      <c r="A164" s="262"/>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row>
    <row r="165" spans="1:26" ht="12.75" customHeight="1">
      <c r="A165" s="262"/>
      <c r="B165" s="262"/>
      <c r="C165" s="262"/>
      <c r="D165" s="262"/>
      <c r="E165" s="262"/>
      <c r="F165" s="262"/>
      <c r="G165" s="262"/>
      <c r="H165" s="262"/>
      <c r="I165" s="262"/>
      <c r="J165" s="262"/>
      <c r="K165" s="262"/>
      <c r="L165" s="262"/>
      <c r="M165" s="262"/>
      <c r="N165" s="262"/>
      <c r="O165" s="262"/>
      <c r="P165" s="262"/>
      <c r="Q165" s="262"/>
      <c r="R165" s="262"/>
      <c r="S165" s="262"/>
      <c r="T165" s="262"/>
      <c r="U165" s="262"/>
      <c r="V165" s="262"/>
      <c r="W165" s="262"/>
      <c r="X165" s="262"/>
      <c r="Y165" s="262"/>
      <c r="Z165" s="262"/>
    </row>
    <row r="166" spans="1:26" ht="12.75" customHeight="1">
      <c r="A166" s="262"/>
      <c r="B166" s="262"/>
      <c r="C166" s="262"/>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row>
    <row r="167" spans="1:26" ht="12.75" customHeight="1">
      <c r="A167" s="262"/>
      <c r="B167" s="262"/>
      <c r="C167" s="262"/>
      <c r="D167" s="262"/>
      <c r="E167" s="262"/>
      <c r="F167" s="262"/>
      <c r="G167" s="262"/>
      <c r="H167" s="262"/>
      <c r="I167" s="262"/>
      <c r="J167" s="262"/>
      <c r="K167" s="262"/>
      <c r="L167" s="262"/>
      <c r="M167" s="262"/>
      <c r="N167" s="262"/>
      <c r="O167" s="262"/>
      <c r="P167" s="262"/>
      <c r="Q167" s="262"/>
      <c r="R167" s="262"/>
      <c r="S167" s="262"/>
      <c r="T167" s="262"/>
      <c r="U167" s="262"/>
      <c r="V167" s="262"/>
      <c r="W167" s="262"/>
      <c r="X167" s="262"/>
      <c r="Y167" s="262"/>
      <c r="Z167" s="262"/>
    </row>
    <row r="168" spans="1:26" ht="12.75" customHeight="1">
      <c r="A168" s="262"/>
      <c r="B168" s="262"/>
      <c r="C168" s="262"/>
      <c r="D168" s="262"/>
      <c r="E168" s="262"/>
      <c r="F168" s="262"/>
      <c r="G168" s="262"/>
      <c r="H168" s="262"/>
      <c r="I168" s="262"/>
      <c r="J168" s="262"/>
      <c r="K168" s="262"/>
      <c r="L168" s="262"/>
      <c r="M168" s="262"/>
      <c r="N168" s="262"/>
      <c r="O168" s="262"/>
      <c r="P168" s="262"/>
      <c r="Q168" s="262"/>
      <c r="R168" s="262"/>
      <c r="S168" s="262"/>
      <c r="T168" s="262"/>
      <c r="U168" s="262"/>
      <c r="V168" s="262"/>
      <c r="W168" s="262"/>
      <c r="X168" s="262"/>
      <c r="Y168" s="262"/>
      <c r="Z168" s="262"/>
    </row>
    <row r="169" spans="1:26" ht="12.75" customHeight="1">
      <c r="A169" s="262"/>
      <c r="B169" s="262"/>
      <c r="C169" s="262"/>
      <c r="D169" s="262"/>
      <c r="E169" s="262"/>
      <c r="F169" s="262"/>
      <c r="G169" s="262"/>
      <c r="H169" s="262"/>
      <c r="I169" s="262"/>
      <c r="J169" s="262"/>
      <c r="K169" s="262"/>
      <c r="L169" s="262"/>
      <c r="M169" s="262"/>
      <c r="N169" s="262"/>
      <c r="O169" s="262"/>
      <c r="P169" s="262"/>
      <c r="Q169" s="262"/>
      <c r="R169" s="262"/>
      <c r="S169" s="262"/>
      <c r="T169" s="262"/>
      <c r="U169" s="262"/>
      <c r="V169" s="262"/>
      <c r="W169" s="262"/>
      <c r="X169" s="262"/>
      <c r="Y169" s="262"/>
      <c r="Z169" s="262"/>
    </row>
    <row r="170" spans="1:26" ht="12.75" customHeight="1">
      <c r="A170" s="262"/>
      <c r="B170" s="262"/>
      <c r="C170" s="262"/>
      <c r="D170" s="262"/>
      <c r="E170" s="262"/>
      <c r="F170" s="262"/>
      <c r="G170" s="262"/>
      <c r="H170" s="262"/>
      <c r="I170" s="262"/>
      <c r="J170" s="262"/>
      <c r="K170" s="262"/>
      <c r="L170" s="262"/>
      <c r="M170" s="262"/>
      <c r="N170" s="262"/>
      <c r="O170" s="262"/>
      <c r="P170" s="262"/>
      <c r="Q170" s="262"/>
      <c r="R170" s="262"/>
      <c r="S170" s="262"/>
      <c r="T170" s="262"/>
      <c r="U170" s="262"/>
      <c r="V170" s="262"/>
      <c r="W170" s="262"/>
      <c r="X170" s="262"/>
      <c r="Y170" s="262"/>
      <c r="Z170" s="262"/>
    </row>
    <row r="171" spans="1:26" ht="12.75" customHeight="1">
      <c r="A171" s="262"/>
      <c r="B171" s="262"/>
      <c r="C171" s="262"/>
      <c r="D171" s="262"/>
      <c r="E171" s="262"/>
      <c r="F171" s="262"/>
      <c r="G171" s="262"/>
      <c r="H171" s="262"/>
      <c r="I171" s="262"/>
      <c r="J171" s="262"/>
      <c r="K171" s="262"/>
      <c r="L171" s="262"/>
      <c r="M171" s="262"/>
      <c r="N171" s="262"/>
      <c r="O171" s="262"/>
      <c r="P171" s="262"/>
      <c r="Q171" s="262"/>
      <c r="R171" s="262"/>
      <c r="S171" s="262"/>
      <c r="T171" s="262"/>
      <c r="U171" s="262"/>
      <c r="V171" s="262"/>
      <c r="W171" s="262"/>
      <c r="X171" s="262"/>
      <c r="Y171" s="262"/>
      <c r="Z171" s="262"/>
    </row>
    <row r="172" spans="1:26" ht="12.75" customHeight="1">
      <c r="A172" s="262"/>
      <c r="B172" s="262"/>
      <c r="C172" s="262"/>
      <c r="D172" s="262"/>
      <c r="E172" s="262"/>
      <c r="F172" s="262"/>
      <c r="G172" s="262"/>
      <c r="H172" s="262"/>
      <c r="I172" s="262"/>
      <c r="J172" s="262"/>
      <c r="K172" s="262"/>
      <c r="L172" s="262"/>
      <c r="M172" s="262"/>
      <c r="N172" s="262"/>
      <c r="O172" s="262"/>
      <c r="P172" s="262"/>
      <c r="Q172" s="262"/>
      <c r="R172" s="262"/>
      <c r="S172" s="262"/>
      <c r="T172" s="262"/>
      <c r="U172" s="262"/>
      <c r="V172" s="262"/>
      <c r="W172" s="262"/>
      <c r="X172" s="262"/>
      <c r="Y172" s="262"/>
      <c r="Z172" s="262"/>
    </row>
    <row r="173" spans="1:26" ht="12.75" customHeight="1">
      <c r="A173" s="262"/>
      <c r="B173" s="262"/>
      <c r="C173" s="262"/>
      <c r="D173" s="262"/>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262"/>
    </row>
    <row r="174" spans="1:26" ht="12.75" customHeight="1">
      <c r="A174" s="262"/>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row>
    <row r="175" spans="1:26" ht="12.75" customHeight="1">
      <c r="A175" s="262"/>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row>
    <row r="176" spans="1:26" ht="12.75" customHeight="1">
      <c r="A176" s="262"/>
      <c r="B176" s="262"/>
      <c r="C176" s="262"/>
      <c r="D176" s="262"/>
      <c r="E176" s="262"/>
      <c r="F176" s="262"/>
      <c r="G176" s="262"/>
      <c r="H176" s="262"/>
      <c r="I176" s="262"/>
      <c r="J176" s="262"/>
      <c r="K176" s="262"/>
      <c r="L176" s="262"/>
      <c r="M176" s="262"/>
      <c r="N176" s="262"/>
      <c r="O176" s="262"/>
      <c r="P176" s="262"/>
      <c r="Q176" s="262"/>
      <c r="R176" s="262"/>
      <c r="S176" s="262"/>
      <c r="T176" s="262"/>
      <c r="U176" s="262"/>
      <c r="V176" s="262"/>
      <c r="W176" s="262"/>
      <c r="X176" s="262"/>
      <c r="Y176" s="262"/>
      <c r="Z176" s="262"/>
    </row>
    <row r="177" spans="1:26" ht="12.75" customHeight="1">
      <c r="A177" s="262"/>
      <c r="B177" s="262"/>
      <c r="C177" s="262"/>
      <c r="D177" s="262"/>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262"/>
    </row>
    <row r="178" spans="1:26" ht="12.75" customHeight="1">
      <c r="A178" s="262"/>
      <c r="B178" s="262"/>
      <c r="C178" s="262"/>
      <c r="D178" s="262"/>
      <c r="E178" s="262"/>
      <c r="F178" s="262"/>
      <c r="G178" s="262"/>
      <c r="H178" s="262"/>
      <c r="I178" s="262"/>
      <c r="J178" s="262"/>
      <c r="K178" s="262"/>
      <c r="L178" s="262"/>
      <c r="M178" s="262"/>
      <c r="N178" s="262"/>
      <c r="O178" s="262"/>
      <c r="P178" s="262"/>
      <c r="Q178" s="262"/>
      <c r="R178" s="262"/>
      <c r="S178" s="262"/>
      <c r="T178" s="262"/>
      <c r="U178" s="262"/>
      <c r="V178" s="262"/>
      <c r="W178" s="262"/>
      <c r="X178" s="262"/>
      <c r="Y178" s="262"/>
      <c r="Z178" s="262"/>
    </row>
    <row r="179" spans="1:26" ht="12.75" customHeight="1">
      <c r="A179" s="262"/>
      <c r="B179" s="262"/>
      <c r="C179" s="262"/>
      <c r="D179" s="262"/>
      <c r="E179" s="262"/>
      <c r="F179" s="262"/>
      <c r="G179" s="262"/>
      <c r="H179" s="262"/>
      <c r="I179" s="262"/>
      <c r="J179" s="262"/>
      <c r="K179" s="262"/>
      <c r="L179" s="262"/>
      <c r="M179" s="262"/>
      <c r="N179" s="262"/>
      <c r="O179" s="262"/>
      <c r="P179" s="262"/>
      <c r="Q179" s="262"/>
      <c r="R179" s="262"/>
      <c r="S179" s="262"/>
      <c r="T179" s="262"/>
      <c r="U179" s="262"/>
      <c r="V179" s="262"/>
      <c r="W179" s="262"/>
      <c r="X179" s="262"/>
      <c r="Y179" s="262"/>
      <c r="Z179" s="262"/>
    </row>
    <row r="180" spans="1:26" ht="12.75" customHeight="1">
      <c r="A180" s="262"/>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row>
    <row r="181" spans="1:26" ht="12.75" customHeight="1">
      <c r="A181" s="262"/>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row>
    <row r="182" spans="1:26" ht="12.75" customHeight="1">
      <c r="A182" s="262"/>
      <c r="B182" s="262"/>
      <c r="C182" s="262"/>
      <c r="D182" s="262"/>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row>
    <row r="183" spans="1:26" ht="12.75" customHeight="1">
      <c r="A183" s="262"/>
      <c r="B183" s="262"/>
      <c r="C183" s="262"/>
      <c r="D183" s="262"/>
      <c r="E183" s="262"/>
      <c r="F183" s="262"/>
      <c r="G183" s="262"/>
      <c r="H183" s="262"/>
      <c r="I183" s="262"/>
      <c r="J183" s="262"/>
      <c r="K183" s="262"/>
      <c r="L183" s="262"/>
      <c r="M183" s="262"/>
      <c r="N183" s="262"/>
      <c r="O183" s="262"/>
      <c r="P183" s="262"/>
      <c r="Q183" s="262"/>
      <c r="R183" s="262"/>
      <c r="S183" s="262"/>
      <c r="T183" s="262"/>
      <c r="U183" s="262"/>
      <c r="V183" s="262"/>
      <c r="W183" s="262"/>
      <c r="X183" s="262"/>
      <c r="Y183" s="262"/>
      <c r="Z183" s="262"/>
    </row>
    <row r="184" spans="1:26" ht="12.75" customHeight="1">
      <c r="A184" s="262"/>
      <c r="B184" s="262"/>
      <c r="C184" s="262"/>
      <c r="D184" s="262"/>
      <c r="E184" s="262"/>
      <c r="F184" s="262"/>
      <c r="G184" s="262"/>
      <c r="H184" s="262"/>
      <c r="I184" s="262"/>
      <c r="J184" s="262"/>
      <c r="K184" s="262"/>
      <c r="L184" s="262"/>
      <c r="M184" s="262"/>
      <c r="N184" s="262"/>
      <c r="O184" s="262"/>
      <c r="P184" s="262"/>
      <c r="Q184" s="262"/>
      <c r="R184" s="262"/>
      <c r="S184" s="262"/>
      <c r="T184" s="262"/>
      <c r="U184" s="262"/>
      <c r="V184" s="262"/>
      <c r="W184" s="262"/>
      <c r="X184" s="262"/>
      <c r="Y184" s="262"/>
      <c r="Z184" s="262"/>
    </row>
    <row r="185" spans="1:26" ht="12.75" customHeight="1">
      <c r="A185" s="262"/>
      <c r="B185" s="262"/>
      <c r="C185" s="262"/>
      <c r="D185" s="262"/>
      <c r="E185" s="262"/>
      <c r="F185" s="262"/>
      <c r="G185" s="262"/>
      <c r="H185" s="262"/>
      <c r="I185" s="262"/>
      <c r="J185" s="262"/>
      <c r="K185" s="262"/>
      <c r="L185" s="262"/>
      <c r="M185" s="262"/>
      <c r="N185" s="262"/>
      <c r="O185" s="262"/>
      <c r="P185" s="262"/>
      <c r="Q185" s="262"/>
      <c r="R185" s="262"/>
      <c r="S185" s="262"/>
      <c r="T185" s="262"/>
      <c r="U185" s="262"/>
      <c r="V185" s="262"/>
      <c r="W185" s="262"/>
      <c r="X185" s="262"/>
      <c r="Y185" s="262"/>
      <c r="Z185" s="262"/>
    </row>
    <row r="186" spans="1:26" ht="12.75" customHeight="1">
      <c r="A186" s="262"/>
      <c r="B186" s="262"/>
      <c r="C186" s="262"/>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row>
    <row r="187" spans="1:26" ht="12.75" customHeight="1">
      <c r="A187" s="262"/>
      <c r="B187" s="262"/>
      <c r="C187" s="262"/>
      <c r="D187" s="262"/>
      <c r="E187" s="262"/>
      <c r="F187" s="262"/>
      <c r="G187" s="262"/>
      <c r="H187" s="262"/>
      <c r="I187" s="262"/>
      <c r="J187" s="262"/>
      <c r="K187" s="262"/>
      <c r="L187" s="262"/>
      <c r="M187" s="262"/>
      <c r="N187" s="262"/>
      <c r="O187" s="262"/>
      <c r="P187" s="262"/>
      <c r="Q187" s="262"/>
      <c r="R187" s="262"/>
      <c r="S187" s="262"/>
      <c r="T187" s="262"/>
      <c r="U187" s="262"/>
      <c r="V187" s="262"/>
      <c r="W187" s="262"/>
      <c r="X187" s="262"/>
      <c r="Y187" s="262"/>
      <c r="Z187" s="262"/>
    </row>
    <row r="188" spans="1:26" ht="12.75" customHeight="1">
      <c r="A188" s="262"/>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row>
    <row r="189" spans="1:26" ht="12.75" customHeight="1">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row>
    <row r="190" spans="1:26" ht="12.75" customHeight="1">
      <c r="A190" s="262"/>
      <c r="B190" s="262"/>
      <c r="C190" s="262"/>
      <c r="D190" s="262"/>
      <c r="E190" s="262"/>
      <c r="F190" s="262"/>
      <c r="G190" s="262"/>
      <c r="H190" s="262"/>
      <c r="I190" s="262"/>
      <c r="J190" s="262"/>
      <c r="K190" s="262"/>
      <c r="L190" s="262"/>
      <c r="M190" s="262"/>
      <c r="N190" s="262"/>
      <c r="O190" s="262"/>
      <c r="P190" s="262"/>
      <c r="Q190" s="262"/>
      <c r="R190" s="262"/>
      <c r="S190" s="262"/>
      <c r="T190" s="262"/>
      <c r="U190" s="262"/>
      <c r="V190" s="262"/>
      <c r="W190" s="262"/>
      <c r="X190" s="262"/>
      <c r="Y190" s="262"/>
      <c r="Z190" s="262"/>
    </row>
    <row r="191" spans="1:26" ht="12.75" customHeight="1">
      <c r="A191" s="262"/>
      <c r="B191" s="262"/>
      <c r="C191" s="262"/>
      <c r="D191" s="262"/>
      <c r="E191" s="262"/>
      <c r="F191" s="262"/>
      <c r="G191" s="262"/>
      <c r="H191" s="262"/>
      <c r="I191" s="262"/>
      <c r="J191" s="262"/>
      <c r="K191" s="262"/>
      <c r="L191" s="262"/>
      <c r="M191" s="262"/>
      <c r="N191" s="262"/>
      <c r="O191" s="262"/>
      <c r="P191" s="262"/>
      <c r="Q191" s="262"/>
      <c r="R191" s="262"/>
      <c r="S191" s="262"/>
      <c r="T191" s="262"/>
      <c r="U191" s="262"/>
      <c r="V191" s="262"/>
      <c r="W191" s="262"/>
      <c r="X191" s="262"/>
      <c r="Y191" s="262"/>
      <c r="Z191" s="262"/>
    </row>
    <row r="192" spans="1:26" ht="12.75" customHeight="1">
      <c r="A192" s="262"/>
      <c r="B192" s="262"/>
      <c r="C192" s="262"/>
      <c r="D192" s="262"/>
      <c r="E192" s="262"/>
      <c r="F192" s="262"/>
      <c r="G192" s="262"/>
      <c r="H192" s="262"/>
      <c r="I192" s="262"/>
      <c r="J192" s="262"/>
      <c r="K192" s="262"/>
      <c r="L192" s="262"/>
      <c r="M192" s="262"/>
      <c r="N192" s="262"/>
      <c r="O192" s="262"/>
      <c r="P192" s="262"/>
      <c r="Q192" s="262"/>
      <c r="R192" s="262"/>
      <c r="S192" s="262"/>
      <c r="T192" s="262"/>
      <c r="U192" s="262"/>
      <c r="V192" s="262"/>
      <c r="W192" s="262"/>
      <c r="X192" s="262"/>
      <c r="Y192" s="262"/>
      <c r="Z192" s="262"/>
    </row>
    <row r="193" spans="1:26" ht="12.75" customHeight="1">
      <c r="A193" s="262"/>
      <c r="B193" s="262"/>
      <c r="C193" s="262"/>
      <c r="D193" s="262"/>
      <c r="E193" s="262"/>
      <c r="F193" s="262"/>
      <c r="G193" s="262"/>
      <c r="H193" s="262"/>
      <c r="I193" s="262"/>
      <c r="J193" s="262"/>
      <c r="K193" s="262"/>
      <c r="L193" s="262"/>
      <c r="M193" s="262"/>
      <c r="N193" s="262"/>
      <c r="O193" s="262"/>
      <c r="P193" s="262"/>
      <c r="Q193" s="262"/>
      <c r="R193" s="262"/>
      <c r="S193" s="262"/>
      <c r="T193" s="262"/>
      <c r="U193" s="262"/>
      <c r="V193" s="262"/>
      <c r="W193" s="262"/>
      <c r="X193" s="262"/>
      <c r="Y193" s="262"/>
      <c r="Z193" s="262"/>
    </row>
    <row r="194" spans="1:26" ht="12.75" customHeight="1">
      <c r="A194" s="262"/>
      <c r="B194" s="262"/>
      <c r="C194" s="262"/>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row>
    <row r="195" spans="1:26" ht="12.75" customHeight="1">
      <c r="A195" s="262"/>
      <c r="B195" s="262"/>
      <c r="C195" s="262"/>
      <c r="D195" s="262"/>
      <c r="E195" s="262"/>
      <c r="F195" s="262"/>
      <c r="G195" s="262"/>
      <c r="H195" s="262"/>
      <c r="I195" s="262"/>
      <c r="J195" s="262"/>
      <c r="K195" s="262"/>
      <c r="L195" s="262"/>
      <c r="M195" s="262"/>
      <c r="N195" s="262"/>
      <c r="O195" s="262"/>
      <c r="P195" s="262"/>
      <c r="Q195" s="262"/>
      <c r="R195" s="262"/>
      <c r="S195" s="262"/>
      <c r="T195" s="262"/>
      <c r="U195" s="262"/>
      <c r="V195" s="262"/>
      <c r="W195" s="262"/>
      <c r="X195" s="262"/>
      <c r="Y195" s="262"/>
      <c r="Z195" s="262"/>
    </row>
    <row r="196" spans="1:26" ht="12.75" customHeight="1">
      <c r="A196" s="262"/>
      <c r="B196" s="262"/>
      <c r="C196" s="262"/>
      <c r="D196" s="262"/>
      <c r="E196" s="262"/>
      <c r="F196" s="262"/>
      <c r="G196" s="262"/>
      <c r="H196" s="262"/>
      <c r="I196" s="262"/>
      <c r="J196" s="262"/>
      <c r="K196" s="262"/>
      <c r="L196" s="262"/>
      <c r="M196" s="262"/>
      <c r="N196" s="262"/>
      <c r="O196" s="262"/>
      <c r="P196" s="262"/>
      <c r="Q196" s="262"/>
      <c r="R196" s="262"/>
      <c r="S196" s="262"/>
      <c r="T196" s="262"/>
      <c r="U196" s="262"/>
      <c r="V196" s="262"/>
      <c r="W196" s="262"/>
      <c r="X196" s="262"/>
      <c r="Y196" s="262"/>
      <c r="Z196" s="262"/>
    </row>
    <row r="197" spans="1:26" ht="12.75" customHeight="1">
      <c r="A197" s="262"/>
      <c r="B197" s="262"/>
      <c r="C197" s="262"/>
      <c r="D197" s="262"/>
      <c r="E197" s="262"/>
      <c r="F197" s="262"/>
      <c r="G197" s="262"/>
      <c r="H197" s="262"/>
      <c r="I197" s="262"/>
      <c r="J197" s="262"/>
      <c r="K197" s="262"/>
      <c r="L197" s="262"/>
      <c r="M197" s="262"/>
      <c r="N197" s="262"/>
      <c r="O197" s="262"/>
      <c r="P197" s="262"/>
      <c r="Q197" s="262"/>
      <c r="R197" s="262"/>
      <c r="S197" s="262"/>
      <c r="T197" s="262"/>
      <c r="U197" s="262"/>
      <c r="V197" s="262"/>
      <c r="W197" s="262"/>
      <c r="X197" s="262"/>
      <c r="Y197" s="262"/>
      <c r="Z197" s="262"/>
    </row>
    <row r="198" spans="1:26" ht="12.75" customHeight="1">
      <c r="A198" s="262"/>
      <c r="B198" s="262"/>
      <c r="C198" s="262"/>
      <c r="D198" s="262"/>
      <c r="E198" s="262"/>
      <c r="F198" s="262"/>
      <c r="G198" s="262"/>
      <c r="H198" s="262"/>
      <c r="I198" s="262"/>
      <c r="J198" s="262"/>
      <c r="K198" s="262"/>
      <c r="L198" s="262"/>
      <c r="M198" s="262"/>
      <c r="N198" s="262"/>
      <c r="O198" s="262"/>
      <c r="P198" s="262"/>
      <c r="Q198" s="262"/>
      <c r="R198" s="262"/>
      <c r="S198" s="262"/>
      <c r="T198" s="262"/>
      <c r="U198" s="262"/>
      <c r="V198" s="262"/>
      <c r="W198" s="262"/>
      <c r="X198" s="262"/>
      <c r="Y198" s="262"/>
      <c r="Z198" s="262"/>
    </row>
    <row r="199" spans="1:26" ht="12.75" customHeight="1">
      <c r="A199" s="262"/>
      <c r="B199" s="262"/>
      <c r="C199" s="262"/>
      <c r="D199" s="262"/>
      <c r="E199" s="262"/>
      <c r="F199" s="262"/>
      <c r="G199" s="262"/>
      <c r="H199" s="262"/>
      <c r="I199" s="262"/>
      <c r="J199" s="262"/>
      <c r="K199" s="262"/>
      <c r="L199" s="262"/>
      <c r="M199" s="262"/>
      <c r="N199" s="262"/>
      <c r="O199" s="262"/>
      <c r="P199" s="262"/>
      <c r="Q199" s="262"/>
      <c r="R199" s="262"/>
      <c r="S199" s="262"/>
      <c r="T199" s="262"/>
      <c r="U199" s="262"/>
      <c r="V199" s="262"/>
      <c r="W199" s="262"/>
      <c r="X199" s="262"/>
      <c r="Y199" s="262"/>
      <c r="Z199" s="262"/>
    </row>
    <row r="200" spans="1:26" ht="12.75" customHeight="1">
      <c r="A200" s="262"/>
      <c r="B200" s="262"/>
      <c r="C200" s="262"/>
      <c r="D200" s="262"/>
      <c r="E200" s="262"/>
      <c r="F200" s="262"/>
      <c r="G200" s="262"/>
      <c r="H200" s="262"/>
      <c r="I200" s="262"/>
      <c r="J200" s="262"/>
      <c r="K200" s="262"/>
      <c r="L200" s="262"/>
      <c r="M200" s="262"/>
      <c r="N200" s="262"/>
      <c r="O200" s="262"/>
      <c r="P200" s="262"/>
      <c r="Q200" s="262"/>
      <c r="R200" s="262"/>
      <c r="S200" s="262"/>
      <c r="T200" s="262"/>
      <c r="U200" s="262"/>
      <c r="V200" s="262"/>
      <c r="W200" s="262"/>
      <c r="X200" s="262"/>
      <c r="Y200" s="262"/>
      <c r="Z200" s="262"/>
    </row>
    <row r="201" spans="1:26" ht="12.75" customHeight="1">
      <c r="A201" s="262"/>
      <c r="B201" s="262"/>
      <c r="C201" s="262"/>
      <c r="D201" s="262"/>
      <c r="E201" s="262"/>
      <c r="F201" s="262"/>
      <c r="G201" s="262"/>
      <c r="H201" s="262"/>
      <c r="I201" s="262"/>
      <c r="J201" s="262"/>
      <c r="K201" s="262"/>
      <c r="L201" s="262"/>
      <c r="M201" s="262"/>
      <c r="N201" s="262"/>
      <c r="O201" s="262"/>
      <c r="P201" s="262"/>
      <c r="Q201" s="262"/>
      <c r="R201" s="262"/>
      <c r="S201" s="262"/>
      <c r="T201" s="262"/>
      <c r="U201" s="262"/>
      <c r="V201" s="262"/>
      <c r="W201" s="262"/>
      <c r="X201" s="262"/>
      <c r="Y201" s="262"/>
      <c r="Z201" s="262"/>
    </row>
    <row r="202" spans="1:26" ht="12.75" customHeight="1">
      <c r="A202" s="262"/>
      <c r="B202" s="262"/>
      <c r="C202" s="262"/>
      <c r="D202" s="262"/>
      <c r="E202" s="262"/>
      <c r="F202" s="262"/>
      <c r="G202" s="262"/>
      <c r="H202" s="262"/>
      <c r="I202" s="262"/>
      <c r="J202" s="262"/>
      <c r="K202" s="262"/>
      <c r="L202" s="262"/>
      <c r="M202" s="262"/>
      <c r="N202" s="262"/>
      <c r="O202" s="262"/>
      <c r="P202" s="262"/>
      <c r="Q202" s="262"/>
      <c r="R202" s="262"/>
      <c r="S202" s="262"/>
      <c r="T202" s="262"/>
      <c r="U202" s="262"/>
      <c r="V202" s="262"/>
      <c r="W202" s="262"/>
      <c r="X202" s="262"/>
      <c r="Y202" s="262"/>
      <c r="Z202" s="262"/>
    </row>
    <row r="203" spans="1:26" ht="12.75" customHeight="1">
      <c r="A203" s="262"/>
      <c r="B203" s="262"/>
      <c r="C203" s="262"/>
      <c r="D203" s="262"/>
      <c r="E203" s="262"/>
      <c r="F203" s="262"/>
      <c r="G203" s="262"/>
      <c r="H203" s="262"/>
      <c r="I203" s="262"/>
      <c r="J203" s="262"/>
      <c r="K203" s="262"/>
      <c r="L203" s="262"/>
      <c r="M203" s="262"/>
      <c r="N203" s="262"/>
      <c r="O203" s="262"/>
      <c r="P203" s="262"/>
      <c r="Q203" s="262"/>
      <c r="R203" s="262"/>
      <c r="S203" s="262"/>
      <c r="T203" s="262"/>
      <c r="U203" s="262"/>
      <c r="V203" s="262"/>
      <c r="W203" s="262"/>
      <c r="X203" s="262"/>
      <c r="Y203" s="262"/>
      <c r="Z203" s="262"/>
    </row>
    <row r="204" spans="1:26" ht="12.75" customHeight="1">
      <c r="A204" s="262"/>
      <c r="B204" s="262"/>
      <c r="C204" s="262"/>
      <c r="D204" s="262"/>
      <c r="E204" s="262"/>
      <c r="F204" s="262"/>
      <c r="G204" s="262"/>
      <c r="H204" s="262"/>
      <c r="I204" s="262"/>
      <c r="J204" s="262"/>
      <c r="K204" s="262"/>
      <c r="L204" s="262"/>
      <c r="M204" s="262"/>
      <c r="N204" s="262"/>
      <c r="O204" s="262"/>
      <c r="P204" s="262"/>
      <c r="Q204" s="262"/>
      <c r="R204" s="262"/>
      <c r="S204" s="262"/>
      <c r="T204" s="262"/>
      <c r="U204" s="262"/>
      <c r="V204" s="262"/>
      <c r="W204" s="262"/>
      <c r="X204" s="262"/>
      <c r="Y204" s="262"/>
      <c r="Z204" s="262"/>
    </row>
    <row r="205" spans="1:26" ht="12.75" customHeight="1">
      <c r="A205" s="262"/>
      <c r="B205" s="262"/>
      <c r="C205" s="262"/>
      <c r="D205" s="262"/>
      <c r="E205" s="262"/>
      <c r="F205" s="262"/>
      <c r="G205" s="262"/>
      <c r="H205" s="262"/>
      <c r="I205" s="262"/>
      <c r="J205" s="262"/>
      <c r="K205" s="262"/>
      <c r="L205" s="262"/>
      <c r="M205" s="262"/>
      <c r="N205" s="262"/>
      <c r="O205" s="262"/>
      <c r="P205" s="262"/>
      <c r="Q205" s="262"/>
      <c r="R205" s="262"/>
      <c r="S205" s="262"/>
      <c r="T205" s="262"/>
      <c r="U205" s="262"/>
      <c r="V205" s="262"/>
      <c r="W205" s="262"/>
      <c r="X205" s="262"/>
      <c r="Y205" s="262"/>
      <c r="Z205" s="262"/>
    </row>
    <row r="206" spans="1:26" ht="12.75" customHeight="1">
      <c r="A206" s="262"/>
      <c r="B206" s="262"/>
      <c r="C206" s="262"/>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row>
    <row r="207" spans="1:26" ht="12.75" customHeight="1">
      <c r="A207" s="262"/>
      <c r="B207" s="262"/>
      <c r="C207" s="262"/>
      <c r="D207" s="262"/>
      <c r="E207" s="262"/>
      <c r="F207" s="262"/>
      <c r="G207" s="262"/>
      <c r="H207" s="262"/>
      <c r="I207" s="262"/>
      <c r="J207" s="262"/>
      <c r="K207" s="262"/>
      <c r="L207" s="262"/>
      <c r="M207" s="262"/>
      <c r="N207" s="262"/>
      <c r="O207" s="262"/>
      <c r="P207" s="262"/>
      <c r="Q207" s="262"/>
      <c r="R207" s="262"/>
      <c r="S207" s="262"/>
      <c r="T207" s="262"/>
      <c r="U207" s="262"/>
      <c r="V207" s="262"/>
      <c r="W207" s="262"/>
      <c r="X207" s="262"/>
      <c r="Y207" s="262"/>
      <c r="Z207" s="262"/>
    </row>
    <row r="208" spans="1:26" ht="12.75" customHeight="1">
      <c r="A208" s="262"/>
      <c r="B208" s="262"/>
      <c r="C208" s="262"/>
      <c r="D208" s="262"/>
      <c r="E208" s="262"/>
      <c r="F208" s="262"/>
      <c r="G208" s="262"/>
      <c r="H208" s="262"/>
      <c r="I208" s="262"/>
      <c r="J208" s="262"/>
      <c r="K208" s="262"/>
      <c r="L208" s="262"/>
      <c r="M208" s="262"/>
      <c r="N208" s="262"/>
      <c r="O208" s="262"/>
      <c r="P208" s="262"/>
      <c r="Q208" s="262"/>
      <c r="R208" s="262"/>
      <c r="S208" s="262"/>
      <c r="T208" s="262"/>
      <c r="U208" s="262"/>
      <c r="V208" s="262"/>
      <c r="W208" s="262"/>
      <c r="X208" s="262"/>
      <c r="Y208" s="262"/>
      <c r="Z208" s="262"/>
    </row>
    <row r="209" spans="1:26" ht="12.75" customHeight="1">
      <c r="A209" s="262"/>
      <c r="B209" s="262"/>
      <c r="C209" s="262"/>
      <c r="D209" s="262"/>
      <c r="E209" s="262"/>
      <c r="F209" s="262"/>
      <c r="G209" s="262"/>
      <c r="H209" s="262"/>
      <c r="I209" s="262"/>
      <c r="J209" s="262"/>
      <c r="K209" s="262"/>
      <c r="L209" s="262"/>
      <c r="M209" s="262"/>
      <c r="N209" s="262"/>
      <c r="O209" s="262"/>
      <c r="P209" s="262"/>
      <c r="Q209" s="262"/>
      <c r="R209" s="262"/>
      <c r="S209" s="262"/>
      <c r="T209" s="262"/>
      <c r="U209" s="262"/>
      <c r="V209" s="262"/>
      <c r="W209" s="262"/>
      <c r="X209" s="262"/>
      <c r="Y209" s="262"/>
      <c r="Z209" s="262"/>
    </row>
    <row r="210" spans="1:26" ht="12.75" customHeight="1">
      <c r="A210" s="262"/>
      <c r="B210" s="262"/>
      <c r="C210" s="262"/>
      <c r="D210" s="262"/>
      <c r="E210" s="262"/>
      <c r="F210" s="262"/>
      <c r="G210" s="262"/>
      <c r="H210" s="262"/>
      <c r="I210" s="262"/>
      <c r="J210" s="262"/>
      <c r="K210" s="262"/>
      <c r="L210" s="262"/>
      <c r="M210" s="262"/>
      <c r="N210" s="262"/>
      <c r="O210" s="262"/>
      <c r="P210" s="262"/>
      <c r="Q210" s="262"/>
      <c r="R210" s="262"/>
      <c r="S210" s="262"/>
      <c r="T210" s="262"/>
      <c r="U210" s="262"/>
      <c r="V210" s="262"/>
      <c r="W210" s="262"/>
      <c r="X210" s="262"/>
      <c r="Y210" s="262"/>
      <c r="Z210" s="262"/>
    </row>
    <row r="211" spans="1:26" ht="12.75" customHeight="1">
      <c r="A211" s="262"/>
      <c r="B211" s="262"/>
      <c r="C211" s="262"/>
      <c r="D211" s="262"/>
      <c r="E211" s="262"/>
      <c r="F211" s="262"/>
      <c r="G211" s="262"/>
      <c r="H211" s="262"/>
      <c r="I211" s="262"/>
      <c r="J211" s="262"/>
      <c r="K211" s="262"/>
      <c r="L211" s="262"/>
      <c r="M211" s="262"/>
      <c r="N211" s="262"/>
      <c r="O211" s="262"/>
      <c r="P211" s="262"/>
      <c r="Q211" s="262"/>
      <c r="R211" s="262"/>
      <c r="S211" s="262"/>
      <c r="T211" s="262"/>
      <c r="U211" s="262"/>
      <c r="V211" s="262"/>
      <c r="W211" s="262"/>
      <c r="X211" s="262"/>
      <c r="Y211" s="262"/>
      <c r="Z211" s="262"/>
    </row>
    <row r="212" spans="1:26" ht="12.75" customHeight="1">
      <c r="A212" s="262"/>
      <c r="B212" s="262"/>
      <c r="C212" s="262"/>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row>
    <row r="213" spans="1:26" ht="12.75" customHeight="1">
      <c r="A213" s="262"/>
      <c r="B213" s="262"/>
      <c r="C213" s="262"/>
      <c r="D213" s="262"/>
      <c r="E213" s="262"/>
      <c r="F213" s="262"/>
      <c r="G213" s="262"/>
      <c r="H213" s="262"/>
      <c r="I213" s="262"/>
      <c r="J213" s="262"/>
      <c r="K213" s="262"/>
      <c r="L213" s="262"/>
      <c r="M213" s="262"/>
      <c r="N213" s="262"/>
      <c r="O213" s="262"/>
      <c r="P213" s="262"/>
      <c r="Q213" s="262"/>
      <c r="R213" s="262"/>
      <c r="S213" s="262"/>
      <c r="T213" s="262"/>
      <c r="U213" s="262"/>
      <c r="V213" s="262"/>
      <c r="W213" s="262"/>
      <c r="X213" s="262"/>
      <c r="Y213" s="262"/>
      <c r="Z213" s="262"/>
    </row>
    <row r="214" spans="1:26" ht="12.75" customHeight="1">
      <c r="A214" s="262"/>
      <c r="B214" s="262"/>
      <c r="C214" s="262"/>
      <c r="D214" s="262"/>
      <c r="E214" s="262"/>
      <c r="F214" s="262"/>
      <c r="G214" s="262"/>
      <c r="H214" s="262"/>
      <c r="I214" s="262"/>
      <c r="J214" s="262"/>
      <c r="K214" s="262"/>
      <c r="L214" s="262"/>
      <c r="M214" s="262"/>
      <c r="N214" s="262"/>
      <c r="O214" s="262"/>
      <c r="P214" s="262"/>
      <c r="Q214" s="262"/>
      <c r="R214" s="262"/>
      <c r="S214" s="262"/>
      <c r="T214" s="262"/>
      <c r="U214" s="262"/>
      <c r="V214" s="262"/>
      <c r="W214" s="262"/>
      <c r="X214" s="262"/>
      <c r="Y214" s="262"/>
      <c r="Z214" s="262"/>
    </row>
    <row r="215" spans="1:26" ht="12.75" customHeight="1">
      <c r="A215" s="262"/>
      <c r="B215" s="262"/>
      <c r="C215" s="262"/>
      <c r="D215" s="262"/>
      <c r="E215" s="262"/>
      <c r="F215" s="262"/>
      <c r="G215" s="262"/>
      <c r="H215" s="262"/>
      <c r="I215" s="262"/>
      <c r="J215" s="262"/>
      <c r="K215" s="262"/>
      <c r="L215" s="262"/>
      <c r="M215" s="262"/>
      <c r="N215" s="262"/>
      <c r="O215" s="262"/>
      <c r="P215" s="262"/>
      <c r="Q215" s="262"/>
      <c r="R215" s="262"/>
      <c r="S215" s="262"/>
      <c r="T215" s="262"/>
      <c r="U215" s="262"/>
      <c r="V215" s="262"/>
      <c r="W215" s="262"/>
      <c r="X215" s="262"/>
      <c r="Y215" s="262"/>
      <c r="Z215" s="262"/>
    </row>
    <row r="216" spans="1:26" ht="12.75" customHeight="1">
      <c r="A216" s="262"/>
      <c r="B216" s="262"/>
      <c r="C216" s="262"/>
      <c r="D216" s="262"/>
      <c r="E216" s="262"/>
      <c r="F216" s="262"/>
      <c r="G216" s="262"/>
      <c r="H216" s="262"/>
      <c r="I216" s="262"/>
      <c r="J216" s="262"/>
      <c r="K216" s="262"/>
      <c r="L216" s="262"/>
      <c r="M216" s="262"/>
      <c r="N216" s="262"/>
      <c r="O216" s="262"/>
      <c r="P216" s="262"/>
      <c r="Q216" s="262"/>
      <c r="R216" s="262"/>
      <c r="S216" s="262"/>
      <c r="T216" s="262"/>
      <c r="U216" s="262"/>
      <c r="V216" s="262"/>
      <c r="W216" s="262"/>
      <c r="X216" s="262"/>
      <c r="Y216" s="262"/>
      <c r="Z216" s="262"/>
    </row>
    <row r="217" spans="1:26" ht="12.75" customHeight="1">
      <c r="A217" s="262"/>
      <c r="B217" s="262"/>
      <c r="C217" s="262"/>
      <c r="D217" s="262"/>
      <c r="E217" s="262"/>
      <c r="F217" s="262"/>
      <c r="G217" s="262"/>
      <c r="H217" s="262"/>
      <c r="I217" s="262"/>
      <c r="J217" s="262"/>
      <c r="K217" s="262"/>
      <c r="L217" s="262"/>
      <c r="M217" s="262"/>
      <c r="N217" s="262"/>
      <c r="O217" s="262"/>
      <c r="P217" s="262"/>
      <c r="Q217" s="262"/>
      <c r="R217" s="262"/>
      <c r="S217" s="262"/>
      <c r="T217" s="262"/>
      <c r="U217" s="262"/>
      <c r="V217" s="262"/>
      <c r="W217" s="262"/>
      <c r="X217" s="262"/>
      <c r="Y217" s="262"/>
      <c r="Z217" s="262"/>
    </row>
    <row r="218" spans="1:26" ht="12.75" customHeight="1">
      <c r="A218" s="262"/>
      <c r="B218" s="262"/>
      <c r="C218" s="262"/>
      <c r="D218" s="262"/>
      <c r="E218" s="262"/>
      <c r="F218" s="262"/>
      <c r="G218" s="262"/>
      <c r="H218" s="262"/>
      <c r="I218" s="262"/>
      <c r="J218" s="262"/>
      <c r="K218" s="262"/>
      <c r="L218" s="262"/>
      <c r="M218" s="262"/>
      <c r="N218" s="262"/>
      <c r="O218" s="262"/>
      <c r="P218" s="262"/>
      <c r="Q218" s="262"/>
      <c r="R218" s="262"/>
      <c r="S218" s="262"/>
      <c r="T218" s="262"/>
      <c r="U218" s="262"/>
      <c r="V218" s="262"/>
      <c r="W218" s="262"/>
      <c r="X218" s="262"/>
      <c r="Y218" s="262"/>
      <c r="Z218" s="262"/>
    </row>
    <row r="219" spans="1:26" ht="12.75" customHeight="1">
      <c r="A219" s="262"/>
      <c r="B219" s="262"/>
      <c r="C219" s="262"/>
      <c r="D219" s="262"/>
      <c r="E219" s="262"/>
      <c r="F219" s="262"/>
      <c r="G219" s="262"/>
      <c r="H219" s="262"/>
      <c r="I219" s="262"/>
      <c r="J219" s="262"/>
      <c r="K219" s="262"/>
      <c r="L219" s="262"/>
      <c r="M219" s="262"/>
      <c r="N219" s="262"/>
      <c r="O219" s="262"/>
      <c r="P219" s="262"/>
      <c r="Q219" s="262"/>
      <c r="R219" s="262"/>
      <c r="S219" s="262"/>
      <c r="T219" s="262"/>
      <c r="U219" s="262"/>
      <c r="V219" s="262"/>
      <c r="W219" s="262"/>
      <c r="X219" s="262"/>
      <c r="Y219" s="262"/>
      <c r="Z219" s="262"/>
    </row>
    <row r="220" spans="1:26" ht="12.75" customHeight="1">
      <c r="A220" s="262"/>
      <c r="B220" s="262"/>
      <c r="C220" s="262"/>
      <c r="D220" s="262"/>
      <c r="E220" s="262"/>
      <c r="F220" s="262"/>
      <c r="G220" s="262"/>
      <c r="H220" s="262"/>
      <c r="I220" s="262"/>
      <c r="J220" s="262"/>
      <c r="K220" s="262"/>
      <c r="L220" s="262"/>
      <c r="M220" s="262"/>
      <c r="N220" s="262"/>
      <c r="O220" s="262"/>
      <c r="P220" s="262"/>
      <c r="Q220" s="262"/>
      <c r="R220" s="262"/>
      <c r="S220" s="262"/>
      <c r="T220" s="262"/>
      <c r="U220" s="262"/>
      <c r="V220" s="262"/>
      <c r="W220" s="262"/>
      <c r="X220" s="262"/>
      <c r="Y220" s="262"/>
      <c r="Z220" s="26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
  <sheetViews>
    <sheetView workbookViewId="0"/>
  </sheetViews>
  <sheetFormatPr baseColWidth="10" defaultColWidth="14.42578125" defaultRowHeight="1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Riesg Gestión</vt:lpstr>
      <vt:lpstr>Riesg Corrupc</vt:lpstr>
      <vt:lpstr>Tabla probabilidad</vt:lpstr>
      <vt:lpstr>Tabla Impacto</vt:lpstr>
      <vt:lpstr>Opciones Tratamiento</vt:lpstr>
      <vt:lpstr>Hoja 1</vt:lpstr>
      <vt:lpstr>Tabla Valoración controles</vt:lpstr>
      <vt:lpstr>Hoja 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Daniela Rojas Gutierrez</dc:creator>
  <cp:lastModifiedBy>Hilda Yamile Morales Laverde</cp:lastModifiedBy>
  <dcterms:created xsi:type="dcterms:W3CDTF">2022-02-16T01:14:43Z</dcterms:created>
  <dcterms:modified xsi:type="dcterms:W3CDTF">2023-06-29T21:43:50Z</dcterms:modified>
</cp:coreProperties>
</file>