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IDEP 2023\Pagos\Pago 10 Diciembre\Productos\"/>
    </mc:Choice>
  </mc:AlternateContent>
  <bookViews>
    <workbookView xWindow="-120" yWindow="-120" windowWidth="20730" windowHeight="11160"/>
  </bookViews>
  <sheets>
    <sheet name="Portada" sheetId="1" r:id="rId1"/>
    <sheet name="Riesg Gestión " sheetId="2" r:id="rId2"/>
    <sheet name="Riesg Corrupc" sheetId="3" r:id="rId3"/>
    <sheet name="Tabla probabilidad" sheetId="4" r:id="rId4"/>
    <sheet name="Tabla Impacto" sheetId="5" r:id="rId5"/>
    <sheet name="Tabla Valoración controles" sheetId="6" r:id="rId6"/>
    <sheet name="Opciones Tratamiento" sheetId="7" state="hidden" r:id="rId7"/>
    <sheet name="Hoja1" sheetId="8" state="hidden" r:id="rId8"/>
  </sheets>
  <externalReferences>
    <externalReference r:id="rId9"/>
    <externalReference r:id="rId10"/>
    <externalReference r:id="rId11"/>
    <externalReference r:id="rId12"/>
    <externalReference r:id="rId13"/>
  </externalReferences>
  <definedNames>
    <definedName name="_xlnm._FilterDatabase" localSheetId="2" hidden="1">'Riesg Corrupc'!$A$16:$BJ$37</definedName>
    <definedName name="_xlnm._FilterDatabase" localSheetId="1" hidden="1">'Riesg Gestión '!$B$9:$BB$63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5" roundtripDataChecksum="6UQK2QgEENR20bO1+R+7wd02dcGzyNsE6B/z6e9SYk8="/>
    </ext>
  </extLst>
</workbook>
</file>

<file path=xl/calcChain.xml><?xml version="1.0" encoding="utf-8"?>
<calcChain xmlns="http://schemas.openxmlformats.org/spreadsheetml/2006/main">
  <c r="AG27" i="3" l="1"/>
  <c r="U59" i="2"/>
  <c r="R59" i="2"/>
  <c r="I59" i="2"/>
  <c r="AC58" i="2"/>
  <c r="AB58" i="2" s="1"/>
  <c r="U58" i="2"/>
  <c r="Y58" i="2" s="1"/>
  <c r="AA58" i="2" s="1"/>
  <c r="R58" i="2"/>
  <c r="U57" i="2"/>
  <c r="R57" i="2"/>
  <c r="AC57" i="2" s="1"/>
  <c r="AB57" i="2" s="1"/>
  <c r="U56" i="2"/>
  <c r="R56" i="2"/>
  <c r="AC56" i="2" s="1"/>
  <c r="AB56" i="2" s="1"/>
  <c r="AC55" i="2"/>
  <c r="AB55" i="2"/>
  <c r="U55" i="2"/>
  <c r="Y55" i="2" s="1"/>
  <c r="R55" i="2"/>
  <c r="AC54" i="2"/>
  <c r="AB54" i="2" s="1"/>
  <c r="U54" i="2"/>
  <c r="Y54" i="2" s="1"/>
  <c r="AA54" i="2" s="1"/>
  <c r="R54" i="2"/>
  <c r="U53" i="2"/>
  <c r="R53" i="2"/>
  <c r="AC53" i="2" s="1"/>
  <c r="AB53" i="2" s="1"/>
  <c r="U52" i="2"/>
  <c r="R52" i="2"/>
  <c r="I52" i="2"/>
  <c r="J52" i="2" s="1"/>
  <c r="U51" i="2"/>
  <c r="AC51" i="2" s="1"/>
  <c r="AB51" i="2" s="1"/>
  <c r="J51" i="2"/>
  <c r="Y51" i="2" s="1"/>
  <c r="U50" i="2"/>
  <c r="R50" i="2"/>
  <c r="I50" i="2"/>
  <c r="Y52" i="2" l="1"/>
  <c r="AA52" i="2" s="1"/>
  <c r="Z51" i="2"/>
  <c r="AD51" i="2" s="1"/>
  <c r="AA51" i="2"/>
  <c r="AA55" i="2"/>
  <c r="Z55" i="2"/>
  <c r="AD55" i="2" s="1"/>
  <c r="Z54" i="2"/>
  <c r="AD54" i="2" s="1"/>
  <c r="Z58" i="2"/>
  <c r="AD58" i="2" s="1"/>
  <c r="Y56" i="2"/>
  <c r="J50" i="2"/>
  <c r="Y50" i="2" s="1"/>
  <c r="Y53" i="2"/>
  <c r="Y57" i="2"/>
  <c r="J59" i="2"/>
  <c r="Y59" i="2" s="1"/>
  <c r="Z52" i="2" l="1"/>
  <c r="L52" i="2"/>
  <c r="M52" i="2" s="1"/>
  <c r="L50" i="2"/>
  <c r="M50" i="2" s="1"/>
  <c r="L51" i="2"/>
  <c r="L59" i="2"/>
  <c r="M59" i="2" s="1"/>
  <c r="Z50" i="2"/>
  <c r="AA50" i="2"/>
  <c r="Z59" i="2"/>
  <c r="AA59" i="2"/>
  <c r="Z57" i="2"/>
  <c r="AD57" i="2" s="1"/>
  <c r="AA57" i="2"/>
  <c r="Z56" i="2"/>
  <c r="AD56" i="2" s="1"/>
  <c r="AA56" i="2"/>
  <c r="Z53" i="2"/>
  <c r="AD53" i="2" s="1"/>
  <c r="AA53" i="2"/>
  <c r="N59" i="2" l="1"/>
  <c r="AC59" i="2" s="1"/>
  <c r="AB59" i="2" s="1"/>
  <c r="AD59" i="2" s="1"/>
  <c r="O59" i="2"/>
  <c r="N50" i="2"/>
  <c r="AC50" i="2" s="1"/>
  <c r="AB50" i="2" s="1"/>
  <c r="AD50" i="2" s="1"/>
  <c r="O50" i="2"/>
  <c r="O52" i="2"/>
  <c r="N52" i="2"/>
  <c r="AC52" i="2" s="1"/>
  <c r="AB52" i="2" s="1"/>
  <c r="AD52" i="2" s="1"/>
  <c r="AC29" i="2" l="1"/>
  <c r="AB29" i="2" s="1"/>
  <c r="U29" i="2"/>
  <c r="Y29" i="2" s="1"/>
  <c r="AC28" i="2"/>
  <c r="AB28" i="2" s="1"/>
  <c r="U28" i="2"/>
  <c r="Y28" i="2" s="1"/>
  <c r="U27" i="2"/>
  <c r="I27" i="2"/>
  <c r="AA28" i="2" l="1"/>
  <c r="Z28" i="2"/>
  <c r="AD28" i="2" s="1"/>
  <c r="AA29" i="2"/>
  <c r="Z29" i="2"/>
  <c r="AD29" i="2" s="1"/>
  <c r="J27" i="2"/>
  <c r="Y27" i="2" s="1"/>
  <c r="F152" i="5"/>
  <c r="F151" i="5"/>
  <c r="F150" i="5"/>
  <c r="F149" i="5"/>
  <c r="F148" i="5"/>
  <c r="F147" i="5"/>
  <c r="F146" i="5"/>
  <c r="F145" i="5"/>
  <c r="F144" i="5"/>
  <c r="F143" i="5"/>
  <c r="F142" i="5"/>
  <c r="F141" i="5"/>
  <c r="AO37" i="3"/>
  <c r="AL37" i="3"/>
  <c r="AO36" i="3"/>
  <c r="AL36" i="3"/>
  <c r="AH36" i="3"/>
  <c r="AC36" i="3"/>
  <c r="AD36" i="3" s="1"/>
  <c r="I36" i="3"/>
  <c r="AI36" i="3" s="1"/>
  <c r="AO35" i="3"/>
  <c r="AL35" i="3"/>
  <c r="AH35" i="3"/>
  <c r="AW35" i="3" s="1"/>
  <c r="AV35" i="3" s="1"/>
  <c r="AC35" i="3"/>
  <c r="AD35" i="3" s="1"/>
  <c r="I35" i="3"/>
  <c r="AO34" i="3"/>
  <c r="AL34" i="3"/>
  <c r="AH34" i="3"/>
  <c r="AC34" i="3"/>
  <c r="AD34" i="3" s="1"/>
  <c r="I34" i="3"/>
  <c r="AI34" i="3" s="1"/>
  <c r="AO33" i="3"/>
  <c r="AL33" i="3"/>
  <c r="AH33" i="3"/>
  <c r="AW33" i="3" s="1"/>
  <c r="AV33" i="3" s="1"/>
  <c r="AC33" i="3"/>
  <c r="AD33" i="3" s="1"/>
  <c r="I33" i="3"/>
  <c r="AO32" i="3"/>
  <c r="AL32" i="3"/>
  <c r="AH32" i="3"/>
  <c r="AC32" i="3"/>
  <c r="AD32" i="3" s="1"/>
  <c r="I32" i="3"/>
  <c r="AI32" i="3" s="1"/>
  <c r="AW31" i="3"/>
  <c r="AV31" i="3" s="1"/>
  <c r="AS31" i="3"/>
  <c r="AO31" i="3"/>
  <c r="AL31" i="3"/>
  <c r="AO30" i="3"/>
  <c r="AL30" i="3"/>
  <c r="AS30" i="3" s="1"/>
  <c r="AF30" i="3"/>
  <c r="AG30" i="3" s="1"/>
  <c r="AH30" i="3" s="1"/>
  <c r="AW30" i="3" s="1"/>
  <c r="AV30" i="3" s="1"/>
  <c r="AC30" i="3"/>
  <c r="AD30" i="3" s="1"/>
  <c r="I30" i="3"/>
  <c r="J30" i="3" s="1"/>
  <c r="AS29" i="3"/>
  <c r="AO29" i="3"/>
  <c r="AL29" i="3"/>
  <c r="AW29" i="3" s="1"/>
  <c r="AV29" i="3" s="1"/>
  <c r="AS28" i="3"/>
  <c r="AO28" i="3"/>
  <c r="AL28" i="3"/>
  <c r="AW28" i="3" s="1"/>
  <c r="AV28" i="3" s="1"/>
  <c r="AO27" i="3"/>
  <c r="AL27" i="3"/>
  <c r="AS27" i="3" s="1"/>
  <c r="AF27" i="3"/>
  <c r="AH27" i="3" s="1"/>
  <c r="AW27" i="3" s="1"/>
  <c r="AV27" i="3" s="1"/>
  <c r="AC27" i="3"/>
  <c r="AD27" i="3" s="1"/>
  <c r="I27" i="3"/>
  <c r="J27" i="3" s="1"/>
  <c r="AO26" i="3"/>
  <c r="AL26" i="3"/>
  <c r="AS26" i="3" s="1"/>
  <c r="AO25" i="3"/>
  <c r="AL25" i="3"/>
  <c r="AF25" i="3"/>
  <c r="AG25" i="3" s="1"/>
  <c r="AH25" i="3" s="1"/>
  <c r="AC25" i="3"/>
  <c r="AD25" i="3" s="1"/>
  <c r="I25" i="3"/>
  <c r="AO24" i="3"/>
  <c r="AL24" i="3"/>
  <c r="AW24" i="3" s="1"/>
  <c r="AV24" i="3" s="1"/>
  <c r="AO23" i="3"/>
  <c r="AL23" i="3"/>
  <c r="AW23" i="3" s="1"/>
  <c r="AV23" i="3" s="1"/>
  <c r="AO22" i="3"/>
  <c r="AL22" i="3"/>
  <c r="AF22" i="3"/>
  <c r="AG22" i="3" s="1"/>
  <c r="AH22" i="3" s="1"/>
  <c r="AC22" i="3"/>
  <c r="AD22" i="3" s="1"/>
  <c r="I22" i="3"/>
  <c r="AS21" i="3"/>
  <c r="AT21" i="3" s="1"/>
  <c r="AO21" i="3"/>
  <c r="AL21" i="3"/>
  <c r="AW21" i="3" s="1"/>
  <c r="AV21" i="3" s="1"/>
  <c r="AO20" i="3"/>
  <c r="AL20" i="3"/>
  <c r="AF20" i="3"/>
  <c r="AG20" i="3" s="1"/>
  <c r="AH20" i="3" s="1"/>
  <c r="AC20" i="3"/>
  <c r="AD20" i="3" s="1"/>
  <c r="I20" i="3"/>
  <c r="AO19" i="3"/>
  <c r="AL19" i="3"/>
  <c r="AW19" i="3" s="1"/>
  <c r="AV19" i="3" s="1"/>
  <c r="AO18" i="3"/>
  <c r="AL18" i="3"/>
  <c r="AO17" i="3"/>
  <c r="AL17" i="3"/>
  <c r="AF17" i="3"/>
  <c r="AG17" i="3" s="1"/>
  <c r="AH17" i="3" s="1"/>
  <c r="AC17" i="3"/>
  <c r="AD17" i="3" s="1"/>
  <c r="I17" i="3"/>
  <c r="U61" i="2"/>
  <c r="R61" i="2"/>
  <c r="M61" i="2"/>
  <c r="N61" i="2" s="1"/>
  <c r="I61" i="2"/>
  <c r="J61" i="2" s="1"/>
  <c r="U60" i="2"/>
  <c r="R60" i="2"/>
  <c r="M60" i="2"/>
  <c r="N60" i="2" s="1"/>
  <c r="I60" i="2"/>
  <c r="J60" i="2" s="1"/>
  <c r="U49" i="2"/>
  <c r="R49" i="2"/>
  <c r="M49" i="2"/>
  <c r="N49" i="2" s="1"/>
  <c r="I49" i="2"/>
  <c r="J49" i="2" s="1"/>
  <c r="U48" i="2"/>
  <c r="R48" i="2"/>
  <c r="M48" i="2"/>
  <c r="N48" i="2" s="1"/>
  <c r="I48" i="2"/>
  <c r="U47" i="2"/>
  <c r="R47" i="2"/>
  <c r="M47" i="2"/>
  <c r="N47" i="2" s="1"/>
  <c r="I47" i="2"/>
  <c r="J47" i="2" s="1"/>
  <c r="U46" i="2"/>
  <c r="R46" i="2"/>
  <c r="M46" i="2"/>
  <c r="N46" i="2" s="1"/>
  <c r="I46" i="2"/>
  <c r="J46" i="2" s="1"/>
  <c r="U45" i="2"/>
  <c r="R45" i="2"/>
  <c r="M45" i="2"/>
  <c r="N45" i="2" s="1"/>
  <c r="I45" i="2"/>
  <c r="J45" i="2" s="1"/>
  <c r="U44" i="2"/>
  <c r="R44" i="2"/>
  <c r="AC44" i="2" s="1"/>
  <c r="AB44" i="2" s="1"/>
  <c r="U43" i="2"/>
  <c r="R43" i="2"/>
  <c r="AC43" i="2" s="1"/>
  <c r="AB43" i="2" s="1"/>
  <c r="U42" i="2"/>
  <c r="R42" i="2"/>
  <c r="L42" i="2"/>
  <c r="M42" i="2" s="1"/>
  <c r="I42" i="2"/>
  <c r="J42" i="2" s="1"/>
  <c r="U41" i="2"/>
  <c r="R41" i="2"/>
  <c r="AC41" i="2" s="1"/>
  <c r="AB41" i="2" s="1"/>
  <c r="U40" i="2"/>
  <c r="R40" i="2"/>
  <c r="AC40" i="2" s="1"/>
  <c r="AB40" i="2" s="1"/>
  <c r="U39" i="2"/>
  <c r="R39" i="2"/>
  <c r="L39" i="2"/>
  <c r="M39" i="2" s="1"/>
  <c r="N39" i="2" s="1"/>
  <c r="I39" i="2"/>
  <c r="U38" i="2"/>
  <c r="R38" i="2"/>
  <c r="AC38" i="2" s="1"/>
  <c r="AB38" i="2" s="1"/>
  <c r="U37" i="2"/>
  <c r="R37" i="2"/>
  <c r="AC37" i="2" s="1"/>
  <c r="AB37" i="2" s="1"/>
  <c r="U36" i="2"/>
  <c r="R36" i="2"/>
  <c r="L36" i="2"/>
  <c r="M36" i="2" s="1"/>
  <c r="N36" i="2" s="1"/>
  <c r="I36" i="2"/>
  <c r="J36" i="2" s="1"/>
  <c r="U35" i="2"/>
  <c r="R35" i="2"/>
  <c r="AC35" i="2" s="1"/>
  <c r="AB35" i="2" s="1"/>
  <c r="U34" i="2"/>
  <c r="R34" i="2"/>
  <c r="AC34" i="2" s="1"/>
  <c r="AB34" i="2" s="1"/>
  <c r="U33" i="2"/>
  <c r="R33" i="2"/>
  <c r="L33" i="2"/>
  <c r="M33" i="2" s="1"/>
  <c r="N33" i="2" s="1"/>
  <c r="I33" i="2"/>
  <c r="U32" i="2"/>
  <c r="R32" i="2"/>
  <c r="U31" i="2"/>
  <c r="R31" i="2"/>
  <c r="U30" i="2"/>
  <c r="R30" i="2"/>
  <c r="L30" i="2"/>
  <c r="M30" i="2" s="1"/>
  <c r="N30" i="2" s="1"/>
  <c r="I30" i="2"/>
  <c r="J30" i="2" s="1"/>
  <c r="AC26" i="2"/>
  <c r="AB26" i="2" s="1"/>
  <c r="U26" i="2"/>
  <c r="Y26" i="2" s="1"/>
  <c r="Z26" i="2" s="1"/>
  <c r="U25" i="2"/>
  <c r="L25" i="2"/>
  <c r="M25" i="2" s="1"/>
  <c r="N25" i="2" s="1"/>
  <c r="AC25" i="2" s="1"/>
  <c r="AB25" i="2" s="1"/>
  <c r="I25" i="2"/>
  <c r="J25" i="2" s="1"/>
  <c r="U24" i="2"/>
  <c r="R24" i="2"/>
  <c r="U23" i="2"/>
  <c r="R23" i="2"/>
  <c r="L23" i="2"/>
  <c r="M23" i="2" s="1"/>
  <c r="N23" i="2" s="1"/>
  <c r="I23" i="2"/>
  <c r="U22" i="2"/>
  <c r="R22" i="2"/>
  <c r="N22" i="2"/>
  <c r="L22" i="2"/>
  <c r="I22" i="2"/>
  <c r="J22" i="2" s="1"/>
  <c r="U21" i="2"/>
  <c r="R21" i="2"/>
  <c r="U20" i="2"/>
  <c r="R20" i="2"/>
  <c r="N20" i="2"/>
  <c r="L20" i="2"/>
  <c r="I20" i="2"/>
  <c r="O20" i="2" s="1"/>
  <c r="U19" i="2"/>
  <c r="R19" i="2"/>
  <c r="Y19" i="2" s="1"/>
  <c r="U18" i="2"/>
  <c r="R18" i="2"/>
  <c r="AC18" i="2" s="1"/>
  <c r="AB18" i="2" s="1"/>
  <c r="U17" i="2"/>
  <c r="R17" i="2"/>
  <c r="M17" i="2"/>
  <c r="N17" i="2" s="1"/>
  <c r="I17" i="2"/>
  <c r="J17" i="2" s="1"/>
  <c r="U16" i="2"/>
  <c r="R16" i="2"/>
  <c r="M16" i="2"/>
  <c r="N16" i="2" s="1"/>
  <c r="I16" i="2"/>
  <c r="J16" i="2" s="1"/>
  <c r="U15" i="2"/>
  <c r="R15" i="2"/>
  <c r="U14" i="2"/>
  <c r="R14" i="2"/>
  <c r="AC14" i="2" s="1"/>
  <c r="AB14" i="2" s="1"/>
  <c r="U13" i="2"/>
  <c r="R13" i="2"/>
  <c r="M13" i="2"/>
  <c r="N13" i="2" s="1"/>
  <c r="I13" i="2"/>
  <c r="J13" i="2" s="1"/>
  <c r="U12" i="2"/>
  <c r="R12" i="2"/>
  <c r="M12" i="2"/>
  <c r="N12" i="2" s="1"/>
  <c r="I12" i="2"/>
  <c r="J12" i="2" s="1"/>
  <c r="U11" i="2"/>
  <c r="R11" i="2"/>
  <c r="M11" i="2"/>
  <c r="N11" i="2" s="1"/>
  <c r="I11" i="2"/>
  <c r="M24" i="1"/>
  <c r="L24" i="1"/>
  <c r="K24" i="1"/>
  <c r="J24" i="1"/>
  <c r="I24" i="1"/>
  <c r="H24" i="1"/>
  <c r="G24" i="1"/>
  <c r="F24" i="1"/>
  <c r="E24" i="1"/>
  <c r="D24" i="1"/>
  <c r="C24" i="1"/>
  <c r="B24" i="1"/>
  <c r="N23" i="1"/>
  <c r="N22" i="1"/>
  <c r="N21" i="1"/>
  <c r="N20" i="1"/>
  <c r="N19" i="1"/>
  <c r="N18" i="1"/>
  <c r="N17" i="1"/>
  <c r="N16" i="1"/>
  <c r="N15" i="1"/>
  <c r="N14" i="1"/>
  <c r="N13" i="1"/>
  <c r="N12" i="1"/>
  <c r="N11" i="1"/>
  <c r="N10" i="1"/>
  <c r="B153" i="5"/>
  <c r="B154" i="5"/>
  <c r="B152" i="5"/>
  <c r="H141" i="5"/>
  <c r="AA27" i="2" l="1"/>
  <c r="Z27" i="2"/>
  <c r="Y15" i="2"/>
  <c r="AA15" i="2" s="1"/>
  <c r="Y25" i="2"/>
  <c r="AA25" i="2" s="1"/>
  <c r="Y22" i="2"/>
  <c r="Z22" i="2" s="1"/>
  <c r="AC60" i="2"/>
  <c r="AB60" i="2" s="1"/>
  <c r="AC39" i="2"/>
  <c r="AB39" i="2" s="1"/>
  <c r="AC17" i="2"/>
  <c r="AB17" i="2" s="1"/>
  <c r="AC22" i="2"/>
  <c r="AB22" i="2" s="1"/>
  <c r="AC47" i="2"/>
  <c r="AB47" i="2" s="1"/>
  <c r="Y41" i="2"/>
  <c r="AA41" i="2" s="1"/>
  <c r="Y40" i="2"/>
  <c r="Z40" i="2" s="1"/>
  <c r="AD40" i="2" s="1"/>
  <c r="AD26" i="2"/>
  <c r="AW20" i="3"/>
  <c r="AV20" i="3" s="1"/>
  <c r="O11" i="2"/>
  <c r="Y17" i="2"/>
  <c r="Z19" i="2"/>
  <c r="AA19" i="2"/>
  <c r="Y61" i="2"/>
  <c r="Z61" i="2" s="1"/>
  <c r="N24" i="1"/>
  <c r="Y13" i="2"/>
  <c r="AA13" i="2" s="1"/>
  <c r="AW26" i="3"/>
  <c r="AV26" i="3" s="1"/>
  <c r="AC13" i="2"/>
  <c r="AB13" i="2" s="1"/>
  <c r="AC16" i="2"/>
  <c r="AB16" i="2" s="1"/>
  <c r="Y47" i="2"/>
  <c r="AA47" i="2" s="1"/>
  <c r="O48" i="2"/>
  <c r="J48" i="2"/>
  <c r="Y48" i="2" s="1"/>
  <c r="AS18" i="3"/>
  <c r="AW25" i="3"/>
  <c r="AV25" i="3" s="1"/>
  <c r="J11" i="2"/>
  <c r="Y11" i="2" s="1"/>
  <c r="Y16" i="2"/>
  <c r="AA16" i="2" s="1"/>
  <c r="Y18" i="2"/>
  <c r="AA18" i="2" s="1"/>
  <c r="AC19" i="2"/>
  <c r="AB19" i="2" s="1"/>
  <c r="J20" i="2"/>
  <c r="Y20" i="2" s="1"/>
  <c r="AA26" i="2"/>
  <c r="AC33" i="2"/>
  <c r="AB33" i="2" s="1"/>
  <c r="Y34" i="2"/>
  <c r="AA34" i="2" s="1"/>
  <c r="Y35" i="2"/>
  <c r="Z35" i="2" s="1"/>
  <c r="AD35" i="2" s="1"/>
  <c r="Y60" i="2"/>
  <c r="AA60" i="2" s="1"/>
  <c r="AS24" i="3"/>
  <c r="AT24" i="3" s="1"/>
  <c r="O36" i="2"/>
  <c r="O30" i="2"/>
  <c r="AC46" i="2"/>
  <c r="AB46" i="2" s="1"/>
  <c r="O60" i="2"/>
  <c r="O61" i="2"/>
  <c r="AC61" i="2"/>
  <c r="AB61" i="2" s="1"/>
  <c r="AC12" i="2"/>
  <c r="AB12" i="2" s="1"/>
  <c r="O25" i="2"/>
  <c r="AC48" i="2"/>
  <c r="AB48" i="2" s="1"/>
  <c r="AW17" i="3"/>
  <c r="AV17" i="3" s="1"/>
  <c r="AC11" i="2"/>
  <c r="AB11" i="2" s="1"/>
  <c r="Z18" i="2"/>
  <c r="AD18" i="2" s="1"/>
  <c r="O13" i="2"/>
  <c r="Y12" i="2"/>
  <c r="Y14" i="2"/>
  <c r="AC21" i="2"/>
  <c r="AB21" i="2" s="1"/>
  <c r="Y21" i="2"/>
  <c r="AC23" i="2"/>
  <c r="AB23" i="2" s="1"/>
  <c r="AC24" i="2"/>
  <c r="AB24" i="2" s="1"/>
  <c r="Y24" i="2"/>
  <c r="O33" i="2"/>
  <c r="J33" i="2"/>
  <c r="Y33" i="2" s="1"/>
  <c r="O23" i="2"/>
  <c r="AC30" i="2"/>
  <c r="AB30" i="2" s="1"/>
  <c r="Y30" i="2"/>
  <c r="O12" i="2"/>
  <c r="AC31" i="2"/>
  <c r="AB31" i="2" s="1"/>
  <c r="Y31" i="2"/>
  <c r="AT18" i="3"/>
  <c r="AU18" i="3"/>
  <c r="AC15" i="2"/>
  <c r="AB15" i="2" s="1"/>
  <c r="AC20" i="2"/>
  <c r="AB20" i="2" s="1"/>
  <c r="O22" i="2"/>
  <c r="O16" i="2"/>
  <c r="O17" i="2"/>
  <c r="AC32" i="2"/>
  <c r="AB32" i="2" s="1"/>
  <c r="Y32" i="2"/>
  <c r="AC36" i="2"/>
  <c r="AB36" i="2" s="1"/>
  <c r="O39" i="2"/>
  <c r="O42" i="2"/>
  <c r="N42" i="2"/>
  <c r="AC42" i="2" s="1"/>
  <c r="AB42" i="2" s="1"/>
  <c r="J23" i="2"/>
  <c r="Y23" i="2" s="1"/>
  <c r="Y36" i="2"/>
  <c r="Y37" i="2"/>
  <c r="Y38" i="2"/>
  <c r="Y42" i="2"/>
  <c r="Y43" i="2"/>
  <c r="Y44" i="2"/>
  <c r="Y46" i="2"/>
  <c r="O47" i="2"/>
  <c r="AC49" i="2"/>
  <c r="AB49" i="2" s="1"/>
  <c r="Y49" i="2"/>
  <c r="J17" i="3"/>
  <c r="AS17" i="3" s="1"/>
  <c r="AI17" i="3"/>
  <c r="AS19" i="3"/>
  <c r="AS23" i="3"/>
  <c r="J25" i="3"/>
  <c r="AS25" i="3" s="1"/>
  <c r="AI25" i="3"/>
  <c r="AW34" i="3"/>
  <c r="AV34" i="3" s="1"/>
  <c r="AW37" i="3"/>
  <c r="AV37" i="3" s="1"/>
  <c r="AS37" i="3"/>
  <c r="O46" i="2"/>
  <c r="AW18" i="3"/>
  <c r="AV18" i="3" s="1"/>
  <c r="J22" i="3"/>
  <c r="AS22" i="3" s="1"/>
  <c r="AI22" i="3"/>
  <c r="AW22" i="3"/>
  <c r="AV22" i="3" s="1"/>
  <c r="AX24" i="3"/>
  <c r="AW36" i="3"/>
  <c r="AV36" i="3" s="1"/>
  <c r="O45" i="2"/>
  <c r="AX21" i="3"/>
  <c r="AU24" i="3"/>
  <c r="AU26" i="3"/>
  <c r="AT26" i="3"/>
  <c r="AU27" i="3"/>
  <c r="AT27" i="3"/>
  <c r="AX27" i="3" s="1"/>
  <c r="AU28" i="3"/>
  <c r="AT28" i="3"/>
  <c r="AX28" i="3" s="1"/>
  <c r="AU29" i="3"/>
  <c r="AT29" i="3"/>
  <c r="AX29" i="3" s="1"/>
  <c r="AU30" i="3"/>
  <c r="AT30" i="3"/>
  <c r="AX30" i="3" s="1"/>
  <c r="AU31" i="3"/>
  <c r="AT31" i="3"/>
  <c r="AX31" i="3" s="1"/>
  <c r="AI33" i="3"/>
  <c r="J33" i="3"/>
  <c r="AS33" i="3" s="1"/>
  <c r="J39" i="2"/>
  <c r="Y39" i="2" s="1"/>
  <c r="AC45" i="2"/>
  <c r="AB45" i="2" s="1"/>
  <c r="Y45" i="2"/>
  <c r="O49" i="2"/>
  <c r="J20" i="3"/>
  <c r="AS20" i="3" s="1"/>
  <c r="AI20" i="3"/>
  <c r="AU21" i="3"/>
  <c r="AW32" i="3"/>
  <c r="AV32" i="3" s="1"/>
  <c r="AI35" i="3"/>
  <c r="J35" i="3"/>
  <c r="AS35" i="3" s="1"/>
  <c r="AI27" i="3"/>
  <c r="AI30" i="3"/>
  <c r="J32" i="3"/>
  <c r="AS32" i="3" s="1"/>
  <c r="J34" i="3"/>
  <c r="AS34" i="3" s="1"/>
  <c r="J36" i="3"/>
  <c r="AS36" i="3" s="1"/>
  <c r="AX26" i="3" l="1"/>
  <c r="Z13" i="2"/>
  <c r="Z15" i="2"/>
  <c r="AA22" i="2"/>
  <c r="AA35" i="2"/>
  <c r="Z41" i="2"/>
  <c r="AD41" i="2" s="1"/>
  <c r="Z34" i="2"/>
  <c r="AD34" i="2" s="1"/>
  <c r="Z25" i="2"/>
  <c r="AD25" i="2" s="1"/>
  <c r="AA40" i="2"/>
  <c r="AA61" i="2"/>
  <c r="AD22" i="2"/>
  <c r="Z60" i="2"/>
  <c r="AD60" i="2" s="1"/>
  <c r="Z47" i="2"/>
  <c r="AD47" i="2" s="1"/>
  <c r="Z16" i="2"/>
  <c r="AD16" i="2" s="1"/>
  <c r="AD61" i="2"/>
  <c r="AD19" i="2"/>
  <c r="AD13" i="2"/>
  <c r="Z17" i="2"/>
  <c r="AD17" i="2" s="1"/>
  <c r="AA17" i="2"/>
  <c r="AT22" i="3"/>
  <c r="AX22" i="3" s="1"/>
  <c r="AU22" i="3"/>
  <c r="AT36" i="3"/>
  <c r="AX36" i="3" s="1"/>
  <c r="AU36" i="3"/>
  <c r="AT34" i="3"/>
  <c r="AX34" i="3" s="1"/>
  <c r="AU34" i="3"/>
  <c r="Z23" i="2"/>
  <c r="AD23" i="2" s="1"/>
  <c r="AA23" i="2"/>
  <c r="AT32" i="3"/>
  <c r="AX32" i="3" s="1"/>
  <c r="AU32" i="3"/>
  <c r="AT19" i="3"/>
  <c r="AX19" i="3" s="1"/>
  <c r="AU19" i="3"/>
  <c r="AA42" i="2"/>
  <c r="Z42" i="2"/>
  <c r="AD42" i="2" s="1"/>
  <c r="AA12" i="2"/>
  <c r="Z12" i="2"/>
  <c r="AD12" i="2" s="1"/>
  <c r="AA37" i="2"/>
  <c r="Z37" i="2"/>
  <c r="AD37" i="2" s="1"/>
  <c r="AT20" i="3"/>
  <c r="AX20" i="3" s="1"/>
  <c r="AU20" i="3"/>
  <c r="Z39" i="2"/>
  <c r="AD39" i="2" s="1"/>
  <c r="AA39" i="2"/>
  <c r="AU35" i="3"/>
  <c r="AT35" i="3"/>
  <c r="AX35" i="3" s="1"/>
  <c r="AU33" i="3"/>
  <c r="AT33" i="3"/>
  <c r="AX33" i="3" s="1"/>
  <c r="AT37" i="3"/>
  <c r="AX37" i="3" s="1"/>
  <c r="AU37" i="3"/>
  <c r="AA49" i="2"/>
  <c r="Z49" i="2"/>
  <c r="AD49" i="2" s="1"/>
  <c r="AA46" i="2"/>
  <c r="Z46" i="2"/>
  <c r="AD46" i="2" s="1"/>
  <c r="AA38" i="2"/>
  <c r="Z38" i="2"/>
  <c r="AD38" i="2" s="1"/>
  <c r="AA32" i="2"/>
  <c r="Z32" i="2"/>
  <c r="AD32" i="2" s="1"/>
  <c r="Z11" i="2"/>
  <c r="AD11" i="2" s="1"/>
  <c r="AA11" i="2"/>
  <c r="Z24" i="2"/>
  <c r="AD24" i="2" s="1"/>
  <c r="AA24" i="2"/>
  <c r="AA21" i="2"/>
  <c r="Z21" i="2"/>
  <c r="AD21" i="2" s="1"/>
  <c r="AA45" i="2"/>
  <c r="Z45" i="2"/>
  <c r="AD45" i="2" s="1"/>
  <c r="AU25" i="3"/>
  <c r="AT25" i="3"/>
  <c r="AX25" i="3" s="1"/>
  <c r="AA31" i="2"/>
  <c r="Z31" i="2"/>
  <c r="AD31" i="2" s="1"/>
  <c r="Z30" i="2"/>
  <c r="AD30" i="2" s="1"/>
  <c r="AA30" i="2"/>
  <c r="AT17" i="3"/>
  <c r="AX17" i="3" s="1"/>
  <c r="AU17" i="3"/>
  <c r="AA44" i="2"/>
  <c r="Z44" i="2"/>
  <c r="AD44" i="2" s="1"/>
  <c r="AT23" i="3"/>
  <c r="AX23" i="3" s="1"/>
  <c r="AU23" i="3"/>
  <c r="Z48" i="2"/>
  <c r="AD48" i="2" s="1"/>
  <c r="AA48" i="2"/>
  <c r="AA43" i="2"/>
  <c r="Z43" i="2"/>
  <c r="AD43" i="2" s="1"/>
  <c r="AA36" i="2"/>
  <c r="Z36" i="2"/>
  <c r="AD36" i="2" s="1"/>
  <c r="AA20" i="2"/>
  <c r="Z20" i="2"/>
  <c r="AD20" i="2" s="1"/>
  <c r="AX18" i="3"/>
  <c r="Z33" i="2"/>
  <c r="AD33" i="2" s="1"/>
  <c r="AA33" i="2"/>
  <c r="AA14" i="2"/>
  <c r="Z14" i="2"/>
  <c r="AD14" i="2" s="1"/>
  <c r="AD15" i="2"/>
  <c r="L27" i="2" l="1"/>
  <c r="M27" i="2" s="1"/>
  <c r="N27" i="2" l="1"/>
  <c r="AC27" i="2" s="1"/>
  <c r="AB27" i="2" s="1"/>
  <c r="AD27" i="2" s="1"/>
  <c r="O27" i="2"/>
</calcChain>
</file>

<file path=xl/comments1.xml><?xml version="1.0" encoding="utf-8"?>
<comments xmlns="http://schemas.openxmlformats.org/spreadsheetml/2006/main">
  <authors>
    <author/>
  </authors>
  <commentList>
    <comment ref="AY15" authorId="0" shapeId="0">
      <text>
        <r>
          <rPr>
            <sz val="11"/>
            <color theme="1"/>
            <rFont val="Calibri"/>
            <family val="2"/>
            <scheme val="minor"/>
          </rPr>
          <t>======
ID#AAABEdoqjUI
Sistema Integrado de Gestión - Juan Pedro Gutiérrez    (2024-01-17 13:44:58)
@misionalacademica@idep.edu.co por favor completar
_Asignado a misionalacademica@idep.edu.co_</t>
        </r>
      </text>
    </comment>
  </commentList>
  <extLst>
    <ext xmlns:r="http://schemas.openxmlformats.org/officeDocument/2006/relationships" uri="GoogleSheetsCustomDataVersion2">
      <go:sheetsCustomData xmlns:go="http://customooxmlschemas.google.com/" r:id="rId1" roundtripDataSignature="AMtx7mgkxUBDegx+d8XKsYPLMP8AIIb7pg=="/>
    </ext>
  </extLst>
</comments>
</file>

<file path=xl/comments2.xml><?xml version="1.0" encoding="utf-8"?>
<comments xmlns="http://schemas.openxmlformats.org/spreadsheetml/2006/main">
  <authors>
    <author/>
  </authors>
  <commentList>
    <comment ref="C15" authorId="0" shapeId="0">
      <text>
        <r>
          <rPr>
            <sz val="11"/>
            <color theme="1"/>
            <rFont val="Calibri"/>
            <family val="2"/>
            <scheme val="minor"/>
          </rPr>
          <t>======
ID#AAAAw0ILl0I
    (2023-05-12 16:51:41)
[Comentario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 ref="BS25" authorId="0" shapeId="0">
      <text>
        <r>
          <rPr>
            <sz val="11"/>
            <color theme="1"/>
            <rFont val="Calibri"/>
            <family val="2"/>
            <scheme val="minor"/>
          </rPr>
          <t>======
ID#AAABErUSVH0
Sistema Integrado de Gestión - Juan Pedro Gutiérrez    (2024-01-22 16:30:00)
@gestiondocumental@idep.edu.co por favor incluir reporte
_Asignado a gestiondocumental@idep.edu.co_</t>
        </r>
      </text>
    </comment>
    <comment ref="BS26" authorId="0" shapeId="0">
      <text>
        <r>
          <rPr>
            <sz val="11"/>
            <color theme="1"/>
            <rFont val="Calibri"/>
            <family val="2"/>
            <scheme val="minor"/>
          </rPr>
          <t>======
ID#AAABErUSVH4
Sistema Integrado de Gestión - Juan Pedro Gutiérrez    (2024-01-22 16:30:53)
@gestiondocumental@idep.edu.co por favor incluir reporte
_Asignado a gestiondocumental@idep.edu.co_</t>
        </r>
      </text>
    </comment>
    <comment ref="BS27" authorId="0" shapeId="0">
      <text>
        <r>
          <rPr>
            <sz val="11"/>
            <color theme="1"/>
            <rFont val="Calibri"/>
            <family val="2"/>
            <scheme val="minor"/>
          </rPr>
          <t>======
ID#AAABErUSVH8
Sistema Integrado de Gestión - Juan Pedro Gutiérrez    (2024-01-22 16:31:28)
@ogomez@idep.edu.co por favor incluir reporte
_Asignado a ogomez@idep.edu.co_
------
ID#AAABE2BlBcU
Oswaldo Gomez Lozano    (2024-01-23 15:30:50)
Solicitud atendida!!!</t>
        </r>
      </text>
    </comment>
    <comment ref="BS30" authorId="0" shapeId="0">
      <text>
        <r>
          <rPr>
            <sz val="11"/>
            <color theme="1"/>
            <rFont val="Calibri"/>
            <family val="2"/>
            <scheme val="minor"/>
          </rPr>
          <t>======
ID#AAABErUSVIA
Sistema Integrado de Gestión - Juan Pedro Gutiérrez    (2024-01-22 16:32:33)
@control.disciplinario@idep.edu.co por favor incluir reporte
_Asignado a control.disciplinario@idep.edu.co_</t>
        </r>
      </text>
    </comment>
    <comment ref="BS31" authorId="0" shapeId="0">
      <text>
        <r>
          <rPr>
            <sz val="11"/>
            <color theme="1"/>
            <rFont val="Calibri"/>
            <family val="2"/>
            <scheme val="minor"/>
          </rPr>
          <t>======
ID#AAABErUSVII
Sistema Integrado de Gestión - Juan Pedro Gutiérrez    (2024-01-22 16:33:10)
@control.disciplinario@idep.edu.co por favor incluir reporte
_Asignado a control.disciplinario@idep.edu.co_</t>
        </r>
      </text>
    </comment>
    <comment ref="BS32" authorId="0" shapeId="0">
      <text>
        <r>
          <rPr>
            <sz val="11"/>
            <color theme="1"/>
            <rFont val="Calibri"/>
            <family val="2"/>
            <scheme val="minor"/>
          </rPr>
          <t>======
ID#AAABErUSVIM
Sistema Integrado de Gestión - Juan Pedro Gutiérrez    (2024-01-22 16:33:44)
@laura.matiz@idep.edu.co por favor incluir reporte
_Asignado a laura.matiz@idep.edu.co_</t>
        </r>
      </text>
    </comment>
    <comment ref="BS35" authorId="0" shapeId="0">
      <text>
        <r>
          <rPr>
            <sz val="11"/>
            <color theme="1"/>
            <rFont val="Calibri"/>
            <family val="2"/>
            <scheme val="minor"/>
          </rPr>
          <t>======
ID#AAABErUSVIQ
Sistema Integrado de Gestión - Juan Pedro Gutiérrez    (2024-01-22 16:34:24)
@laura.matiz@idep.edu.co por favor incluir reporte
_Asignado a laura.matiz@idep.edu.co_</t>
        </r>
      </text>
    </comment>
    <comment ref="BT35" authorId="0" shapeId="0">
      <text>
        <r>
          <rPr>
            <sz val="11"/>
            <color theme="1"/>
            <rFont val="Calibri"/>
            <family val="2"/>
            <scheme val="minor"/>
          </rPr>
          <t>======
ID#AAABEfZk8gw
Sistema Integrado de Gestión - Juan Pedro Gutiérrez    (2024-01-17 15:53:10)
@laura.matiz@idep.edu.co por favor completar reporte
_Asignado a laura.matiz@idep.edu.co_</t>
        </r>
      </text>
    </comment>
  </commentList>
  <extLst>
    <ext xmlns:r="http://schemas.openxmlformats.org/officeDocument/2006/relationships" uri="GoogleSheetsCustomDataVersion2">
      <go:sheetsCustomData xmlns:go="http://customooxmlschemas.google.com/" r:id="rId1" roundtripDataSignature="AMtx7mi8b847Kj9aPpjErWSegnSJEobJ5w=="/>
    </ext>
  </extLst>
</comments>
</file>

<file path=xl/sharedStrings.xml><?xml version="1.0" encoding="utf-8"?>
<sst xmlns="http://schemas.openxmlformats.org/spreadsheetml/2006/main" count="1870" uniqueCount="681">
  <si>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</si>
  <si>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</si>
  <si>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</si>
  <si>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</si>
  <si>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</si>
  <si>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</si>
  <si>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</si>
  <si>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</si>
  <si>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</si>
  <si>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</si>
  <si>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</si>
  <si>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</si>
  <si>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</si>
  <si>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</si>
  <si>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</si>
  <si>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</si>
  <si>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</si>
  <si>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</si>
  <si>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</si>
  <si>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</si>
  <si>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</si>
  <si>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</si>
  <si>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</si>
  <si>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</si>
  <si>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</si>
  <si>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</si>
  <si>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</si>
  <si>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</si>
  <si>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</si>
  <si>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</si>
  <si>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</si>
  <si>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</si>
  <si>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</si>
  <si>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</si>
  <si>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</si>
  <si>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</si>
  <si>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</si>
  <si>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</si>
  <si>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</si>
  <si>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</si>
  <si>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</si>
  <si>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</si>
  <si>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</si>
  <si>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Metodología: Política de Administración del riesgo del DAFP</t>
  </si>
  <si>
    <t xml:space="preserve">SEGUIMIENTO 1ER CUATRIMESTRE 2023 </t>
  </si>
  <si>
    <t>SEGUIMIENTO 2DO CUATRIMESTRE 2023 - PRIMERA LINEA DE DEFENSA</t>
  </si>
  <si>
    <t>SEGUIMIENTO TERCER CUATRIMESTRE 2023</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</si>
  <si>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</si>
  <si>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</si>
  <si>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</si>
  <si>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</si>
  <si>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</si>
  <si>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</si>
  <si>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</si>
  <si>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</si>
  <si>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</si>
  <si>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</si>
  <si>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</si>
  <si>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</si>
  <si>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</si>
  <si>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</si>
  <si>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</si>
  <si>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</si>
  <si>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</si>
  <si>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</si>
  <si>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</si>
  <si>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</si>
  <si>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</si>
  <si>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</si>
  <si>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</si>
  <si>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</si>
  <si>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</si>
  <si>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</si>
  <si>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</si>
  <si>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</si>
  <si>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</si>
  <si>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</si>
  <si>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</si>
  <si>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2023 - PRIMERA LÍNEA DE DEFENSA</t>
  </si>
  <si>
    <t>SEGUNDA LÍNEA DE DEFENSA - OFICINA ASESORA DE PLANEACIÓN</t>
  </si>
  <si>
    <t xml:space="preserve">TERCERA  LÍNEA DE DEFENSA - OFICINA DE CONTROL INTERNO </t>
  </si>
  <si>
    <t>SEGUIMIENTO 2DO CUATRIMESTRE 2023 - PRIMERA LÍNEA DE DEFENSA</t>
  </si>
  <si>
    <t>SEGUIMIENTO TERCER CUATRIMESTRE 2023 - PRIMERA LÍNEA DE DEFENSA</t>
  </si>
  <si>
    <t>TERCER LÍNEA DE DEFENSA - OFICINA DE CONTROL INTERNO</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</si>
  <si>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</si>
  <si>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</si>
  <si>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</si>
  <si>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</si>
  <si>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</si>
  <si>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</si>
  <si>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</si>
  <si>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</si>
  <si>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</si>
  <si>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</si>
  <si>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</si>
  <si>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</si>
  <si>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family val="2"/>
      </rPr>
      <t xml:space="preserve">Generar informes, estados financieros o reportes con datos no precisos o inconsistentes a entidades externas e internamente 
</t>
    </r>
    <r>
      <rPr>
        <sz val="11"/>
        <color rgb="FFFF0000"/>
        <rFont val="Arial Narrow"/>
        <family val="2"/>
      </rPr>
      <t xml:space="preserve"> </t>
    </r>
  </si>
  <si>
    <t xml:space="preserve">Debido a la entrega de información con deficiencia en la calidad o extemporánea por parte de las diferentes oficinas y subdirecciones del IDEP.
Falta de actualización de las herramientas de planeación interna de acuerdo a la normatividad vigente.
</t>
  </si>
  <si>
    <t>Ejecucion y Administracion de procesos</t>
  </si>
  <si>
    <t xml:space="preserve">     El riesgo afecta la imagen de la entidad con algunos usuarios de relevancia frente al logro de los objetivos</t>
  </si>
  <si>
    <t>Preventivo</t>
  </si>
  <si>
    <t>Manual</t>
  </si>
  <si>
    <t>Documentado</t>
  </si>
  <si>
    <t>Continua</t>
  </si>
  <si>
    <t>Con Registro</t>
  </si>
  <si>
    <t>Reducir (mitigar)</t>
  </si>
  <si>
    <t>Verificar que la información remitida por las áreas y dependencias este completa y correcta de acuerdo con la solicitud en caso de estar incompleto se devuelve al área para los ajustes pertinentes.</t>
  </si>
  <si>
    <t>Mensual</t>
  </si>
  <si>
    <t>Se realizan los ajustes correspondientes por parte de cada líder de proceso.</t>
  </si>
  <si>
    <t xml:space="preserve">Jefes de oficina 
</t>
  </si>
  <si>
    <t>Jefe de oficina de Planeación</t>
  </si>
  <si>
    <t>Jefe de oficina de Control interno</t>
  </si>
  <si>
    <t xml:space="preserve">Baja alineación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</si>
  <si>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</si>
  <si>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</si>
  <si>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</si>
  <si>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Divulgación y comunicación</t>
  </si>
  <si>
    <t>Reputacional</t>
  </si>
  <si>
    <t>Incumplimiento en la publicación de la información establecida en la Ley de Transparencia.</t>
  </si>
  <si>
    <t xml:space="preserve">Entrega Inoportuna, incompleta y/o desactualizada de la información a publicar en el link de Transparencia. </t>
  </si>
  <si>
    <t>Mensualmente, el contratista (Webmaster), realizará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</si>
  <si>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</si>
  <si>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</si>
  <si>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</si>
  <si>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</si>
  <si>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electrónicos.</t>
  </si>
  <si>
    <t>Detectivo</t>
  </si>
  <si>
    <t>Las desviaciones se investigan y se resuelven según la periodicidad del control</t>
  </si>
  <si>
    <t xml:space="preserve">Subdirector(a) Académico(a)
Profesional Especializado de comunicaciones
</t>
  </si>
  <si>
    <t>Cada vez que se requiera publicar información, el profesional especializado de la Subdirección Académica, realizará revisión del cumplimiento de la normatividad en materia de publicación de información y creará el cuadro de control de las publicaciones en el que se evidenciará la revisión y seguimiento de dichas publicaciones</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</si>
  <si>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</si>
  <si>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</si>
  <si>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</si>
  <si>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</si>
  <si>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</si>
  <si>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</si>
  <si>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</si>
  <si>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Gestión Tecnológica </t>
  </si>
  <si>
    <t>Adelantar acciones institucionales para advertir a la ciudadania de la incidencia y las medidas adelantadas para subsanar la misma.</t>
  </si>
  <si>
    <t xml:space="preserve">Asesor de la dirección General
Contratistas periodistas </t>
  </si>
  <si>
    <t xml:space="preserve">
Insatisfacción de la ciudadania por falencias en la prestación de servicios de información
Falta de oportunidad, calidad  y coherencia en las respuestas y servicios prestados a la ciudadania, usuarios y público en general
</t>
  </si>
  <si>
    <t>Pérdida de credibilidad y confianza en el IDEP</t>
  </si>
  <si>
    <t>Posibilidad de daño reputacional por Pérdida de credibilidad y confianza en el IDEP, debido a Insatisfacción de la ciudadanía por falencias en la prestación de servicios de información y a la 
falta de oportunidad, calidad  y coherencia en las respuestas y servicios prestados a la ciudadanía, usuarios y público en general</t>
  </si>
  <si>
    <t>Todos los días,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</si>
  <si>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Diariamente,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</si>
  <si>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Cuando se presentan desviaciones, se realiza la actualización del normo grama del proceso y a su vez la caracterización del SIG .</t>
  </si>
  <si>
    <t>Auxiliar Administrativo de la Subdirección Administrativa y Financiera</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</si>
  <si>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</si>
  <si>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</si>
  <si>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</si>
  <si>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</si>
  <si>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Semestralmente, el contratista de la subdirección académica; realiza análisis, tabulación y consolidación de las encuestas de satisfacción realizadas a los usuarios del IDEP, mediante informe y lo socializa en el comité institucional de gestión y desempeño.</t>
  </si>
  <si>
    <t>Correctivo</t>
  </si>
  <si>
    <t>Aleatoria</t>
  </si>
  <si>
    <t>Semestralmente, el contratista de la Subdirección Académica; realiza análisis, tabulación y consolidación de las encuestas de satisfacción realizadas a los usuarios del IDEP, mediante informe y lo socializa en el Comité Institucional de Gestión y Desempeño.</t>
  </si>
  <si>
    <t>Semestral</t>
  </si>
  <si>
    <t xml:space="preserve"> contratista de la subdirección académica</t>
  </si>
  <si>
    <t>Investigación y desarrollo pedagógico</t>
  </si>
  <si>
    <t xml:space="preserve">Falta de articulación en la definición y desarrollo de las actividades de los proyectos de investigación y desarrollo pedagógico con respecto al proyecto de inversión formulado </t>
  </si>
  <si>
    <t xml:space="preserve">Proyectos de Investigación y Desarrollo Pedagógico que no cumplan con los objetivos del proyecto de inversión.  </t>
  </si>
  <si>
    <t xml:space="preserve">     Entre 100 y 500 SMLMV </t>
  </si>
  <si>
    <t>Moderado</t>
  </si>
  <si>
    <t>El comité académico realiza las observaciones de las actividades y recomienda ajustes requeridos para alinear los proyectos de investigación y desarrollo pedagógico con los objetivos del proyecto de inversión.</t>
  </si>
  <si>
    <t>Cuando se detectan desviaciones en el proceso de definición y desarrollo de los proyectos de investigación y desarrollo pedagógico, se implementan las recomendaciones del comité academico.</t>
  </si>
  <si>
    <t xml:space="preserve">Subdirección Académica 
Asesores de la dirección General 
Lideres de metas </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</si>
  <si>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electrónica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</si>
  <si>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</si>
  <si>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</si>
  <si>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 xml:space="preserve"> Falta de verificación de los soportes que avalan las certificaciones expedidas por la Subdirección Académica</t>
  </si>
  <si>
    <t>Inadecuada emisión de certificaciones producto de saber pedagógico</t>
  </si>
  <si>
    <t>Posibilidad de daño reputacional por inadecuada emisión de certificaciones producto de saber pedagógico debido a la falta de verificación de los soportes que avalan las certificaciones académicas expedidas por la Subdirección Académica</t>
  </si>
  <si>
    <t>Trimestral</t>
  </si>
  <si>
    <t xml:space="preserve">Cuando se verifique los errores se realiza las respectivas correcciones a las certificaciones </t>
  </si>
  <si>
    <t>Subdirección Académica 
Profesional de Gestión Documental</t>
  </si>
  <si>
    <t xml:space="preserve">Plagio en los productos de los proyectos de investigación y desarrollo pedagógico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</si>
  <si>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</si>
  <si>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pedagógico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</si>
  <si>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</si>
  <si>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</si>
  <si>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líderes de los proyectos, utilizaran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</si>
  <si>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Automático</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</si>
  <si>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</si>
  <si>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</si>
  <si>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</si>
  <si>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Verificar que se subsanen las recomendaciones emitidas en las visitas realizadas a cada una de las dependencias.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</si>
  <si>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</si>
  <si>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</si>
  <si>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</si>
  <si>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</si>
  <si>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</si>
  <si>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Probabilidad</t>
  </si>
  <si>
    <t>Revisar los documentos frente a los últimos requisitos dados por las entidades que regulan la gestión documental (AGN y Archivo de Bogotá), además de tener en cuenta la normatividad vigente.</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</si>
  <si>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</si>
  <si>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Académica)
</t>
  </si>
  <si>
    <t>Monitorear trimestralmente el cumplimiento del protocolo de limpieza (IN-GD-07-02) que se debe realizar a los depósitos o estanterías que contienen los archivos del IDEP.</t>
  </si>
  <si>
    <t>En el caso de identificar un documento desactualizado, se procederá a enviar un correo electrónico al líder proceso informando la situación, para posteriormente proceder a su actualización en un término no mayor a tres meses.</t>
  </si>
  <si>
    <t xml:space="preserve">Subdirector(a) Administrativo(a) y Financiero(a) 
Profesional Especializado de gestión documental 
</t>
  </si>
  <si>
    <t>En el caso de encontrar deficiencias en la aplicación del protocolo, se informará por correo electrónico al área responsable de Recursos Físicos que se tomen los correctivos correspondentes para garantizar la aplicación del protocolo de limpieza</t>
  </si>
  <si>
    <t xml:space="preserve">Subdirector(a) Administrativo(a) y Financiero(a) 
Profesional Especializado de gestión documental </t>
  </si>
  <si>
    <t>Económico</t>
  </si>
  <si>
    <t xml:space="preserve">Inexactitud e inoportunidad en la liquidación de salarios, prestaciones sociales, aportes parafiscales y
seguridad social.
</t>
  </si>
  <si>
    <t>Imprecisión en el cálculo de la liquidación de factores salariales (nómina y prestaciones sociales) por digitación, extemporaneidad y/o inconsistencias de novedades y cambios en la normativas.</t>
  </si>
  <si>
    <t xml:space="preserve">Posibilidad de daño económico por Imprecisión en el cálculo de la liquidación de factores salariales (nómina y prestaciones sociales), debido a errores en el cálculo por digitación, extemporaneidad y/o inconsistencias de novedades y cambios en la normatividad.
</t>
  </si>
  <si>
    <t xml:space="preserve">     Afectación menor a 10 SMLMV .</t>
  </si>
  <si>
    <t xml:space="preserve">Mensualmente, los profesionales de las áreas de presupuesto, tesorería, contabilidad y Talento Humano, revisan la  liquidación de nómina para aprobación de la subdirección Administrativa, Financiera y CID y el representante legal de la Entidad, </t>
  </si>
  <si>
    <t>Cada vez que se requiera la contratación de un profesional del área de nómina, el Subdirector Administrativo y Financiero, asegurarán la vinculación de personal con experiencia en liquidación de nómina, seguridad social y parafiscales; lo anterior en el ejercicio de las pruebas técnicas y del proceso de selección de personal.</t>
  </si>
  <si>
    <t xml:space="preserve">Expedición de acto administrativo de modificación y/o aclaración, corrigiedo la deficiencia. </t>
  </si>
  <si>
    <t xml:space="preserve">Subdirector(a) Administrativo(a) y Financiero(a) 
profesionales de las áreas de presupuesto, tesoreria, contabilidad
Profesional Especializado Talento Humano
Contratista de Nomina 
</t>
  </si>
  <si>
    <t>Cada vez que se presente la necesidad de contratar un profesional el área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</si>
  <si>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CCada vez que sea requerido, de acuerdo con la creación, modificación y/o actualización dispuesta por el Gobierno Nacional y Distrital en materia Prestacional y Salarial, el Contratista Profesional de SST,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</si>
  <si>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Si se detecta alguna anomalía, se detiene el proceso de vinculación</t>
  </si>
  <si>
    <t xml:space="preserve">Subdirector(a) Administrativo(a) y Financiero(a) 
Profesional Especializado Talento Humano
</t>
  </si>
  <si>
    <t>Cada vez que sea requerido, de acuerdo con la creación, modificación y/o actualización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</si>
  <si>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</si>
  <si>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Las observaciones, desviaciones o diferencias identificadas son investigadas, consultadas y solucionadas oportunamente</t>
  </si>
  <si>
    <t>Gestión de recursos físicos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</si>
  <si>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</si>
  <si>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</si>
  <si>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</si>
  <si>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Físicos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</si>
  <si>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archivarán con sus respectivos soportes (Factura, Solicitud de Ingreso,  y autorización de pago); por último, solicitará a la aseguradora incluir los bienes adquiridos con el fin ampararse en el programa de Seguros vigente de la entidad.</t>
  </si>
  <si>
    <t xml:space="preserve">
Anualmente, el Subdirector Administrativo y Financiero realizará la renovación de las pólizas, que ampararán todos los bienes del Instituto, mediante el contrato que se establece con la aseguradora seleccionada, adjuntando en el respectivo expediente los soportes precontractuales y contractuales de dicho contrato.
</t>
  </si>
  <si>
    <t xml:space="preserve">Tramite para declaratoria de Siniestro y comunicar a la oficina de Control Interno Disciplinario </t>
  </si>
  <si>
    <t xml:space="preserve">Subdirector(a) Administrativo(a) y Financiero(a) 
Profesional Universitario 219-02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</si>
  <si>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</si>
  <si>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Cada vez que se presente un siniestro , el Profesional Universitario del proceso de Gestión de Recursos Físicos, aplicará el procedimiento PRO-GRF-11-01 Egresos o salidas definitivas de bienes: En la actividad número 28; adjuntando, Comprobantes de Salidas, Bajas y soportes respectivos (Acto administrativo, acta de comité, según corresponda)</t>
  </si>
  <si>
    <t>Hacer requerimientos mediante oficio a la compañía Aseguradora por intermedio del corredor de Seguros, para subsanar el siniestro ocurrido</t>
  </si>
  <si>
    <t xml:space="preserve">Subdirector(a) Administrativo(a) y Financiero(a) 
Profesional Universitario Almacén
</t>
  </si>
  <si>
    <t>Trimestralmente, el profesional universitario de gestión de recursos físicos; verificará en la página del SIM si el parque automotor presenta alguna infracción, tomando pantallazo de dicha página y archivándolo de manera digital en un disco extraíble; posteriormente realiza las verificaciones y pagos correspondientes, también deberá realizar aleatoriamente visitas al parque automotor.</t>
  </si>
  <si>
    <t>Se notifica mediante correo electrónico a la Oficina Asesora de Planeación o contabilidad, según sea el caso, para dar solución a la incidencia presentada</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</si>
  <si>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</si>
  <si>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</si>
  <si>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</si>
  <si>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</si>
  <si>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físicos; verificará en la página del SIM si el parque automotor presenta alguna infracción, tomando pantallazo de dicha página y archivando de manera digital en un disco extraíble; posteriormente realiza las verificaciones y pagos correspondientes, visitando aleatoriamente el parque automotor.</t>
  </si>
  <si>
    <t xml:space="preserve">Todos los meses y/o cuando se presente la necesidad, el Profesional Universitario de Gestión de Recursos Físicos, diligenciará las planillas FT-GRF-11-14 PLANILLA SEGUIMIENTO TRANSPORTE PARQUE AUTOMOTOR IDEP, FT-GRF-11-08 AUTORIZACIÓN SALIDA DE VEHÍCULOS PARQUE AUTOMOTOR FUERA DE BOGOTÁ, archivándolas en medios magnéticos para su respectivo control.
</t>
  </si>
  <si>
    <t>En caso de reportar alguna infracción se paga oportunamente</t>
  </si>
  <si>
    <t>Subdirector(a) Administrativo Financiero y de Control Interno Disciplinario
Profesional Universitario 219-02</t>
  </si>
  <si>
    <t xml:space="preserve">Todos los meses y/o cuando se presente la necesidad, el profesional Universitario de gestión de recursos físicos, diligenciar las planillas FT-GRF-11-14 PLANILLA SEGUIMIENTO TRANSPORTE PARQUE AUTOMOTOR IDEP, FT-GRF-11-08 AUTORIZACIÓN SALIDA DE VEHÍCULOS PARQUE AUTOMOTOR FUERA DE BOGOTÁ, archivarlas en medios magnéticos para su respectivo control.
</t>
  </si>
  <si>
    <t xml:space="preserve">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
</t>
  </si>
  <si>
    <t>Se notifica al Subdirector Administrativo y Financiero y de Control Interno y Disciplinario mediante oficio</t>
  </si>
  <si>
    <t>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t>
  </si>
  <si>
    <t>Seguimiento a las partidas conciliatorias y actas de comité de sostenibilidad contable.</t>
  </si>
  <si>
    <t>Inicialmente se confirma con el conductor y posteriormente se notifica al Subdirector Administrativo y Financiero y de Control Interno y Disciplinario mediante oficio</t>
  </si>
  <si>
    <t>Gestión financiera</t>
  </si>
  <si>
    <t xml:space="preserve">Operaciones Temporales realizadas adecuadamente.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</si>
  <si>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</si>
  <si>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</si>
  <si>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</si>
  <si>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 xml:space="preserve">Cada vez que se requiera, los profesionales especializados de contabilidad y de tesorería, aplicará los controles establecidos en el procedimiento PRO-GF-14-14 "Gestión de Pago", adjuntando como evidencia, comprobante de Anulación, órdenes de pago y comprobantes de egreso
</t>
  </si>
  <si>
    <t>Mensual y Cuatrimestral</t>
  </si>
  <si>
    <t xml:space="preserve">Adelantar las acciones legales que correspondan </t>
  </si>
  <si>
    <t xml:space="preserve">Profesionales Especializados (Contador y Tesorero)
</t>
  </si>
  <si>
    <t xml:space="preserve">Cada vez que se requiera, los profesionales especialzados de contabilidad y de tesoreria, aplicará los controles establecidos en el procedimiento PRO-GF-14-14 "Gestión de Pago", adjuntando como evidencia, comprobante de Anulación, ordenes de pago y comprobantes de egreso
</t>
  </si>
  <si>
    <t>Cada vez que se requiera, el profesional especializado de tesorería, aplicará los controles establecidos en el Protocolo de Seguridad y Manejo de Cuentas de Tesorería IN- GF -14- 05, adjuntando los oficios correspondientes.</t>
  </si>
  <si>
    <t>Se lleva a cabo la anulación del documento en el Sistema de Información Administrativo y Financiero del Instituto, por parte del Subdirector Administrativo, Financiero y de Control Disciplinario</t>
  </si>
  <si>
    <t xml:space="preserve">Contador 
Tesorero
</t>
  </si>
  <si>
    <t>Cada vez que se requiera, el profesional especializado de tesoreria, aplicará los controles establecidos en el Protocolo de Seguridad y Manejo de Cuentas de Tesorería IN- GF -14- 05, adjuntando los oficios correspondientes.</t>
  </si>
  <si>
    <t xml:space="preserve">Actualización del normograma cuando aplique   
</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</si>
  <si>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</si>
  <si>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</si>
  <si>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</si>
  <si>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</si>
  <si>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</si>
  <si>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Cuando se identifique un incumplimiento de obligación tributaria, se procederá al pago y/o corrección de la información y a las acciones legales que corresponda.</t>
  </si>
  <si>
    <t>Profesionales Especializados (Contador y Tesorero)</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</si>
  <si>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</si>
  <si>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</si>
  <si>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Se difunden los principales cambios normativos al equipo contable y de Tesorería</t>
  </si>
  <si>
    <t xml:space="preserve">Contador
</t>
  </si>
  <si>
    <t>Cada vez que se realiza solicitud de contratación, la Oficina Jurídica, revisará que los documentos precontractuales se ajusten a los contemplado en el  Plan anual de adquisiciones (PAA)  y que los Estudios Previos y Análisis del Sector cumplan con los requerimientos legales; dicha revisión se evidencia y controla en la plataforma SECOP II</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</si>
  <si>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</si>
  <si>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</si>
  <si>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</si>
  <si>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</si>
  <si>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</si>
  <si>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</si>
  <si>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 la Oficina Juridica revisará  que los documentos precontractuales se ajusten a los contemplado en el  Plan anual de adquisiciones (PAA)  y que los Estudios Previos y Análisis del Sector cumplan con los requerimientos legales; dicha revisión se evidencia y controla en la plataforma SECOP II</t>
  </si>
  <si>
    <t>Aceptar</t>
  </si>
  <si>
    <t xml:space="preserve">Acción de tratamiento: Solicitar la modificación de la póliza según corresponda durante el termino de ejecución del contrato </t>
  </si>
  <si>
    <t>Las observaciones serán atendidas en el menor tiempo posible y se verán reflejadas en el cumplimiento del PAA</t>
  </si>
  <si>
    <t xml:space="preserve">Jefe  Jurídica
Profesional Especializado Jurídico
</t>
  </si>
  <si>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</si>
  <si>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</si>
  <si>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</si>
  <si>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Juridica, realizará doble filtro en la revisión de las pólizas, el primero será revisado por el abogado tramitador y posteriormente por el Jefe de la Oficina Jurídica. Lo anterior se evidencia en el documento de aprobación de garantias y plataforma SECOP II.</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</si>
  <si>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</si>
  <si>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Las observaciones o diferencias serán atendidas en el menor tiempo posible</t>
  </si>
  <si>
    <t xml:space="preserve">Jefe Jurídica
Abogado asignado al Proceso de Contratación 
</t>
  </si>
  <si>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</si>
  <si>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</si>
  <si>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</si>
  <si>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</si>
  <si>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Sin Documentar</t>
  </si>
  <si>
    <t>Sin Registro</t>
  </si>
  <si>
    <t>Expedir Resolución con el Oficial SARLAFT, que indique  procedimiento para el reporte de operaciones sospechosas en caso de que el contratista se encuentre en listas restrictivas y el diligenciamiento del formato para servidores y colaboradores que establezca el origen de ingresos.</t>
  </si>
  <si>
    <t>Reporte de operaciones sospechosas ante el UIAF</t>
  </si>
  <si>
    <t>Jefe Oficina Jurídica</t>
  </si>
  <si>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</si>
  <si>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</si>
  <si>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</si>
  <si>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</si>
  <si>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Cada 15 días, el abogado de defensa judicial presenta informe escrito del seguimiento de los procesos judiciales y extrajudiciales al comité de conciliación. </t>
  </si>
  <si>
    <t xml:space="preserve">Realizar modificación al contrato </t>
  </si>
  <si>
    <t xml:space="preserve">Jefe Oficina Jurídica
Abogado designado 
</t>
  </si>
  <si>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</si>
  <si>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</si>
  <si>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</si>
  <si>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</si>
  <si>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Verificar el cumplimiento estricto a las actividades del plan de mantenimiento y monitoreo. </t>
  </si>
  <si>
    <t xml:space="preserve">Iniciar un proceso por posible incumplieminto contra el abogado encargado de la defensa judicial 
Instaurar la acción de repetición contra el abogado encargado de la defensa judicial </t>
  </si>
  <si>
    <t xml:space="preserve">Jefe Jurídica
Abogado Contratista de Defensa Judicial </t>
  </si>
  <si>
    <t xml:space="preserve">
No prestación de servicios tecnologicos a la entidad
</t>
  </si>
  <si>
    <t xml:space="preserve">Suspensión o interrupción de los servicios TI y daños de los equipos que hacen parte de la infraestructura. </t>
  </si>
  <si>
    <t>Fallas Tecnologicas</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</si>
  <si>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</si>
  <si>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</si>
  <si>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</si>
  <si>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t>Verificar los logs que generan los scripts de toma de backups y los backups generados</t>
  </si>
  <si>
    <t xml:space="preserve">Técnico y/o contratistas del proceso de Gestión Tecnologica </t>
  </si>
  <si>
    <t>Según sea el caso, mensual, semanal y diario se realizan copias de respaldo de los activos de informaccíón críticos. Esto registra en el formato de Control de Copias de Respaldo (Back Ups). FT-GT-12-16 Control BackUps y revisión de servidores</t>
  </si>
  <si>
    <t>mensual, semanal y diario</t>
  </si>
  <si>
    <t>Durante el trimestre se realizan campañas de socialización, divulgación y concientización  sobre los riesgos y amenazas en el uso de TI y servicios conexos, en aras de consolidar una cultura organizacional en seguridad digital.</t>
  </si>
  <si>
    <t>Verificar que el inventario de hardware y software este actualizado</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</si>
  <si>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</si>
  <si>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</si>
  <si>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tecnológica </t>
  </si>
  <si>
    <t xml:space="preserve">     El riesgo afecta la imagen de la entidad internamente, de conocimiento general, nivel interno, de junta dircetiva y accionistas y/o de provedores</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</si>
  <si>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</si>
  <si>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</si>
  <si>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</si>
  <si>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poco confiable,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</si>
  <si>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</si>
  <si>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</si>
  <si>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Cada vez que se realiza auditoría al proceso, de conformidad con el PAA, el jefe de la oficina de Control Interno, aprobara el plan de auditoria y el diseño de los papeles de trabajo realizados para la ejecución de la misma.</t>
  </si>
  <si>
    <t>Las reprogramaciones o ajustes que se requieran hacer en los instrumentos de gestión, son validadas en Comité de gestión y desempeño institucional y se deja en el acta correspondiente</t>
  </si>
  <si>
    <t>Contratista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</si>
  <si>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</si>
  <si>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</si>
  <si>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</si>
  <si>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análisis y generación de informes de auditoría interna, debido a:
- La entrega de información con deficiencia en la calidad o extemporánea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</si>
  <si>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</si>
  <si>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</si>
  <si>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jefe de la Oficina de Control Interno</t>
  </si>
  <si>
    <t>Fecha Aprobación:  3/05/2022</t>
  </si>
  <si>
    <t>PÁGINA: 1 de 6</t>
  </si>
  <si>
    <t>RECURSOS PARA LA GESTIÓN DEL RIESGO AL INTERIOR DE PROCESO</t>
  </si>
  <si>
    <t>ALCANCE:   Inicia con la identificación de los riesgos de Corrupción  por parte de cada uno de los procesos del IDEP y finaliza con la mitigación, seguimiento y control por parte de cada uno de los responsables enunciados en el presente documento</t>
  </si>
  <si>
    <t xml:space="preserve">TERMINOS Y DEFINICIONES:  </t>
  </si>
  <si>
    <t>ESTRUCTURA PARA LA GESTIÓN DEL RIESGO:  Metodologia: Política de Administración del riesgo del DAFP</t>
  </si>
  <si>
    <t>Causa Inmediata</t>
  </si>
  <si>
    <t>Causa Raíz</t>
  </si>
  <si>
    <t xml:space="preserve">Definición de impacto </t>
  </si>
  <si>
    <r>
      <rPr>
        <b/>
        <sz val="11"/>
        <color theme="0"/>
        <rFont val="Calibri"/>
        <family val="2"/>
      </rPr>
      <t xml:space="preserve">Impacto
1 a 5 = </t>
    </r>
    <r>
      <rPr>
        <sz val="11"/>
        <color theme="0"/>
        <rFont val="Calibri"/>
        <family val="2"/>
      </rPr>
      <t>Moderado</t>
    </r>
    <r>
      <rPr>
        <b/>
        <sz val="11"/>
        <color theme="0"/>
        <rFont val="Calibri"/>
        <family val="2"/>
      </rPr>
      <t xml:space="preserve">
6 a 11 = </t>
    </r>
    <r>
      <rPr>
        <sz val="11"/>
        <color theme="0"/>
        <rFont val="Calibri"/>
        <family val="2"/>
      </rPr>
      <t>Mayor</t>
    </r>
    <r>
      <rPr>
        <b/>
        <sz val="11"/>
        <color theme="0"/>
        <rFont val="Calibri"/>
        <family val="2"/>
      </rPr>
      <t xml:space="preserve">
12 a 18 = </t>
    </r>
    <r>
      <rPr>
        <sz val="11"/>
        <color theme="0"/>
        <rFont val="Calibri"/>
        <family val="2"/>
      </rPr>
      <t>Catastrófico</t>
    </r>
  </si>
  <si>
    <t xml:space="preserve">Fecha Fin </t>
  </si>
  <si>
    <t>Oficina de Control Interno</t>
  </si>
  <si>
    <t>SEGUIMIENTO 1ER CUATRIMESTRE 2023 - PRIMERA LINEA DE DEFENSA</t>
  </si>
  <si>
    <t>SEGUNDA LINEA DE DEFENSA - OFICINA ASESORA DE PLANEACIÓN</t>
  </si>
  <si>
    <t xml:space="preserve">TERCERA  LINEA DE DEFENSA - OFICINA DE CONTROL INTERNO </t>
  </si>
  <si>
    <t>SEGUIMIENTO TERCER CUATRIMESTRE 2023 - PRIMERA LINEA DE DEFENSA</t>
  </si>
  <si>
    <t>TERCER LINEA DE DEFENSA - OFICINA DE CONTROL INTERNO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</si>
  <si>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</si>
  <si>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</si>
  <si>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</si>
  <si>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</si>
  <si>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</si>
  <si>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</si>
  <si>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</si>
  <si>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</si>
  <si>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</si>
  <si>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</si>
  <si>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</si>
  <si>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</si>
  <si>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</si>
  <si>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</si>
  <si>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</si>
  <si>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</si>
  <si>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</si>
  <si>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</si>
  <si>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</si>
  <si>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</si>
  <si>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</si>
  <si>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</si>
  <si>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</si>
  <si>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</si>
  <si>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</si>
  <si>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</si>
  <si>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</si>
  <si>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</si>
  <si>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</si>
  <si>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Cada vez que se realiza una publicación, el profesional especializado de la Subdirección Académica, hará uso de consentimientos informados. Como evidencia se encuentran los formatos de la Política del manual del tratamiento de datos.</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</si>
  <si>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</si>
  <si>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</si>
  <si>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Subdirector(a) Académico(a)
Profesional Especializado de comunicaciones
Diana Prada</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</si>
  <si>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</si>
  <si>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</si>
  <si>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</si>
  <si>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</si>
  <si>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</si>
  <si>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</si>
  <si>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obteniendo consentimientos y asentimientos informados que reposarán en las carpetas de los proyectos de investigación o desarrollo pedagógico, así como en las  carpetas de publicaciones de la Subdirección Académica. </t>
  </si>
  <si>
    <t xml:space="preserve">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</si>
  <si>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</si>
  <si>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Profesionales universitarios y especializados encargados de la atención al ciudadano</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</si>
  <si>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</si>
  <si>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</si>
  <si>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</si>
  <si>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</si>
  <si>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</si>
  <si>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</si>
  <si>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proyectos de investigación y desarrollo pedagógico que no estén alineados con los objetivos del proyecto de inversión.  </t>
  </si>
  <si>
    <t xml:space="preserve">Cuatrimestralmente, el Comité Académico, realizara una revisión y seguimiento de las actividades a los proyectos de investigación y desarrollo pedagógico que sea articulado con el proyecto de inversión. Dicha revisión se podrá evidenciar a través de las actas del comite academico.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</si>
  <si>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</si>
  <si>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</si>
  <si>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académico </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</si>
  <si>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</si>
  <si>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</si>
  <si>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</si>
  <si>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</si>
  <si>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</si>
  <si>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</si>
  <si>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</si>
  <si>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</si>
  <si>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</si>
  <si>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</si>
  <si>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Académica</t>
  </si>
  <si>
    <t>Cada vez que se requiera el préstamo de una carpeta, el profesional especializado de la subdirección académica,recibirá el formato: FT-GD-07-03 Préstamo de expedientes y realizará las observaciones correspondientes mediante correo electrónico</t>
  </si>
  <si>
    <t>Cada vez que se requiera el prestamo de una carpeta, el profesional especializado de la subdirección académica,recepcionará el formato: FT-GD-07-03 Préstamo de expedientes
y realizará las observaciones correspondientes mediante correo electronico.</t>
  </si>
  <si>
    <t>En el evento de detectar el no diligenciamiento de la planilla, se realiza sensibilización al funcionario.</t>
  </si>
  <si>
    <t xml:space="preserve">Subdirector (a) Administrativo y Financiero y de 
Profesional Especializado de gestión documental 
</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</si>
  <si>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</si>
  <si>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</si>
  <si>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</si>
  <si>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</si>
  <si>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Cada vez que sea requerido, el Profesional Especializado de Contabilidad, Profesional Especializado de Tesorería y el Subdirector Administrativo y Financiero , aplicarán los controles establecidos en el procedimiento PRO-GF-14-14 "Gestión de Pago", llevando a cabo la anulación del documento en el Sistema de Información Administrativo y Financiero del Instituto.</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</si>
  <si>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</si>
  <si>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</si>
  <si>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 xml:space="preserve">Profesional Especializado de Contabilidad, Profesional Especializado de Tesorería y el Subdirector Administrativo y Financiero </t>
  </si>
  <si>
    <t>Según lo establecido en el Instructivo  IN- GF -14- 05 Protocolo de Seguridad y Manejo de Cuentas de Tesorería, el Profesional Especializado de Contabilidad, Profesional Especializado de Tesorería y el Subdirector Administrativo y Financiero, aplicarán los controles establecidos en el Protocolo de Seguridad y Manejo de Cuentas de Tesorería IN- GF -13- 01, informando mediante correo electrónico la novedad a la Oficina Jurídica.</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</si>
  <si>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</si>
  <si>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</si>
  <si>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</si>
  <si>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</si>
  <si>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</si>
  <si>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y financiero realizará seguimiento al avance de las actuaciones disciplinarias en curso, de conformidad con el informe mensual del contratista. </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</si>
  <si>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</si>
  <si>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</si>
  <si>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y financiero</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</si>
  <si>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</si>
  <si>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</si>
  <si>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 xml:space="preserve">Subdirector (a) Administrativo y Financiero </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</si>
  <si>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</si>
  <si>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</si>
  <si>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</si>
  <si>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</si>
  <si>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</si>
  <si>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Entre 10 y 50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</si>
  <si>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</si>
  <si>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presentadas </t>
  </si>
  <si>
    <t xml:space="preserve">Jefe Oficina Jurídica
Referente tecnico 
Abogado Responsable 
</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</si>
  <si>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</si>
  <si>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</si>
  <si>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</si>
  <si>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Entre 50 y 100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</si>
  <si>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</si>
  <si>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Jurídica
Referente tecnico 
Abogado Responsable </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</si>
  <si>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</si>
  <si>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</si>
  <si>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</si>
  <si>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recibidos y formato de monitoreo al contratista</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</si>
  <si>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</si>
  <si>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 xml:space="preserve">Jefe Oficina  Jurídica
Profesional Especializado Jurídico
</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</si>
  <si>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</si>
  <si>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</si>
  <si>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</si>
  <si>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El riesgo afecta la imagen de la entidad con algunos usuarios de relevancia frente al logro de los objetivos</t>
  </si>
  <si>
    <t>Cada vez que se requiera revisión de los documentos que sean allegados a la OJ,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</si>
  <si>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Cada vez que se requiera revisión de los documentos que sean allegados a la OAJ,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</si>
  <si>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</si>
  <si>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</si>
  <si>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</si>
  <si>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</si>
  <si>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El riesgo afecta la imagen de la entidad internamente, de conocimiento general, nivel interno, de junta dircetiva y accionistas y/o de provedores</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</si>
  <si>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</si>
  <si>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</si>
  <si>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</si>
  <si>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</si>
  <si>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</si>
  <si>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</si>
  <si>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</si>
  <si>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</si>
  <si>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</si>
  <si>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</si>
  <si>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</si>
  <si>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</si>
  <si>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</si>
  <si>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</si>
  <si>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</si>
  <si>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</si>
  <si>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</si>
  <si>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</si>
  <si>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</si>
  <si>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</si>
  <si>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</si>
  <si>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</si>
  <si>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</si>
  <si>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</si>
  <si>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</si>
  <si>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</si>
  <si>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</si>
  <si>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</si>
  <si>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</si>
  <si>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</si>
  <si>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</si>
  <si>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</si>
  <si>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</si>
  <si>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</si>
  <si>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</si>
  <si>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</si>
  <si>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</si>
  <si>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</si>
  <si>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</si>
  <si>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</si>
  <si>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</si>
  <si>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</si>
  <si>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</si>
  <si>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</si>
  <si>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</si>
  <si>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</si>
  <si>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</si>
  <si>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</si>
  <si>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</si>
  <si>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</si>
  <si>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</si>
  <si>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</si>
  <si>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</si>
  <si>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</si>
  <si>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</si>
  <si>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</si>
  <si>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family val="2"/>
      </rPr>
      <t>*</t>
    </r>
    <r>
      <rPr>
        <b/>
        <sz val="12"/>
        <color rgb="FF000000"/>
        <rFont val="Arial"/>
        <family val="2"/>
      </rPr>
      <t>Atributos de</t>
    </r>
    <r>
      <rPr>
        <b/>
        <sz val="12"/>
        <color rgb="FFE36C09"/>
        <rFont val="Arial"/>
        <family val="2"/>
      </rPr>
      <t xml:space="preserve"> </t>
    </r>
    <r>
      <rPr>
        <b/>
        <sz val="12"/>
        <color rgb="FF000000"/>
        <rFont val="Arial"/>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</si>
  <si>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</si>
  <si>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</si>
  <si>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</si>
  <si>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</si>
  <si>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</si>
  <si>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</si>
  <si>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</si>
  <si>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family val="2"/>
      </rPr>
      <t>*Nota 1:</t>
    </r>
    <r>
      <rPr>
        <sz val="12"/>
        <color theme="1"/>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</si>
  <si>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</si>
  <si>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</si>
  <si>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</si>
  <si>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</si>
  <si>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</si>
  <si>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Daños Activos Fisicos</t>
  </si>
  <si>
    <t>Relaciones Laborales</t>
  </si>
  <si>
    <t>Registro Sustancial</t>
  </si>
  <si>
    <t>Registro Material</t>
  </si>
  <si>
    <t>Sin registro</t>
  </si>
  <si>
    <t>Reducir</t>
  </si>
  <si>
    <t>No se reporta materialización del riesgo por parte del responsable del proceso. 
Responsable del Seguimiento: Juan Gutiérrez</t>
  </si>
  <si>
    <t>1.1</t>
  </si>
  <si>
    <t>2.1</t>
  </si>
  <si>
    <t>3.1</t>
  </si>
  <si>
    <t>3.2</t>
  </si>
  <si>
    <t>3.3</t>
  </si>
  <si>
    <t>4.1</t>
  </si>
  <si>
    <t>5.1</t>
  </si>
  <si>
    <t>5.2</t>
  </si>
  <si>
    <t>5.3</t>
  </si>
  <si>
    <t>6.1</t>
  </si>
  <si>
    <t>6.2</t>
  </si>
  <si>
    <t>7.1</t>
  </si>
  <si>
    <t>8.1</t>
  </si>
  <si>
    <t>8.2</t>
  </si>
  <si>
    <t>9.1</t>
  </si>
  <si>
    <t>9.2</t>
  </si>
  <si>
    <t>10.1</t>
  </si>
  <si>
    <t>10.2</t>
  </si>
  <si>
    <t>10.3</t>
  </si>
  <si>
    <t>11.1</t>
  </si>
  <si>
    <t>11.2</t>
  </si>
  <si>
    <t>11.3</t>
  </si>
  <si>
    <t>12.1</t>
  </si>
  <si>
    <t>12.2</t>
  </si>
  <si>
    <t>12.3</t>
  </si>
  <si>
    <t>13.1</t>
  </si>
  <si>
    <t>13.2</t>
  </si>
  <si>
    <t>13.3</t>
  </si>
  <si>
    <t>14.1</t>
  </si>
  <si>
    <t>14.2</t>
  </si>
  <si>
    <t>14.3</t>
  </si>
  <si>
    <t>15.1</t>
  </si>
  <si>
    <t>16.1</t>
  </si>
  <si>
    <t>17.1</t>
  </si>
  <si>
    <t>18.1</t>
  </si>
  <si>
    <t>19.1</t>
  </si>
  <si>
    <t>20.1</t>
  </si>
  <si>
    <t>21.1</t>
  </si>
  <si>
    <t>22.1</t>
  </si>
  <si>
    <t>23.1</t>
  </si>
  <si>
    <t>24.1</t>
  </si>
  <si>
    <t>1.2</t>
  </si>
  <si>
    <t>1.3</t>
  </si>
  <si>
    <t>2.2</t>
  </si>
  <si>
    <t>4.2</t>
  </si>
  <si>
    <t>G</t>
  </si>
  <si>
    <t>Posibilidad de daño reputacional y económico por presentar o publicar información con inconsistencias, debido a la deficiencia en la calidad o extemporáneidad de la información por parte de las diferentes oficinas y subdirecciones del IDEP</t>
  </si>
  <si>
    <t xml:space="preserve"> De acuerdo con la periodicidad del informe, el profesional y/o contratista de la Oficina Asesora de Planeación verificará la consistencia de la información contenida en los informes presentadas por las oficinas y subdirecciones del IDEP. En caso de desviación se informará mediante correo electrónico a la dependencia generadora de la información.</t>
  </si>
  <si>
    <t xml:space="preserve">1.  Baja efectividad en los resultados esperados en el Plan de acción de la entidad  
2.Baja articulación entre las Áreas para el reporte del Plan de Acción de la entidad.
</t>
  </si>
  <si>
    <t xml:space="preserve">Posibilidad de daño económico y reputacional por baja efectividad en los resultados esperados en el Plan de Acción de la entidad , la baja articulación entre las áreas para el reporte y la falta de alineación de los proyectos de inversión con las políticas de gestión y desempeño institucional </t>
  </si>
  <si>
    <t>Posibilidad de daño reputacional por el incumplimiento en la publicación de la información establecida en la Ley de Transparencia, debido a la entrega Inoportuna, incompleta y/o desactualizada de la información a publicar en el link de Transparencia y Acceso a la Información Pública</t>
  </si>
  <si>
    <t>Una vez al año, la Oficina Asesora de Planeación promocionará en la página web de la entidad, el Programa de Transparencia y Ética Pública para la construcción participativa y en colaboración con la ciudadanía y grupos de valor</t>
  </si>
  <si>
    <t xml:space="preserve">Posibilidad de daño económico y reputacional por falta de articulación en la definición y desarrollo de las actividades de los proyectos de investigación y desarrollo pedagógico con respecto al proyecto de inversión formulado, generando incumplimiento en los objetivos del proyecto de inversión. </t>
  </si>
  <si>
    <t xml:space="preserve">Cuatrimestralmente, el Comité Academico, realizará una revisión y seguimiento de las actividades a los proyectos de investigación y desarrollo pedagógico que sea articulado con el proyecto de inversión. Dicha revisión se podrá evidenciar a través de las actas del Comité Académico. </t>
  </si>
  <si>
    <t>Una vez al año o cuando se formulan los proyectos de investigación y desarrollo pedagógico, el subdirector académico y/o el contratista delegado, realizará el cuadro de control general de seguimiento a los porcentajes de ejecución de las fichas de los proyectos de investigación o desarrollo pedagógico de la vigencia el cual es insumo para el seguimiento de las metas Proyecto de Inversión y productos MGA</t>
  </si>
  <si>
    <t>Cuatrimestralmente, la Subdirección Académica verifica la ruta donde reposan los soportes que avalan las certificaciones académicas expedidas, por medio del seguimiento de un archivo excel</t>
  </si>
  <si>
    <t xml:space="preserve">
Cuando se entrega el informe final del proyecto de investigación o desarrollo al final de la vigencia, el profesional de la subdirección académica responsable del proyecto, anexará cartas de autores que señalan el consentimiento, autorización y las declaraciones de autenticidad y responsabilidad frente a los temas de plagio que se puedan presentar en los textos y/o documentos entregados; lo anterior en las carpetas de cada uno de los proyectos
</t>
  </si>
  <si>
    <t xml:space="preserve">
Posibilidad de daño reputacional por Uso indebido de los documentos producidos por el Instituto para beneficio propio o de terceros, debido a la Consulta y préstamo de documentos con información clasificada o reservada a personas no autorizadas
</t>
  </si>
  <si>
    <t>Mensualmente, el profesional especializado codigo 222-03 de la subdirección académica y el contratista de la subdirección administrativa, diligenciaran el Formato FT-GD-07-03 "Prestamos de Expedientes" para las solicitudes de préstamo del archivo central</t>
  </si>
  <si>
    <t>Mansual</t>
  </si>
  <si>
    <t xml:space="preserve">Cuatrimestralmente, los líderes de los proyectos, utilizarán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</si>
  <si>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 xml:space="preserve">Anualmente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</si>
  <si>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 xml:space="preserve">Solicitar el FUID anualmente para realizar el cronograma. </t>
  </si>
  <si>
    <t>Cotejar el FUID contra la documentación contenida en la transferencia primaria de cada dependencia de acuerdo con el Cronograma y si requiere se notificarán los ajustes por correo electrónico.</t>
  </si>
  <si>
    <t xml:space="preserve">Realizar el envío mediante correo electronico de las observaciones </t>
  </si>
  <si>
    <t>Cada vez que se requiera el préstamo de una carpeta del archivo central, el profesional especializado de la subdirección académica, recibirá el formato: FT-GD-07-03 Préstamo de expedientes y realizará las observaciones correspondientes mediante correo electrónico.</t>
  </si>
  <si>
    <t>Revisar los Formatos FT-GD-07-03 "Prestamos de Expedientes" para las solicitudes de préstamo del archivo central y validar drente al inventario del archivo central</t>
  </si>
  <si>
    <t>15.2</t>
  </si>
  <si>
    <t>15.3</t>
  </si>
  <si>
    <t>El Jefe de la Oficina Jurídica realizará la verificación de los contratistas naturales y/o jurídicos en listas restrictivas gratuitas, previo a realizar la contratación; en caso de encontrar reporte en las listas realizará el procedimiento respectivo de reporte</t>
  </si>
  <si>
    <t xml:space="preserve">Posibilidad de daño económico y reputacional por la no prestación de servicios tecnológicos a la entidad debido a suspensión o interrupción de los servicios de TI y daños de los equipos que hacen parte de la infraestructura.  </t>
  </si>
  <si>
    <t xml:space="preserve">Verificar el cumplimiento estricto a las actividades, así como, el registro de las mismas a las que halla lugar, del plan de mantenimiento y monitoreo. </t>
  </si>
  <si>
    <t>Ejecutar el plan de contingnecia tecnológica cada vez que se presente indisponibilidad del servicio por fallas técnicas</t>
  </si>
  <si>
    <t xml:space="preserve">
Técnico opertativo, ingeniero de soporte de infraestructura TI.</t>
  </si>
  <si>
    <t xml:space="preserve">No prestación de servicios tecnologicos a la entidad
</t>
  </si>
  <si>
    <t>Suspensión o interrupción de los servicios TI por falta de la continuidad de contratos de soporte y/o por finalización de ciclo de vida de los equipos por obsolecencia,  o por finalización de ciclo de vida de equipos por parte del fabricante y/o proveedores</t>
  </si>
  <si>
    <t xml:space="preserve">Posibilidad de daño económico y reputacional por la no prestación de servicios tecnológicos a la entidad debido a la imposibilidad de normalizar el funcionamiento de los servicios  e infraestructura tecnológica </t>
  </si>
  <si>
    <t>Alto</t>
  </si>
  <si>
    <t xml:space="preserve">Comprar nueva tecnología,  reparar los equipos con daños. Comprar y/o renovar licencia, comprar y/o renovar servicios de soporte. </t>
  </si>
  <si>
    <t>Remplazar el elemento de infraestructura tecnológica que presenta el daño y/o configurar aplicación que falla. Renovación de equipos obsoletos. Ejecutar el plan de contingnecia tecnológica.</t>
  </si>
  <si>
    <t xml:space="preserve">Verificar el cumplimiento estricto a las actividades, así como, el registro de las mismas a las que halla lugar, del plan de mantenimiento con relación a la actualización, monitoreo de los equipos, aplicaciones y políticas de seguridad de la entidad </t>
  </si>
  <si>
    <t>Ejecutar el plan de contingencia tecnológica cada vez que se presente indisponibilidad del servicio por ataque informático o mala manipulación de la información y/o documentos.</t>
  </si>
  <si>
    <t>Restaurar los backups necesarios a fin de logar la disponibilidad de la infraestructura tecnológica afectada. Ejecutar el plan de contingnecia tecnológica.</t>
  </si>
  <si>
    <t>Hacer campañas de apropiación y conocimiento de la política de seguridad y privacidad de la información y el plan de contingencia tecnológica</t>
  </si>
  <si>
    <t>Reafirmar las acciones preventivas a tener en cuenta para evitar ataques informáticos, aplicando el plan de contingencia tecnológica.</t>
  </si>
  <si>
    <t xml:space="preserve">Ingenieros del area de gestión técnologica  </t>
  </si>
  <si>
    <t>A la instalación de la consola del antivirus se realiza la configuración y parametrización con creación de reglas para que el antivirus se actualice permanentemente y verifique en los endpoint. Se generan reportes de manera trimestral o a necesidad de algún evento que se requiera para validar los resultados y tomar las acciones necesarias.</t>
  </si>
  <si>
    <t>Trimestralmente se actualiza a la última versión de los endpoint. Según el resultado del repote trimestral se toman las acciones necesarias para corregir las vulnerabilidades y hallazgos detectados.</t>
  </si>
  <si>
    <t>Eliminar el virus, eliminar el ataque. Restaurar los backups necesarios a fin de logar la disponibilidad de la infraestructura tecnológica afectada</t>
  </si>
  <si>
    <t xml:space="preserve">Definición e implementación de configuraciones desde la consola del firewall, generando reportes de seguimiento
</t>
  </si>
  <si>
    <t xml:space="preserve">Durante la instalación, configuración y puesta en marcha de la solución, se generan informes de configuración y funcionamiento y se generan de forma trimestral. De otra parte, durante el periodo de vigencia de las licencias, el firewall actualiza las bases de datos de antivirus, ataques y motores de procesamiento, de acuerdo a la periodicidad definida por  fabricante. Para ciertas ocasiones y por demanda, se hacen ajustes a la configuración como la creación de reglas, actualizaciones del firmware, o demas acciones requeridas para afinar el funcionamiento y la protección sobre el equipo y la red. </t>
  </si>
  <si>
    <t>Ejecutar el plan de contingnecia tecnológica. Contactar con el proveedor para soporte</t>
  </si>
  <si>
    <t>Se cuenta con un control de acceso biométrico al datacenter y para los usuarios no autorizados se cuenta con un formato de registro de acceso físico</t>
  </si>
  <si>
    <t>Permitir el ingreso al centro de datos solo de personas autorizadas por los miembros de Gestión Tecnológica, requiriendo el diligenciamiento del formato de ingreso. Controlar el ingreso al Centro de Datos  del personal ajeno a Gestión Tecnológica</t>
  </si>
  <si>
    <t>Para evitar el ingreso a personal ajeno al Data Center se instaló el acceso biométrico. Ejecutar el plan de contingnecia tecnológica.</t>
  </si>
  <si>
    <t>El cambio de contraseñas para los usuarios de dominio y correo se programó para realizarlo cada 3 meses, informando al usuario a través de mensaje para realizar el cambio respectivo.
Igualmente se gestiona a necesidad del usuario por solicitud en mesa de ayuda.
El cambio de contraseñas para los usuarios del sistema de información Goobi está parametrizado en la base de datos y este se activa tres veces al año. 
El cambio de contraseñas para los usuarios del sistema de información Humano en línea se realiza a través de solicitud en mesa de ayuda, únicamente cuando hay inconvenientes en el cambio solicitado a través de Link que es enviado al correo del usuario.
El cambio de contraseñas para los usuarios del sistema de información Humano Liquidador de nómina se realiza una vez al año de forma manual y las veces que el usuario lo requiera a través de la mesa de ayuda del IDEP.</t>
  </si>
  <si>
    <t>Para el sistema de información Goobi se restablecen las constraseñas de todos los usuarios de forma automatica tres veces al año y a solicitud de los usuarios por mesa de ayuda.
Para el sistema de información Humano en línea, se restablecen las contraseñas a solicitud de los usuarios por mesa de ayuda.
Para el sistema de información Humano Liquidador de Nómina la contraseña del lider del proceso, se restablece anualmente.
Las contraseñas de correos y dominio solicita nueva contraseña automáticamente cada tres meses y se realiza además por solicitud de los usuarios a través de mesa de ayuda.</t>
  </si>
  <si>
    <t>En caso de que haya un acceso no autorizado en donde ocurra una pérdida o adulteración de información se restaurará el backup correspondiente.
Se procede a restablecer la contraseña de forma inmediata para que el usuario asigne una nueva teniendo en cuenta el Compromiso de cumplimiento de las políticas TIC del IDEP.</t>
  </si>
  <si>
    <t>Ing. soporte sistemas de información.
Técnico Operativo.</t>
  </si>
  <si>
    <t>Anualmente, los tecnicos del proceso de gestion tecnológica valida los ciclos de vida del hardware y software de los fabricantes y proveedores de la infraestructura tecnológica del Instituto. 
Se verifican las fechas de vencimiento del software y hardware
A través de una regla del directorio activo  los usuarios no pueden instalar software.</t>
  </si>
  <si>
    <t>Ejecutar el plan de contingnecia tecnológica.</t>
  </si>
  <si>
    <t>Técnico operativo.</t>
  </si>
  <si>
    <t>Trimestralmente se registra monitoreo del comportamiento de la infraestructura tecnologica por parte de los ingeneiros conrtatistas y el técnico operativo del area gestión Tecnologica de la OAP por medio de un plan de mantenimiento, monitoreo y seguimiento. https://docs.google.com/spreadsheets/d/1wNb7yBmlB4zqQxxx48AE5GXjcA9wcGDz/edit#gid=948254401</t>
  </si>
  <si>
    <t>Trimestralmente se revisan las fechas de terminación de contratos de soporte para fines pertienentes y se revisa el ciclo de vida de equipos, se realizan dos reciclatones en el año. Se informa a la alta dirección de las necesidades de contratación y renovación de infraestructura tecnológica en reuniones internas y en comités de contratación.
https://docs.google.com/spreadsheets/d/1wNb7yBmlB4zqQxxx48AE5GXjcA9wcGDz/edit#gid=948254401</t>
  </si>
  <si>
    <t>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https://docs.google.com/spreadsheets/d/1wNb7yBmlB4zqQxxx48AE5GXjcA9wcGDz/edit#gid=948254401</t>
  </si>
  <si>
    <t>23.2</t>
  </si>
  <si>
    <t>23.4</t>
  </si>
  <si>
    <t>23.5</t>
  </si>
  <si>
    <t>23.6</t>
  </si>
  <si>
    <t>23.3</t>
  </si>
  <si>
    <t>23.7</t>
  </si>
  <si>
    <t>25.1</t>
  </si>
  <si>
    <t>26.1</t>
  </si>
  <si>
    <t>SEGUIMIENTO 2DO CUATRIMESTRE 2024 - PRIMERA LINEA DE DEFENSA</t>
  </si>
  <si>
    <t>SEGUIMIENTO TERCER CUATRIMESTRE 2024</t>
  </si>
  <si>
    <t xml:space="preserve">SEGUIMIENTO 1ER CUATRIMESTRE 2024 </t>
  </si>
  <si>
    <t>VERSIÓN : 8</t>
  </si>
  <si>
    <t>Trimestralmente, los contratistas de diseño gráfico, realizaran seguimiento a la aplicación del Manual de imagen institucional, diligenciando la lista de verificación de lineamientos del manual de Imagen de la Alcaldía y el Manual de Imagen Institucional</t>
  </si>
  <si>
    <t>Leve</t>
  </si>
  <si>
    <t>Fecha Aprobación: 12/12/2023</t>
  </si>
  <si>
    <t>MAPA DE RIESGOS Y DE CORRUPCIÓN POR PROCESOS - 2024
INSTITUTO PARA LA INVESTIGACIÓN EDUCATIVA Y EL DESARROLLO PEDAGÓGICO - IDEP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</si>
</sst>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 de &quot;mmmm&quot; de &quot;yyyy"/>
    <numFmt numFmtId="165" formatCode="0.0%"/>
    <numFmt numFmtId="166" formatCode="d/m/yyyy"/>
  </numFmts>
  <fonts count="87" x14ac:knownFonts="1">
    <font>
      <sz val="11"/>
      <color theme="1"/>
      <name val="Calibri"/>
      <scheme val="minor"/>
    </font>
    <font>
      <sz val="11"/>
      <color theme="1"/>
      <name val="Calibri"/>
      <family val="2"/>
      <scheme val="minor"/>
    </font>
    <font>
      <b/>
      <sz val="20"/>
      <color rgb="FF000000"/>
      <name val="Arial"/>
      <family val="2"/>
    </font>
    <font>
      <sz val="11"/>
      <name val="Calibri"/>
      <family val="2"/>
    </font>
    <font>
      <sz val="11"/>
      <color theme="1"/>
      <name val="Calibri"/>
      <family val="2"/>
    </font>
    <font>
      <b/>
      <sz val="12"/>
      <color rgb="FF000000"/>
      <name val="Arial"/>
      <family val="2"/>
    </font>
    <font>
      <sz val="11"/>
      <color rgb="FF000000"/>
      <name val="Arial"/>
      <family val="2"/>
    </font>
    <font>
      <b/>
      <sz val="14"/>
      <color rgb="FF000000"/>
      <name val="Arial"/>
      <family val="2"/>
    </font>
    <font>
      <b/>
      <sz val="11"/>
      <color rgb="FFFFFFFF"/>
      <name val="Arial"/>
      <family val="2"/>
    </font>
    <font>
      <b/>
      <sz val="11"/>
      <color rgb="FF000000"/>
      <name val="Arial"/>
      <family val="2"/>
    </font>
    <font>
      <sz val="8"/>
      <color theme="1"/>
      <name val="Calibri"/>
      <family val="2"/>
    </font>
    <font>
      <sz val="10"/>
      <color theme="1"/>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1"/>
      <color theme="1"/>
      <name val="Arial Narrow"/>
      <family val="2"/>
    </font>
    <font>
      <b/>
      <sz val="14"/>
      <color rgb="FFFFFFFF"/>
      <name val="Calibri"/>
      <family val="2"/>
    </font>
    <font>
      <b/>
      <sz val="14"/>
      <color rgb="FFFFFFFF"/>
      <name val="Arial Narrow"/>
      <family val="2"/>
    </font>
    <font>
      <b/>
      <sz val="14"/>
      <color theme="0"/>
      <name val="Arial Narrow"/>
      <family val="2"/>
    </font>
    <font>
      <sz val="14"/>
      <color theme="0"/>
      <name val="Arial Narrow"/>
      <family val="2"/>
    </font>
    <font>
      <b/>
      <sz val="12"/>
      <color rgb="FFFFFFFF"/>
      <name val="Calibri"/>
      <family val="2"/>
    </font>
    <font>
      <b/>
      <sz val="11"/>
      <color theme="1"/>
      <name val="Arial Narrow"/>
      <family val="2"/>
    </font>
    <font>
      <sz val="10"/>
      <color theme="1"/>
      <name val="Arial Narrow"/>
      <family val="2"/>
    </font>
    <font>
      <sz val="11"/>
      <color rgb="FF000000"/>
      <name val="Arial Narrow"/>
      <family val="2"/>
    </font>
    <font>
      <u/>
      <sz val="11"/>
      <color theme="10"/>
      <name val="Calibri"/>
      <family val="2"/>
    </font>
    <font>
      <u/>
      <sz val="11"/>
      <color rgb="FF0000FF"/>
      <name val="Calibri"/>
      <family val="2"/>
    </font>
    <font>
      <sz val="11"/>
      <color rgb="FF0000FF"/>
      <name val="Calibri"/>
      <family val="2"/>
    </font>
    <font>
      <u/>
      <sz val="11"/>
      <color rgb="FF0000FF"/>
      <name val="Calibri"/>
      <family val="2"/>
    </font>
    <font>
      <u/>
      <sz val="11"/>
      <color rgb="FF0000FF"/>
      <name val="Calibri"/>
      <family val="2"/>
    </font>
    <font>
      <u/>
      <sz val="11"/>
      <color rgb="FF000000"/>
      <name val="Calibri"/>
      <family val="2"/>
    </font>
    <font>
      <u/>
      <sz val="11"/>
      <color rgb="FF0000FF"/>
      <name val="Calibri"/>
      <family val="2"/>
    </font>
    <font>
      <u/>
      <sz val="11"/>
      <color theme="1"/>
      <name val="Calibri"/>
      <family val="2"/>
    </font>
    <font>
      <sz val="11"/>
      <color rgb="FF000000"/>
      <name val="Docs-Calibri"/>
    </font>
    <font>
      <sz val="11"/>
      <color rgb="FF000000"/>
      <name val="Calibri"/>
      <family val="2"/>
    </font>
    <font>
      <u/>
      <sz val="11"/>
      <color theme="1"/>
      <name val="Calibri"/>
      <family val="2"/>
    </font>
    <font>
      <u/>
      <sz val="11"/>
      <color rgb="FF0000FF"/>
      <name val="Calibri"/>
      <family val="2"/>
    </font>
    <font>
      <u/>
      <sz val="11"/>
      <color rgb="FF0000FF"/>
      <name val="Calibri"/>
      <family val="2"/>
    </font>
    <font>
      <u/>
      <sz val="11"/>
      <color theme="10"/>
      <name val="Calibri"/>
      <family val="2"/>
    </font>
    <font>
      <u/>
      <sz val="11"/>
      <color rgb="FF000000"/>
      <name val="Calibri"/>
      <family val="2"/>
    </font>
    <font>
      <sz val="11"/>
      <color theme="10"/>
      <name val="Calibri"/>
      <family val="2"/>
    </font>
    <font>
      <u/>
      <sz val="11"/>
      <color rgb="FF0000FF"/>
      <name val="Calibri"/>
      <family val="2"/>
    </font>
    <font>
      <u/>
      <sz val="11"/>
      <color rgb="FF0000FF"/>
      <name val="Calibri"/>
      <family val="2"/>
    </font>
    <font>
      <b/>
      <sz val="11"/>
      <color rgb="FFFFFFFF"/>
      <name val="Calibri"/>
      <family val="2"/>
    </font>
    <font>
      <b/>
      <sz val="11"/>
      <color theme="0"/>
      <name val="Calibri"/>
      <family val="2"/>
    </font>
    <font>
      <sz val="11"/>
      <color theme="0"/>
      <name val="Calibri"/>
      <family val="2"/>
    </font>
    <font>
      <u/>
      <sz val="11"/>
      <color theme="1"/>
      <name val="Calibri"/>
      <family val="2"/>
    </font>
    <font>
      <u/>
      <sz val="11"/>
      <color rgb="FF0000FF"/>
      <name val="Calibri"/>
      <family val="2"/>
    </font>
    <font>
      <u/>
      <sz val="11"/>
      <color theme="10"/>
      <name val="Calibri"/>
      <family val="2"/>
    </font>
    <font>
      <u/>
      <sz val="11"/>
      <color rgb="FF0000FF"/>
      <name val="Calibri"/>
      <family val="2"/>
    </font>
    <font>
      <u/>
      <sz val="11"/>
      <color theme="10"/>
      <name val="Calibri"/>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26"/>
      <color rgb="FF000000"/>
      <name val="Arial Narrow"/>
      <family val="2"/>
    </font>
    <font>
      <sz val="26"/>
      <color rgb="FFFFFFFF"/>
      <name val="Arial Narrow"/>
      <family val="2"/>
    </font>
    <font>
      <sz val="16"/>
      <color theme="1"/>
      <name val="Arial Narrow"/>
      <family val="2"/>
    </font>
    <font>
      <sz val="16"/>
      <color rgb="FF000000"/>
      <name val="Arial Narrow"/>
      <family val="2"/>
    </font>
    <font>
      <sz val="16"/>
      <color theme="1"/>
      <name val="Calibri"/>
      <family val="2"/>
    </font>
    <font>
      <sz val="11"/>
      <color theme="1"/>
      <name val="Arial"/>
      <family val="2"/>
    </font>
    <font>
      <sz val="12"/>
      <color theme="1"/>
      <name val="Arial"/>
      <family val="2"/>
    </font>
    <font>
      <sz val="12"/>
      <color rgb="FF000000"/>
      <name val="Arial"/>
      <family val="2"/>
    </font>
    <font>
      <b/>
      <sz val="9"/>
      <color theme="1"/>
      <name val="Arial Narrow"/>
      <family val="2"/>
    </font>
    <font>
      <sz val="10"/>
      <color rgb="FF000000"/>
      <name val="Arial Narrow"/>
      <family val="2"/>
    </font>
    <font>
      <sz val="11"/>
      <color rgb="FFFF0000"/>
      <name val="Arial Narrow"/>
      <family val="2"/>
    </font>
    <font>
      <b/>
      <sz val="12"/>
      <color rgb="FFE36C09"/>
      <name val="Arial"/>
      <family val="2"/>
    </font>
    <font>
      <u/>
      <sz val="11"/>
      <color theme="10"/>
      <name val="Calibri"/>
      <family val="2"/>
      <scheme val="minor"/>
    </font>
    <font>
      <sz val="11"/>
      <color theme="1"/>
      <name val="Calibri"/>
      <family val="2"/>
    </font>
    <font>
      <sz val="11"/>
      <color theme="1"/>
      <name val="Arial Narrow"/>
      <family val="2"/>
    </font>
    <font>
      <sz val="11"/>
      <color rgb="FF000000"/>
      <name val="Arial Narrow"/>
      <family val="2"/>
    </font>
    <font>
      <u/>
      <sz val="11"/>
      <color rgb="FF0000FF"/>
      <name val="Calibri"/>
      <family val="2"/>
    </font>
    <font>
      <u/>
      <sz val="11"/>
      <color rgb="FF000000"/>
      <name val="Calibri"/>
      <family val="2"/>
    </font>
    <font>
      <b/>
      <sz val="10"/>
      <color theme="1"/>
      <name val="Arial Narrow"/>
      <family val="2"/>
    </font>
    <font>
      <sz val="11"/>
      <color theme="1"/>
      <name val="Arial Narrow"/>
    </font>
    <font>
      <sz val="11"/>
      <color theme="1"/>
      <name val="Calibri"/>
    </font>
    <font>
      <b/>
      <sz val="11"/>
      <color theme="1"/>
      <name val="Arial Narrow"/>
    </font>
    <font>
      <sz val="11"/>
      <color rgb="FF000000"/>
      <name val="Arial Narrow"/>
    </font>
    <font>
      <sz val="10"/>
      <color theme="1"/>
      <name val="Arial"/>
    </font>
    <font>
      <u/>
      <sz val="11"/>
      <color rgb="FF0000FF"/>
      <name val="Arial Narrow"/>
    </font>
    <font>
      <u/>
      <sz val="11"/>
      <color theme="1"/>
      <name val="Arial Narrow"/>
    </font>
    <font>
      <u/>
      <sz val="11"/>
      <color rgb="FF000000"/>
      <name val="Arial Narrow"/>
    </font>
    <font>
      <sz val="11"/>
      <color rgb="FF000000"/>
      <name val="Arial"/>
    </font>
  </fonts>
  <fills count="37">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theme="0"/>
        <bgColor theme="0"/>
      </patternFill>
    </fill>
    <fill>
      <patternFill patternType="solid">
        <fgColor rgb="FFD0CECE"/>
        <bgColor rgb="FFD0CECE"/>
      </patternFill>
    </fill>
    <fill>
      <patternFill patternType="solid">
        <fgColor theme="7"/>
        <bgColor theme="7"/>
      </patternFill>
    </fill>
    <fill>
      <patternFill patternType="solid">
        <fgColor rgb="FF953734"/>
        <bgColor rgb="FF953734"/>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3F3151"/>
        <bgColor rgb="FF3F3151"/>
      </patternFill>
    </fill>
    <fill>
      <patternFill patternType="solid">
        <fgColor rgb="FFD99594"/>
        <bgColor rgb="FFD99594"/>
      </patternFill>
    </fill>
    <fill>
      <patternFill patternType="solid">
        <fgColor rgb="FF632423"/>
        <bgColor rgb="FF632423"/>
      </patternFill>
    </fill>
    <fill>
      <patternFill patternType="solid">
        <fgColor rgb="FFB8CCE4"/>
        <bgColor rgb="FFB8CCE4"/>
      </patternFill>
    </fill>
    <fill>
      <patternFill patternType="solid">
        <fgColor rgb="FFBFBFBF"/>
        <bgColor rgb="FFBFBFBF"/>
      </patternFill>
    </fill>
    <fill>
      <patternFill patternType="solid">
        <fgColor rgb="FFFFFF00"/>
        <bgColor rgb="FFFFFF00"/>
      </patternFill>
    </fill>
    <fill>
      <patternFill patternType="solid">
        <fgColor rgb="FF00B0F0"/>
        <bgColor rgb="FF00B0F0"/>
      </patternFill>
    </fill>
    <fill>
      <patternFill patternType="solid">
        <fgColor rgb="FF92CDDC"/>
        <bgColor rgb="FF92CDDC"/>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0"/>
        <bgColor indexed="64"/>
      </patternFill>
    </fill>
    <fill>
      <patternFill patternType="solid">
        <fgColor theme="0"/>
        <bgColor rgb="FFE5B8B7"/>
      </patternFill>
    </fill>
    <fill>
      <patternFill patternType="solid">
        <fgColor theme="6" tint="-0.249977111117893"/>
        <bgColor rgb="FF993300"/>
      </patternFill>
    </fill>
    <fill>
      <patternFill patternType="solid">
        <fgColor theme="7" tint="0.39997558519241921"/>
        <bgColor rgb="FFC0C0C0"/>
      </patternFill>
    </fill>
  </fills>
  <borders count="126">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CCCCCC"/>
      </top>
      <bottom/>
      <diagonal/>
    </border>
    <border>
      <left style="medium">
        <color rgb="FFCCCCCC"/>
      </left>
      <right/>
      <top style="medium">
        <color rgb="FFCCCCCC"/>
      </top>
      <bottom/>
      <diagonal/>
    </border>
    <border>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indexed="64"/>
      </top>
      <bottom style="medium">
        <color indexed="64"/>
      </bottom>
      <diagonal/>
    </border>
    <border>
      <left/>
      <right style="thin">
        <color rgb="FF000000"/>
      </right>
      <top style="medium">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1" fillId="0" borderId="0" applyNumberFormat="0" applyFill="0" applyBorder="0" applyAlignment="0" applyProtection="0"/>
  </cellStyleXfs>
  <cellXfs count="759">
    <xf numFmtId="0" fontId="0" fillId="0" borderId="0" xfId="0" applyFont="1" applyAlignment="1"/>
    <xf numFmtId="0" fontId="4" fillId="0" borderId="0" xfId="0" applyFont="1"/>
    <xf numFmtId="164" fontId="5" fillId="3" borderId="13" xfId="0" applyNumberFormat="1" applyFont="1" applyFill="1" applyBorder="1" applyAlignment="1">
      <alignment horizontal="center" vertical="center" wrapText="1"/>
    </xf>
    <xf numFmtId="0" fontId="6" fillId="0" borderId="0" xfId="0" applyFont="1"/>
    <xf numFmtId="0" fontId="6" fillId="5" borderId="17" xfId="0" applyFont="1" applyFill="1" applyBorder="1"/>
    <xf numFmtId="0" fontId="6" fillId="5" borderId="16" xfId="0" applyFont="1" applyFill="1" applyBorder="1" applyAlignment="1">
      <alignment horizontal="center"/>
    </xf>
    <xf numFmtId="0" fontId="6" fillId="5" borderId="18" xfId="0" applyFont="1" applyFill="1" applyBorder="1" applyAlignment="1">
      <alignment horizontal="center"/>
    </xf>
    <xf numFmtId="0" fontId="9" fillId="5" borderId="17" xfId="0" applyFont="1" applyFill="1" applyBorder="1" applyAlignment="1">
      <alignment horizontal="center"/>
    </xf>
    <xf numFmtId="0" fontId="6" fillId="5" borderId="17" xfId="0" applyFont="1" applyFill="1" applyBorder="1" applyAlignment="1">
      <alignment horizontal="center"/>
    </xf>
    <xf numFmtId="0" fontId="6" fillId="5" borderId="19" xfId="0" applyFont="1" applyFill="1" applyBorder="1" applyAlignment="1">
      <alignment horizontal="center"/>
    </xf>
    <xf numFmtId="0" fontId="6" fillId="6" borderId="17" xfId="0" applyFont="1" applyFill="1" applyBorder="1"/>
    <xf numFmtId="0" fontId="6" fillId="6" borderId="16" xfId="0" applyFont="1" applyFill="1" applyBorder="1" applyAlignment="1">
      <alignment horizontal="center"/>
    </xf>
    <xf numFmtId="0" fontId="6" fillId="6" borderId="18" xfId="0" applyFont="1" applyFill="1" applyBorder="1" applyAlignment="1">
      <alignment horizontal="center"/>
    </xf>
    <xf numFmtId="0" fontId="9" fillId="6" borderId="17" xfId="0" applyFont="1" applyFill="1" applyBorder="1" applyAlignment="1">
      <alignment horizontal="center"/>
    </xf>
    <xf numFmtId="0" fontId="6" fillId="8" borderId="17" xfId="0" applyFont="1" applyFill="1" applyBorder="1"/>
    <xf numFmtId="0" fontId="6" fillId="8" borderId="16" xfId="0" applyFont="1" applyFill="1" applyBorder="1" applyAlignment="1">
      <alignment horizontal="center"/>
    </xf>
    <xf numFmtId="0" fontId="6" fillId="8" borderId="18" xfId="0" applyFont="1" applyFill="1" applyBorder="1" applyAlignment="1">
      <alignment horizontal="center"/>
    </xf>
    <xf numFmtId="0" fontId="9" fillId="8" borderId="17" xfId="0" applyFont="1" applyFill="1" applyBorder="1" applyAlignment="1">
      <alignment horizontal="center"/>
    </xf>
    <xf numFmtId="0" fontId="5" fillId="9" borderId="17" xfId="0" applyFont="1" applyFill="1" applyBorder="1" applyAlignment="1">
      <alignment horizontal="right"/>
    </xf>
    <xf numFmtId="0" fontId="5" fillId="9" borderId="17" xfId="0" applyFont="1" applyFill="1" applyBorder="1" applyAlignment="1">
      <alignment horizontal="center"/>
    </xf>
    <xf numFmtId="0" fontId="10"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20" xfId="0" applyFont="1" applyBorder="1" applyAlignment="1">
      <alignment wrapText="1"/>
    </xf>
    <xf numFmtId="0" fontId="4" fillId="0" borderId="20" xfId="0" applyFont="1" applyBorder="1" applyAlignment="1">
      <alignment wrapText="1"/>
    </xf>
    <xf numFmtId="0" fontId="13" fillId="0" borderId="2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13" fillId="11" borderId="35" xfId="0" applyFont="1" applyFill="1" applyBorder="1" applyAlignment="1">
      <alignment vertical="center" wrapText="1"/>
    </xf>
    <xf numFmtId="0" fontId="13" fillId="11" borderId="35" xfId="0" applyFont="1" applyFill="1" applyBorder="1" applyAlignment="1">
      <alignment horizontal="center" vertical="center" wrapText="1"/>
    </xf>
    <xf numFmtId="0" fontId="16" fillId="0" borderId="0" xfId="0" applyFont="1"/>
    <xf numFmtId="0" fontId="18" fillId="15" borderId="40" xfId="0" applyFont="1" applyFill="1" applyBorder="1" applyAlignment="1">
      <alignment horizontal="center" vertical="center" textRotation="90"/>
    </xf>
    <xf numFmtId="0" fontId="19" fillId="15" borderId="41" xfId="0" applyFont="1" applyFill="1" applyBorder="1" applyAlignment="1">
      <alignment horizontal="center" vertical="center" wrapText="1"/>
    </xf>
    <xf numFmtId="0" fontId="19" fillId="15" borderId="41" xfId="0" applyFont="1" applyFill="1" applyBorder="1" applyAlignment="1">
      <alignment horizontal="center" vertical="center"/>
    </xf>
    <xf numFmtId="0" fontId="19" fillId="16" borderId="41" xfId="0" applyFont="1" applyFill="1" applyBorder="1" applyAlignment="1">
      <alignment horizontal="center" vertical="center" wrapText="1"/>
    </xf>
    <xf numFmtId="0" fontId="19" fillId="8" borderId="41" xfId="0" applyFont="1" applyFill="1" applyBorder="1" applyAlignment="1">
      <alignment horizontal="center" vertical="center"/>
    </xf>
    <xf numFmtId="0" fontId="19" fillId="8" borderId="41" xfId="0" applyFont="1" applyFill="1" applyBorder="1" applyAlignment="1">
      <alignment horizontal="center" vertical="center" wrapText="1"/>
    </xf>
    <xf numFmtId="0" fontId="19" fillId="15" borderId="41" xfId="0" applyFont="1" applyFill="1" applyBorder="1" applyAlignment="1">
      <alignment horizontal="center" vertical="center" textRotation="90" wrapText="1"/>
    </xf>
    <xf numFmtId="0" fontId="21" fillId="6" borderId="17" xfId="0" applyFont="1" applyFill="1" applyBorder="1" applyAlignment="1">
      <alignment horizontal="center" vertical="center" wrapText="1"/>
    </xf>
    <xf numFmtId="0" fontId="21" fillId="18" borderId="17" xfId="0" applyFont="1" applyFill="1" applyBorder="1" applyAlignment="1">
      <alignment horizontal="center" vertical="center" wrapText="1"/>
    </xf>
    <xf numFmtId="0" fontId="21" fillId="19" borderId="47" xfId="0" applyFont="1" applyFill="1" applyBorder="1" applyAlignment="1">
      <alignment horizontal="center" vertical="center" wrapText="1"/>
    </xf>
    <xf numFmtId="0" fontId="21" fillId="20" borderId="47" xfId="0" applyFont="1" applyFill="1" applyBorder="1" applyAlignment="1">
      <alignment horizontal="center" vertical="center" wrapText="1"/>
    </xf>
    <xf numFmtId="0" fontId="21" fillId="21" borderId="47" xfId="0" applyFont="1" applyFill="1" applyBorder="1" applyAlignment="1">
      <alignment horizontal="center" vertical="center" wrapText="1"/>
    </xf>
    <xf numFmtId="0" fontId="21" fillId="22"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4" fillId="16" borderId="41" xfId="0" applyFont="1" applyFill="1" applyBorder="1"/>
    <xf numFmtId="0" fontId="4" fillId="0" borderId="49" xfId="0" applyFont="1" applyBorder="1" applyAlignment="1">
      <alignment horizontal="center"/>
    </xf>
    <xf numFmtId="0" fontId="19" fillId="8" borderId="50" xfId="0" applyFont="1" applyFill="1" applyBorder="1" applyAlignment="1">
      <alignment horizontal="center" vertical="center" textRotation="90"/>
    </xf>
    <xf numFmtId="49" fontId="19" fillId="8" borderId="50" xfId="0" applyNumberFormat="1" applyFont="1" applyFill="1" applyBorder="1" applyAlignment="1">
      <alignment vertical="center" textRotation="90" wrapText="1"/>
    </xf>
    <xf numFmtId="49" fontId="19" fillId="8" borderId="50" xfId="0" applyNumberFormat="1" applyFont="1" applyFill="1" applyBorder="1" applyAlignment="1">
      <alignment horizontal="center" vertical="center" wrapText="1"/>
    </xf>
    <xf numFmtId="49" fontId="19" fillId="2" borderId="50" xfId="0" applyNumberFormat="1" applyFont="1" applyFill="1" applyBorder="1" applyAlignment="1">
      <alignment vertical="center" textRotation="90" wrapText="1"/>
    </xf>
    <xf numFmtId="49" fontId="19" fillId="2" borderId="50" xfId="0" applyNumberFormat="1"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21" fillId="6" borderId="50" xfId="0" applyFont="1" applyFill="1" applyBorder="1" applyAlignment="1">
      <alignment horizontal="center" vertical="center" wrapText="1"/>
    </xf>
    <xf numFmtId="0" fontId="21" fillId="18" borderId="50" xfId="0" applyFont="1" applyFill="1" applyBorder="1" applyAlignment="1">
      <alignment horizontal="center" vertical="center" wrapText="1"/>
    </xf>
    <xf numFmtId="0" fontId="21" fillId="13" borderId="53" xfId="0" applyFont="1" applyFill="1" applyBorder="1" applyAlignment="1">
      <alignment horizontal="center" vertical="center" wrapText="1"/>
    </xf>
    <xf numFmtId="0" fontId="21" fillId="13" borderId="54" xfId="0" applyFont="1" applyFill="1" applyBorder="1" applyAlignment="1">
      <alignment horizontal="center" vertical="center" wrapText="1"/>
    </xf>
    <xf numFmtId="0" fontId="21" fillId="19" borderId="54" xfId="0" applyFont="1" applyFill="1" applyBorder="1" applyAlignment="1">
      <alignment horizontal="center" vertical="center" wrapText="1"/>
    </xf>
    <xf numFmtId="0" fontId="21" fillId="20" borderId="54" xfId="0" applyFont="1" applyFill="1" applyBorder="1" applyAlignment="1">
      <alignment horizontal="center" vertical="center" wrapText="1"/>
    </xf>
    <xf numFmtId="0" fontId="21" fillId="14" borderId="51" xfId="0" applyFont="1" applyFill="1" applyBorder="1" applyAlignment="1">
      <alignment horizontal="center" vertical="center" wrapText="1"/>
    </xf>
    <xf numFmtId="0" fontId="21" fillId="14" borderId="54" xfId="0" applyFont="1" applyFill="1" applyBorder="1" applyAlignment="1">
      <alignment horizontal="center" vertical="center" wrapText="1"/>
    </xf>
    <xf numFmtId="0" fontId="21" fillId="21" borderId="54" xfId="0" applyFont="1" applyFill="1" applyBorder="1" applyAlignment="1">
      <alignment horizontal="center" vertical="center" wrapText="1"/>
    </xf>
    <xf numFmtId="0" fontId="21" fillId="22" borderId="54" xfId="0" applyFont="1" applyFill="1" applyBorder="1" applyAlignment="1">
      <alignment horizontal="center" vertical="center" wrapText="1"/>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7" xfId="0" applyFont="1" applyBorder="1" applyAlignment="1">
      <alignment horizontal="center" vertical="center"/>
    </xf>
    <xf numFmtId="0" fontId="22" fillId="0" borderId="57" xfId="0" applyFont="1" applyBorder="1" applyAlignment="1">
      <alignment horizontal="center" vertical="center" wrapText="1"/>
    </xf>
    <xf numFmtId="9" fontId="16" fillId="0" borderId="57" xfId="0" applyNumberFormat="1" applyFont="1" applyBorder="1" applyAlignment="1">
      <alignment horizontal="center" vertical="center" wrapText="1"/>
    </xf>
    <xf numFmtId="0" fontId="22" fillId="0" borderId="57" xfId="0" applyFont="1" applyBorder="1" applyAlignment="1">
      <alignment horizontal="center" vertical="center"/>
    </xf>
    <xf numFmtId="0" fontId="23" fillId="0" borderId="57" xfId="0" applyFont="1" applyBorder="1" applyAlignment="1">
      <alignment horizontal="center" vertical="center" wrapText="1"/>
    </xf>
    <xf numFmtId="0" fontId="16" fillId="0" borderId="57" xfId="0" applyFont="1" applyBorder="1" applyAlignment="1">
      <alignment horizontal="center" vertical="center" textRotation="90"/>
    </xf>
    <xf numFmtId="9" fontId="16" fillId="0" borderId="57" xfId="0" applyNumberFormat="1" applyFont="1" applyBorder="1" applyAlignment="1">
      <alignment horizontal="center" vertical="center"/>
    </xf>
    <xf numFmtId="165" fontId="16" fillId="0" borderId="57" xfId="0" applyNumberFormat="1" applyFont="1" applyBorder="1" applyAlignment="1">
      <alignment horizontal="center" vertical="center"/>
    </xf>
    <xf numFmtId="0" fontId="22" fillId="0" borderId="57" xfId="0" applyFont="1" applyBorder="1" applyAlignment="1">
      <alignment horizontal="center" vertical="center" textRotation="90" wrapText="1"/>
    </xf>
    <xf numFmtId="0" fontId="22" fillId="0" borderId="57" xfId="0" applyFont="1" applyBorder="1" applyAlignment="1">
      <alignment horizontal="center" vertical="center" textRotation="90"/>
    </xf>
    <xf numFmtId="0" fontId="16" fillId="11" borderId="57" xfId="0" applyFont="1" applyFill="1" applyBorder="1" applyAlignment="1">
      <alignment horizontal="left" vertical="center" wrapText="1"/>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16" fillId="11" borderId="58" xfId="0" applyFont="1" applyFill="1" applyBorder="1" applyAlignment="1">
      <alignment horizontal="center" vertical="center"/>
    </xf>
    <xf numFmtId="0" fontId="4" fillId="10" borderId="57" xfId="0" applyFont="1" applyFill="1" applyBorder="1" applyAlignment="1">
      <alignment vertical="top" wrapText="1"/>
    </xf>
    <xf numFmtId="0" fontId="4" fillId="0" borderId="57" xfId="0" applyFont="1" applyBorder="1" applyAlignment="1">
      <alignment vertical="top" wrapText="1"/>
    </xf>
    <xf numFmtId="0" fontId="4" fillId="11" borderId="57" xfId="0" applyFont="1" applyFill="1" applyBorder="1" applyAlignment="1">
      <alignment vertical="top" wrapText="1"/>
    </xf>
    <xf numFmtId="0" fontId="4" fillId="0" borderId="57" xfId="0" applyFont="1" applyBorder="1" applyAlignment="1">
      <alignment vertical="center" wrapText="1"/>
    </xf>
    <xf numFmtId="0" fontId="4" fillId="0" borderId="59" xfId="0" applyFont="1" applyBorder="1" applyAlignment="1">
      <alignment vertical="center" wrapText="1"/>
    </xf>
    <xf numFmtId="0" fontId="24" fillId="0" borderId="32" xfId="0" applyFont="1" applyBorder="1" applyAlignment="1">
      <alignment vertical="top" wrapText="1"/>
    </xf>
    <xf numFmtId="0" fontId="4" fillId="0" borderId="17" xfId="0" applyFont="1" applyBorder="1" applyAlignment="1">
      <alignment vertical="top" wrapText="1"/>
    </xf>
    <xf numFmtId="0" fontId="4" fillId="0" borderId="31" xfId="0" applyFont="1" applyBorder="1" applyAlignment="1">
      <alignment horizontal="left" vertical="top" wrapText="1"/>
    </xf>
    <xf numFmtId="0" fontId="4" fillId="0" borderId="60" xfId="0" applyFont="1" applyBorder="1" applyAlignment="1">
      <alignment horizontal="center" vertical="center" wrapText="1"/>
    </xf>
    <xf numFmtId="0" fontId="16" fillId="0" borderId="61" xfId="0" applyFont="1" applyBorder="1" applyAlignment="1">
      <alignment horizontal="center" vertical="center"/>
    </xf>
    <xf numFmtId="0" fontId="16" fillId="0" borderId="2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22" fillId="0" borderId="17" xfId="0" applyFont="1" applyBorder="1" applyAlignment="1">
      <alignment horizontal="center" vertical="center" wrapText="1"/>
    </xf>
    <xf numFmtId="9" fontId="16" fillId="0" borderId="17" xfId="0" applyNumberFormat="1" applyFont="1" applyBorder="1" applyAlignment="1">
      <alignment horizontal="center" vertical="center" wrapText="1"/>
    </xf>
    <xf numFmtId="0" fontId="22" fillId="0" borderId="17" xfId="0" applyFont="1" applyBorder="1" applyAlignment="1">
      <alignment horizontal="center" vertical="center"/>
    </xf>
    <xf numFmtId="0" fontId="23" fillId="0" borderId="17" xfId="0" applyFont="1" applyBorder="1" applyAlignment="1">
      <alignment horizontal="center" vertical="center" wrapText="1"/>
    </xf>
    <xf numFmtId="0" fontId="16" fillId="0" borderId="17" xfId="0" applyFont="1" applyBorder="1" applyAlignment="1">
      <alignment horizontal="center" vertical="center" textRotation="90"/>
    </xf>
    <xf numFmtId="9" fontId="16" fillId="0" borderId="17" xfId="0" applyNumberFormat="1" applyFont="1" applyBorder="1" applyAlignment="1">
      <alignment horizontal="center" vertical="center"/>
    </xf>
    <xf numFmtId="165" fontId="16" fillId="0" borderId="17" xfId="0" applyNumberFormat="1" applyFont="1" applyBorder="1" applyAlignment="1">
      <alignment horizontal="center" vertical="center"/>
    </xf>
    <xf numFmtId="0" fontId="22" fillId="0" borderId="17" xfId="0" applyFont="1" applyBorder="1" applyAlignment="1">
      <alignment horizontal="center" vertical="center" textRotation="90" wrapText="1"/>
    </xf>
    <xf numFmtId="0" fontId="22" fillId="0" borderId="17" xfId="0" applyFont="1" applyBorder="1" applyAlignment="1">
      <alignment horizontal="center" vertical="center" textRotation="90"/>
    </xf>
    <xf numFmtId="0" fontId="16" fillId="0" borderId="17" xfId="0" applyFont="1" applyBorder="1" applyAlignment="1">
      <alignment horizontal="left" vertical="center" wrapText="1"/>
    </xf>
    <xf numFmtId="166" fontId="16" fillId="0" borderId="17" xfId="0" applyNumberFormat="1" applyFont="1" applyBorder="1" applyAlignment="1">
      <alignment horizontal="center" vertical="center"/>
    </xf>
    <xf numFmtId="0" fontId="13"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0" fontId="16" fillId="11" borderId="62" xfId="0" applyFont="1" applyFill="1" applyBorder="1" applyAlignment="1">
      <alignment horizontal="left" vertical="center"/>
    </xf>
    <xf numFmtId="0" fontId="4" fillId="11" borderId="17" xfId="0" applyFont="1" applyFill="1" applyBorder="1" applyAlignment="1">
      <alignment vertical="top" wrapText="1"/>
    </xf>
    <xf numFmtId="0" fontId="25" fillId="0" borderId="17" xfId="0" applyFont="1" applyBorder="1" applyAlignment="1">
      <alignment vertical="top" wrapText="1"/>
    </xf>
    <xf numFmtId="0" fontId="4" fillId="0" borderId="63" xfId="0" applyFont="1" applyBorder="1" applyAlignment="1">
      <alignment vertical="top" wrapText="1"/>
    </xf>
    <xf numFmtId="0" fontId="4" fillId="11" borderId="16" xfId="0" applyFont="1" applyFill="1" applyBorder="1" applyAlignment="1">
      <alignment vertical="top" wrapText="1"/>
    </xf>
    <xf numFmtId="0" fontId="11" fillId="11" borderId="17" xfId="0" applyFont="1" applyFill="1" applyBorder="1" applyAlignment="1">
      <alignment vertical="top" wrapText="1"/>
    </xf>
    <xf numFmtId="0" fontId="26" fillId="0" borderId="17" xfId="0" applyFont="1" applyBorder="1" applyAlignment="1">
      <alignment vertical="center" wrapText="1"/>
    </xf>
    <xf numFmtId="0" fontId="4" fillId="0" borderId="60" xfId="0" applyFont="1" applyBorder="1" applyAlignment="1">
      <alignment vertical="center" wrapText="1"/>
    </xf>
    <xf numFmtId="0" fontId="27" fillId="0" borderId="17" xfId="0" applyFont="1" applyBorder="1" applyAlignment="1">
      <alignment vertical="top" wrapText="1"/>
    </xf>
    <xf numFmtId="0" fontId="16" fillId="0" borderId="64" xfId="0" applyFont="1" applyBorder="1" applyAlignment="1">
      <alignment horizontal="center" vertical="center"/>
    </xf>
    <xf numFmtId="0" fontId="23" fillId="0" borderId="17" xfId="0" applyFont="1" applyBorder="1" applyAlignment="1">
      <alignment horizontal="center" vertical="center" wrapText="1"/>
    </xf>
    <xf numFmtId="0" fontId="16" fillId="11" borderId="17" xfId="0" applyFont="1" applyFill="1" applyBorder="1" applyAlignment="1">
      <alignment horizontal="left" vertical="center" wrapText="1"/>
    </xf>
    <xf numFmtId="0" fontId="4" fillId="0" borderId="17" xfId="0" applyFont="1" applyBorder="1" applyAlignment="1">
      <alignment vertical="top" wrapText="1"/>
    </xf>
    <xf numFmtId="0" fontId="28" fillId="0" borderId="17" xfId="0" applyFont="1" applyBorder="1" applyAlignment="1">
      <alignment vertical="top" wrapText="1"/>
    </xf>
    <xf numFmtId="0" fontId="4" fillId="11" borderId="17" xfId="0" applyFont="1" applyFill="1" applyBorder="1" applyAlignment="1">
      <alignment vertical="top" wrapText="1"/>
    </xf>
    <xf numFmtId="0" fontId="4" fillId="0" borderId="31" xfId="0" applyFont="1" applyBorder="1" applyAlignment="1">
      <alignment vertical="top" wrapText="1"/>
    </xf>
    <xf numFmtId="0" fontId="29" fillId="0" borderId="17" xfId="0" applyFont="1" applyBorder="1" applyAlignment="1">
      <alignment vertical="center" wrapText="1"/>
    </xf>
    <xf numFmtId="0" fontId="30" fillId="0" borderId="17" xfId="0" applyFont="1" applyBorder="1" applyAlignment="1">
      <alignment vertical="top" wrapText="1"/>
    </xf>
    <xf numFmtId="0" fontId="31" fillId="0" borderId="17" xfId="0" applyFont="1" applyBorder="1" applyAlignment="1">
      <alignment vertical="top" wrapText="1"/>
    </xf>
    <xf numFmtId="0" fontId="16" fillId="0" borderId="63" xfId="0" applyFont="1" applyBorder="1" applyAlignment="1">
      <alignment horizontal="center" vertical="center" wrapText="1"/>
    </xf>
    <xf numFmtId="0" fontId="16" fillId="0" borderId="63" xfId="0" applyFont="1" applyBorder="1" applyAlignment="1">
      <alignment horizontal="center" vertical="center"/>
    </xf>
    <xf numFmtId="0" fontId="32" fillId="0" borderId="17" xfId="0" applyFont="1" applyBorder="1" applyAlignment="1">
      <alignment vertical="top" wrapText="1"/>
    </xf>
    <xf numFmtId="0" fontId="24" fillId="0" borderId="17" xfId="0" applyFont="1" applyBorder="1" applyAlignment="1">
      <alignment vertical="top" wrapText="1"/>
    </xf>
    <xf numFmtId="0" fontId="16" fillId="0" borderId="66" xfId="0" applyFont="1" applyBorder="1" applyAlignment="1">
      <alignment horizontal="center" vertical="center"/>
    </xf>
    <xf numFmtId="0" fontId="16" fillId="0" borderId="31" xfId="0" applyFont="1" applyBorder="1" applyAlignment="1">
      <alignment horizontal="center" vertical="center" wrapText="1"/>
    </xf>
    <xf numFmtId="0" fontId="33" fillId="0" borderId="0" xfId="0" applyFont="1" applyAlignment="1">
      <alignment horizontal="left" vertical="top" wrapText="1"/>
    </xf>
    <xf numFmtId="0" fontId="13" fillId="0" borderId="17" xfId="0" applyFont="1" applyBorder="1" applyAlignment="1">
      <alignment horizontal="left" vertical="center" wrapText="1"/>
    </xf>
    <xf numFmtId="0" fontId="13" fillId="0" borderId="17" xfId="0" applyFont="1" applyBorder="1" applyAlignment="1">
      <alignment vertical="center" wrapText="1"/>
    </xf>
    <xf numFmtId="0" fontId="12" fillId="11" borderId="17" xfId="0" applyFont="1" applyFill="1" applyBorder="1" applyAlignment="1">
      <alignment vertical="top" wrapText="1"/>
    </xf>
    <xf numFmtId="0" fontId="4" fillId="0" borderId="17" xfId="0" applyFont="1" applyBorder="1" applyAlignment="1">
      <alignment vertical="center" wrapText="1"/>
    </xf>
    <xf numFmtId="0" fontId="24" fillId="0" borderId="32" xfId="0" applyFont="1" applyBorder="1" applyAlignment="1">
      <alignment vertical="top" wrapText="1"/>
    </xf>
    <xf numFmtId="0" fontId="16" fillId="0" borderId="17" xfId="0" applyFont="1" applyBorder="1" applyAlignment="1">
      <alignment vertical="center"/>
    </xf>
    <xf numFmtId="0" fontId="23" fillId="0" borderId="64" xfId="0" applyFont="1" applyBorder="1" applyAlignment="1">
      <alignment horizontal="center" vertical="center" wrapText="1"/>
    </xf>
    <xf numFmtId="0" fontId="16" fillId="0" borderId="64" xfId="0" applyFont="1" applyBorder="1" applyAlignment="1">
      <alignment horizontal="center" vertical="center" textRotation="90"/>
    </xf>
    <xf numFmtId="9" fontId="16" fillId="0" borderId="64" xfId="0" applyNumberFormat="1" applyFont="1" applyBorder="1" applyAlignment="1">
      <alignment horizontal="center" vertical="center"/>
    </xf>
    <xf numFmtId="165" fontId="16" fillId="0" borderId="64" xfId="0" applyNumberFormat="1" applyFont="1" applyBorder="1" applyAlignment="1">
      <alignment horizontal="center" vertical="center"/>
    </xf>
    <xf numFmtId="0" fontId="22" fillId="0" borderId="64" xfId="0" applyFont="1" applyBorder="1" applyAlignment="1">
      <alignment horizontal="center" vertical="center" textRotation="90" wrapText="1"/>
    </xf>
    <xf numFmtId="0" fontId="22" fillId="0" borderId="64" xfId="0" applyFont="1" applyBorder="1" applyAlignment="1">
      <alignment horizontal="center" vertical="center" textRotation="90"/>
    </xf>
    <xf numFmtId="0" fontId="16" fillId="11" borderId="50" xfId="0" applyFont="1" applyFill="1" applyBorder="1" applyAlignment="1">
      <alignment horizontal="left" vertical="center" wrapText="1"/>
    </xf>
    <xf numFmtId="166" fontId="16" fillId="0" borderId="64" xfId="0" applyNumberFormat="1" applyFont="1" applyBorder="1" applyAlignment="1">
      <alignment horizontal="center" vertical="center"/>
    </xf>
    <xf numFmtId="0" fontId="13" fillId="0" borderId="64" xfId="0" applyFont="1" applyBorder="1" applyAlignment="1">
      <alignment vertical="center" wrapText="1"/>
    </xf>
    <xf numFmtId="0" fontId="4" fillId="0" borderId="64" xfId="0" applyFont="1" applyBorder="1" applyAlignment="1">
      <alignment horizontal="center" vertical="center"/>
    </xf>
    <xf numFmtId="0" fontId="16" fillId="11" borderId="67" xfId="0" applyFont="1" applyFill="1" applyBorder="1" applyAlignment="1">
      <alignment horizontal="left" vertical="center"/>
    </xf>
    <xf numFmtId="0" fontId="4" fillId="0" borderId="64" xfId="0" applyFont="1" applyBorder="1" applyAlignment="1">
      <alignment vertical="top" wrapText="1"/>
    </xf>
    <xf numFmtId="0" fontId="4" fillId="11" borderId="50" xfId="0" applyFont="1" applyFill="1" applyBorder="1" applyAlignment="1">
      <alignment vertical="top" wrapText="1"/>
    </xf>
    <xf numFmtId="0" fontId="4" fillId="0" borderId="60" xfId="0" applyFont="1" applyBorder="1" applyAlignment="1">
      <alignment horizontal="left" vertical="center" wrapText="1"/>
    </xf>
    <xf numFmtId="0" fontId="4" fillId="0" borderId="17" xfId="0" applyFont="1" applyBorder="1" applyAlignment="1">
      <alignment horizontal="center" vertical="center" wrapText="1"/>
    </xf>
    <xf numFmtId="0" fontId="16" fillId="11" borderId="17" xfId="0" applyFont="1" applyFill="1" applyBorder="1" applyAlignment="1">
      <alignment horizontal="left" vertical="center"/>
    </xf>
    <xf numFmtId="0" fontId="4" fillId="0" borderId="17" xfId="0" applyFont="1" applyBorder="1" applyAlignment="1">
      <alignment vertical="top"/>
    </xf>
    <xf numFmtId="0" fontId="34" fillId="0" borderId="0" xfId="0" applyFont="1"/>
    <xf numFmtId="0" fontId="4" fillId="0" borderId="17" xfId="0" applyFont="1" applyBorder="1" applyAlignment="1">
      <alignment vertical="center"/>
    </xf>
    <xf numFmtId="0" fontId="23" fillId="11" borderId="16" xfId="0" applyFont="1" applyFill="1" applyBorder="1" applyAlignment="1">
      <alignment horizontal="center" vertical="center" wrapText="1"/>
    </xf>
    <xf numFmtId="0" fontId="16" fillId="0" borderId="63" xfId="0" applyFont="1" applyBorder="1" applyAlignment="1">
      <alignment horizontal="center" vertical="center" textRotation="90"/>
    </xf>
    <xf numFmtId="9" fontId="16" fillId="0" borderId="63" xfId="0" applyNumberFormat="1" applyFont="1" applyBorder="1" applyAlignment="1">
      <alignment horizontal="center" vertical="center"/>
    </xf>
    <xf numFmtId="165" fontId="16" fillId="0" borderId="63" xfId="0" applyNumberFormat="1" applyFont="1" applyBorder="1" applyAlignment="1">
      <alignment horizontal="center" vertical="center"/>
    </xf>
    <xf numFmtId="0" fontId="22" fillId="0" borderId="63" xfId="0" applyFont="1" applyBorder="1" applyAlignment="1">
      <alignment horizontal="center" vertical="center" textRotation="90" wrapText="1"/>
    </xf>
    <xf numFmtId="0" fontId="22" fillId="0" borderId="63" xfId="0" applyFont="1" applyBorder="1" applyAlignment="1">
      <alignment horizontal="center" vertical="center" textRotation="90"/>
    </xf>
    <xf numFmtId="0" fontId="16" fillId="11" borderId="16" xfId="0" applyFont="1" applyFill="1" applyBorder="1" applyAlignment="1">
      <alignment horizontal="left" vertical="center" wrapText="1"/>
    </xf>
    <xf numFmtId="166" fontId="16" fillId="0" borderId="63" xfId="0" applyNumberFormat="1" applyFont="1" applyBorder="1" applyAlignment="1">
      <alignment horizontal="center" vertical="center"/>
    </xf>
    <xf numFmtId="0" fontId="13" fillId="0" borderId="63" xfId="0" applyFont="1" applyBorder="1" applyAlignment="1">
      <alignment vertical="center" wrapText="1"/>
    </xf>
    <xf numFmtId="0" fontId="4" fillId="0" borderId="63" xfId="0" applyFont="1" applyBorder="1" applyAlignment="1">
      <alignment horizontal="left" vertical="center" wrapText="1"/>
    </xf>
    <xf numFmtId="0" fontId="4" fillId="0" borderId="63" xfId="0" applyFont="1" applyBorder="1" applyAlignment="1">
      <alignment horizontal="center" vertical="center"/>
    </xf>
    <xf numFmtId="0" fontId="16" fillId="11" borderId="68" xfId="0" applyFont="1" applyFill="1" applyBorder="1" applyAlignment="1">
      <alignment horizontal="left" vertical="center"/>
    </xf>
    <xf numFmtId="0" fontId="4" fillId="0" borderId="63" xfId="0" applyFont="1" applyBorder="1" applyAlignment="1">
      <alignment vertical="top" wrapText="1"/>
    </xf>
    <xf numFmtId="0" fontId="4" fillId="11" borderId="16" xfId="0" applyFont="1" applyFill="1" applyBorder="1" applyAlignment="1">
      <alignment vertical="top" wrapText="1"/>
    </xf>
    <xf numFmtId="0" fontId="23" fillId="11" borderId="17" xfId="0" applyFont="1" applyFill="1" applyBorder="1" applyAlignment="1">
      <alignment horizontal="center" vertical="center" wrapText="1"/>
    </xf>
    <xf numFmtId="0" fontId="35" fillId="0" borderId="17" xfId="0" applyFont="1" applyBorder="1" applyAlignment="1">
      <alignment vertical="center" wrapText="1"/>
    </xf>
    <xf numFmtId="0" fontId="34" fillId="10" borderId="69" xfId="0" applyFont="1" applyFill="1" applyBorder="1" applyAlignment="1">
      <alignment horizontal="left" vertical="top" wrapText="1"/>
    </xf>
    <xf numFmtId="0" fontId="36" fillId="0" borderId="17" xfId="0" applyFont="1" applyBorder="1" applyAlignment="1">
      <alignment wrapText="1"/>
    </xf>
    <xf numFmtId="0" fontId="4" fillId="0" borderId="31" xfId="0" applyFont="1" applyBorder="1" applyAlignment="1">
      <alignment vertical="center" wrapText="1"/>
    </xf>
    <xf numFmtId="0" fontId="37" fillId="0" borderId="31" xfId="0" applyFont="1" applyBorder="1" applyAlignment="1">
      <alignment vertical="center" wrapText="1"/>
    </xf>
    <xf numFmtId="0" fontId="4" fillId="0" borderId="17" xfId="0" applyFont="1" applyBorder="1" applyAlignment="1">
      <alignment horizontal="center" vertical="center" wrapText="1"/>
    </xf>
    <xf numFmtId="0" fontId="38" fillId="0" borderId="17" xfId="0" applyFont="1" applyBorder="1" applyAlignment="1">
      <alignment vertical="center" wrapText="1"/>
    </xf>
    <xf numFmtId="0" fontId="23" fillId="10" borderId="17"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60" xfId="0" applyFont="1" applyBorder="1" applyAlignment="1">
      <alignment horizontal="center" vertical="center"/>
    </xf>
    <xf numFmtId="0" fontId="16" fillId="11" borderId="17" xfId="0" applyFont="1" applyFill="1" applyBorder="1" applyAlignment="1">
      <alignment horizontal="center" vertical="center"/>
    </xf>
    <xf numFmtId="0" fontId="16" fillId="11" borderId="17" xfId="0" applyFont="1" applyFill="1" applyBorder="1" applyAlignment="1">
      <alignment horizontal="center" vertical="center" textRotation="90"/>
    </xf>
    <xf numFmtId="9" fontId="16" fillId="11" borderId="17" xfId="0" applyNumberFormat="1" applyFont="1" applyFill="1" applyBorder="1" applyAlignment="1">
      <alignment horizontal="center" vertical="center"/>
    </xf>
    <xf numFmtId="165" fontId="16" fillId="11" borderId="17" xfId="0" applyNumberFormat="1" applyFont="1" applyFill="1" applyBorder="1" applyAlignment="1">
      <alignment horizontal="center" vertical="center"/>
    </xf>
    <xf numFmtId="0" fontId="22" fillId="11" borderId="17" xfId="0" applyFont="1" applyFill="1" applyBorder="1" applyAlignment="1">
      <alignment horizontal="center" vertical="center" textRotation="90" wrapText="1"/>
    </xf>
    <xf numFmtId="0" fontId="22" fillId="11" borderId="17" xfId="0" applyFont="1" applyFill="1" applyBorder="1" applyAlignment="1">
      <alignment horizontal="center" vertical="center" textRotation="90"/>
    </xf>
    <xf numFmtId="0" fontId="16" fillId="11" borderId="17"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39" fillId="0" borderId="17" xfId="0" applyFont="1" applyBorder="1" applyAlignment="1">
      <alignment vertical="center" wrapText="1"/>
    </xf>
    <xf numFmtId="0" fontId="4" fillId="11" borderId="60" xfId="0" applyFont="1" applyFill="1" applyBorder="1" applyAlignment="1">
      <alignment vertical="center" wrapText="1"/>
    </xf>
    <xf numFmtId="0" fontId="4" fillId="11" borderId="35" xfId="0" applyFont="1" applyFill="1" applyBorder="1"/>
    <xf numFmtId="0" fontId="4" fillId="23" borderId="60" xfId="0" applyFont="1" applyFill="1" applyBorder="1" applyAlignment="1">
      <alignment horizontal="center" vertical="center"/>
    </xf>
    <xf numFmtId="0" fontId="40" fillId="11" borderId="17" xfId="0" applyFont="1" applyFill="1" applyBorder="1" applyAlignment="1">
      <alignment vertical="top" wrapText="1"/>
    </xf>
    <xf numFmtId="0" fontId="41" fillId="11" borderId="17" xfId="0" applyFont="1" applyFill="1" applyBorder="1" applyAlignment="1">
      <alignment vertical="top" wrapText="1"/>
    </xf>
    <xf numFmtId="0" fontId="4" fillId="0" borderId="17" xfId="0" applyFont="1" applyBorder="1"/>
    <xf numFmtId="0" fontId="23" fillId="10" borderId="17" xfId="0" applyFont="1" applyFill="1" applyBorder="1" applyAlignment="1">
      <alignment horizontal="center" vertical="center" wrapText="1"/>
    </xf>
    <xf numFmtId="0" fontId="13" fillId="10" borderId="17" xfId="0" applyFont="1" applyFill="1" applyBorder="1" applyAlignment="1">
      <alignment horizontal="left" vertical="center" wrapText="1"/>
    </xf>
    <xf numFmtId="0" fontId="4" fillId="0" borderId="60" xfId="0" applyFont="1" applyBorder="1" applyAlignment="1">
      <alignment vertical="center" wrapText="1"/>
    </xf>
    <xf numFmtId="0" fontId="34" fillId="11" borderId="17" xfId="0" applyFont="1" applyFill="1" applyBorder="1" applyAlignment="1">
      <alignment vertical="top" wrapText="1"/>
    </xf>
    <xf numFmtId="0" fontId="24" fillId="0" borderId="17" xfId="0" applyFont="1" applyBorder="1" applyAlignment="1">
      <alignment vertical="center" wrapText="1"/>
    </xf>
    <xf numFmtId="0" fontId="24" fillId="10" borderId="17" xfId="0" applyFont="1" applyFill="1" applyBorder="1" applyAlignment="1">
      <alignment vertical="center" wrapText="1"/>
    </xf>
    <xf numFmtId="0" fontId="16" fillId="11" borderId="17" xfId="0" applyFont="1" applyFill="1" applyBorder="1" applyAlignment="1">
      <alignment vertical="top" wrapText="1"/>
    </xf>
    <xf numFmtId="0" fontId="24" fillId="0" borderId="17" xfId="0" applyFont="1" applyBorder="1" applyAlignment="1">
      <alignment vertical="top" wrapText="1"/>
    </xf>
    <xf numFmtId="0" fontId="16" fillId="10" borderId="17" xfId="0" applyFont="1" applyFill="1" applyBorder="1" applyAlignment="1">
      <alignment horizontal="center" vertical="center" wrapText="1"/>
    </xf>
    <xf numFmtId="0" fontId="16" fillId="10" borderId="17" xfId="0" applyFont="1" applyFill="1" applyBorder="1" applyAlignment="1">
      <alignment horizontal="center" vertical="center"/>
    </xf>
    <xf numFmtId="0" fontId="22" fillId="10" borderId="17" xfId="0" applyFont="1" applyFill="1" applyBorder="1" applyAlignment="1">
      <alignment horizontal="center" vertical="center" wrapText="1"/>
    </xf>
    <xf numFmtId="9" fontId="16" fillId="10" borderId="17" xfId="0" applyNumberFormat="1" applyFont="1" applyFill="1" applyBorder="1" applyAlignment="1">
      <alignment horizontal="center" vertical="center" wrapText="1"/>
    </xf>
    <xf numFmtId="0" fontId="22" fillId="10" borderId="17" xfId="0" applyFont="1" applyFill="1" applyBorder="1" applyAlignment="1">
      <alignment horizontal="center" vertical="center"/>
    </xf>
    <xf numFmtId="0" fontId="16" fillId="10" borderId="17" xfId="0" applyFont="1" applyFill="1" applyBorder="1" applyAlignment="1">
      <alignment horizontal="center" vertical="center" textRotation="90"/>
    </xf>
    <xf numFmtId="9" fontId="16" fillId="10" borderId="17" xfId="0" applyNumberFormat="1" applyFont="1" applyFill="1" applyBorder="1" applyAlignment="1">
      <alignment horizontal="center" vertical="center"/>
    </xf>
    <xf numFmtId="165" fontId="16" fillId="10" borderId="17" xfId="0" applyNumberFormat="1" applyFont="1" applyFill="1" applyBorder="1" applyAlignment="1">
      <alignment horizontal="center" vertical="center"/>
    </xf>
    <xf numFmtId="0" fontId="22" fillId="10" borderId="17" xfId="0" applyFont="1" applyFill="1" applyBorder="1" applyAlignment="1">
      <alignment horizontal="center" vertical="center" textRotation="90" wrapText="1"/>
    </xf>
    <xf numFmtId="0" fontId="22" fillId="10" borderId="17" xfId="0" applyFont="1" applyFill="1" applyBorder="1" applyAlignment="1">
      <alignment horizontal="center" vertical="center" textRotation="90"/>
    </xf>
    <xf numFmtId="0" fontId="4" fillId="10" borderId="17" xfId="0" applyFont="1" applyFill="1" applyBorder="1" applyAlignment="1">
      <alignment horizontal="center" vertical="center"/>
    </xf>
    <xf numFmtId="0" fontId="16" fillId="10" borderId="62" xfId="0" applyFont="1" applyFill="1" applyBorder="1" applyAlignment="1">
      <alignment horizontal="left" vertical="center"/>
    </xf>
    <xf numFmtId="0" fontId="16" fillId="10" borderId="70" xfId="0" applyFont="1" applyFill="1" applyBorder="1" applyAlignment="1">
      <alignment horizontal="center" vertical="center"/>
    </xf>
    <xf numFmtId="0" fontId="16" fillId="10" borderId="67" xfId="0" applyFont="1" applyFill="1" applyBorder="1" applyAlignment="1">
      <alignment horizontal="center" vertical="center" wrapText="1"/>
    </xf>
    <xf numFmtId="0" fontId="16" fillId="10" borderId="50" xfId="0" applyFont="1" applyFill="1" applyBorder="1" applyAlignment="1">
      <alignment horizontal="center" vertical="center" wrapText="1"/>
    </xf>
    <xf numFmtId="0" fontId="13" fillId="10" borderId="17" xfId="0" applyFont="1" applyFill="1" applyBorder="1" applyAlignment="1">
      <alignment vertical="center" wrapText="1"/>
    </xf>
    <xf numFmtId="0" fontId="24" fillId="10" borderId="50" xfId="0" applyFont="1" applyFill="1" applyBorder="1" applyAlignment="1">
      <alignment vertical="center" wrapText="1"/>
    </xf>
    <xf numFmtId="0" fontId="42" fillId="10" borderId="50" xfId="0" applyFont="1" applyFill="1" applyBorder="1" applyAlignment="1">
      <alignment horizontal="center" vertical="center" wrapText="1"/>
    </xf>
    <xf numFmtId="0" fontId="4" fillId="10" borderId="16" xfId="0" applyFont="1" applyFill="1" applyBorder="1" applyAlignment="1">
      <alignment vertical="center" wrapText="1"/>
    </xf>
    <xf numFmtId="0" fontId="4" fillId="0" borderId="17" xfId="0" applyFont="1" applyBorder="1" applyAlignment="1">
      <alignment vertical="center" wrapText="1"/>
    </xf>
    <xf numFmtId="0" fontId="24" fillId="0" borderId="0" xfId="0" applyFont="1" applyAlignment="1">
      <alignment horizontal="left" vertical="center" wrapText="1"/>
    </xf>
    <xf numFmtId="0" fontId="4" fillId="0" borderId="17" xfId="0" applyFont="1" applyBorder="1" applyAlignment="1">
      <alignment vertical="top" wrapText="1"/>
    </xf>
    <xf numFmtId="0" fontId="16" fillId="0" borderId="71" xfId="0" applyFont="1" applyBorder="1" applyAlignment="1">
      <alignment horizontal="center" vertical="center"/>
    </xf>
    <xf numFmtId="0" fontId="16" fillId="0" borderId="72" xfId="0" applyFont="1" applyBorder="1" applyAlignment="1">
      <alignment horizontal="center" vertical="center" wrapText="1"/>
    </xf>
    <xf numFmtId="0" fontId="16" fillId="0" borderId="72" xfId="0" applyFont="1" applyBorder="1" applyAlignment="1">
      <alignment horizontal="center" vertical="center"/>
    </xf>
    <xf numFmtId="0" fontId="22" fillId="0" borderId="72" xfId="0" applyFont="1" applyBorder="1" applyAlignment="1">
      <alignment horizontal="center" vertical="center" wrapText="1"/>
    </xf>
    <xf numFmtId="9" fontId="16" fillId="0" borderId="72" xfId="0" applyNumberFormat="1" applyFont="1" applyBorder="1" applyAlignment="1">
      <alignment horizontal="center" vertical="center" wrapText="1"/>
    </xf>
    <xf numFmtId="0" fontId="22" fillId="0" borderId="72" xfId="0" applyFont="1" applyBorder="1" applyAlignment="1">
      <alignment horizontal="center" vertical="center"/>
    </xf>
    <xf numFmtId="0" fontId="23" fillId="10" borderId="72" xfId="0" applyFont="1" applyFill="1" applyBorder="1" applyAlignment="1">
      <alignment horizontal="center" vertical="center" wrapText="1"/>
    </xf>
    <xf numFmtId="0" fontId="16" fillId="0" borderId="72" xfId="0" applyFont="1" applyBorder="1" applyAlignment="1">
      <alignment horizontal="center" vertical="center" textRotation="90"/>
    </xf>
    <xf numFmtId="9" fontId="16" fillId="0" borderId="72" xfId="0" applyNumberFormat="1" applyFont="1" applyBorder="1" applyAlignment="1">
      <alignment horizontal="center" vertical="center"/>
    </xf>
    <xf numFmtId="165" fontId="16" fillId="0" borderId="72" xfId="0" applyNumberFormat="1" applyFont="1" applyBorder="1" applyAlignment="1">
      <alignment horizontal="center" vertical="center"/>
    </xf>
    <xf numFmtId="0" fontId="22" fillId="0" borderId="72" xfId="0" applyFont="1" applyBorder="1" applyAlignment="1">
      <alignment horizontal="center" vertical="center" textRotation="90" wrapText="1"/>
    </xf>
    <xf numFmtId="0" fontId="22" fillId="0" borderId="72" xfId="0" applyFont="1" applyBorder="1" applyAlignment="1">
      <alignment horizontal="center" vertical="center" textRotation="90"/>
    </xf>
    <xf numFmtId="0" fontId="16" fillId="0" borderId="72" xfId="0" applyFont="1" applyBorder="1" applyAlignment="1">
      <alignment horizontal="left" vertical="center" wrapText="1"/>
    </xf>
    <xf numFmtId="0" fontId="13" fillId="0" borderId="72" xfId="0" applyFont="1" applyBorder="1" applyAlignment="1">
      <alignment horizontal="center" vertical="center" wrapText="1"/>
    </xf>
    <xf numFmtId="0" fontId="4" fillId="0" borderId="72" xfId="0" applyFont="1" applyBorder="1" applyAlignment="1">
      <alignment horizontal="center" vertical="center"/>
    </xf>
    <xf numFmtId="0" fontId="16" fillId="0" borderId="73" xfId="0" applyFont="1" applyBorder="1" applyAlignment="1">
      <alignment horizontal="left" vertical="center"/>
    </xf>
    <xf numFmtId="0" fontId="34" fillId="0" borderId="72" xfId="0" applyFont="1" applyBorder="1" applyAlignment="1">
      <alignment vertical="center" wrapText="1"/>
    </xf>
    <xf numFmtId="0" fontId="4" fillId="0" borderId="72" xfId="0" applyFont="1" applyBorder="1" applyAlignment="1">
      <alignment horizontal="center" vertical="center" wrapText="1"/>
    </xf>
    <xf numFmtId="0" fontId="4" fillId="0" borderId="72" xfId="0" applyFont="1" applyBorder="1" applyAlignment="1">
      <alignment vertical="center" wrapText="1"/>
    </xf>
    <xf numFmtId="0" fontId="34" fillId="11" borderId="72" xfId="0" applyFont="1" applyFill="1" applyBorder="1" applyAlignment="1">
      <alignment vertical="center" wrapText="1"/>
    </xf>
    <xf numFmtId="0" fontId="4" fillId="0" borderId="72" xfId="0" applyFont="1" applyBorder="1"/>
    <xf numFmtId="0" fontId="4" fillId="0" borderId="73" xfId="0" applyFont="1" applyBorder="1" applyAlignment="1">
      <alignment vertical="center" wrapText="1"/>
    </xf>
    <xf numFmtId="0" fontId="4" fillId="11" borderId="74" xfId="0" applyFont="1" applyFill="1" applyBorder="1" applyAlignment="1">
      <alignment wrapText="1"/>
    </xf>
    <xf numFmtId="0" fontId="4" fillId="0" borderId="75" xfId="0" applyFont="1" applyBorder="1" applyAlignment="1">
      <alignment wrapText="1"/>
    </xf>
    <xf numFmtId="0" fontId="4" fillId="0" borderId="74" xfId="0" applyFont="1" applyBorder="1" applyAlignment="1">
      <alignment horizontal="center" vertical="center" wrapText="1"/>
    </xf>
    <xf numFmtId="0" fontId="23" fillId="0" borderId="0" xfId="0" applyFont="1" applyAlignment="1">
      <alignment horizontal="center" vertical="center" wrapText="1"/>
    </xf>
    <xf numFmtId="1" fontId="22" fillId="0" borderId="0" xfId="0" applyNumberFormat="1" applyFont="1" applyAlignment="1">
      <alignment horizontal="center" vertical="center" textRotation="90"/>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center"/>
    </xf>
    <xf numFmtId="0" fontId="4" fillId="24" borderId="17" xfId="0" applyFont="1" applyFill="1" applyBorder="1"/>
    <xf numFmtId="0" fontId="44" fillId="15" borderId="50" xfId="0" applyFont="1" applyFill="1" applyBorder="1" applyAlignment="1">
      <alignment horizontal="center" vertical="center" textRotation="90"/>
    </xf>
    <xf numFmtId="0" fontId="43" fillId="15" borderId="50" xfId="0" applyFont="1" applyFill="1" applyBorder="1" applyAlignment="1">
      <alignment horizontal="center" vertical="center" wrapText="1"/>
    </xf>
    <xf numFmtId="0" fontId="44" fillId="15" borderId="50" xfId="0" applyFont="1" applyFill="1" applyBorder="1" applyAlignment="1">
      <alignment horizontal="center" vertical="center"/>
    </xf>
    <xf numFmtId="0" fontId="44" fillId="15" borderId="50" xfId="0" applyFont="1" applyFill="1" applyBorder="1" applyAlignment="1">
      <alignment horizontal="center" vertical="center" wrapText="1"/>
    </xf>
    <xf numFmtId="49" fontId="44" fillId="15" borderId="83" xfId="0" applyNumberFormat="1" applyFont="1" applyFill="1" applyBorder="1" applyAlignment="1">
      <alignment horizontal="center" vertical="center" wrapText="1"/>
    </xf>
    <xf numFmtId="0" fontId="44" fillId="15" borderId="50" xfId="0" applyFont="1" applyFill="1" applyBorder="1" applyAlignment="1">
      <alignment horizontal="center" vertical="center" textRotation="90" wrapText="1"/>
    </xf>
    <xf numFmtId="0" fontId="12" fillId="25" borderId="50" xfId="0" applyFont="1" applyFill="1" applyBorder="1" applyAlignment="1">
      <alignment horizontal="center" vertical="center" wrapText="1"/>
    </xf>
    <xf numFmtId="49" fontId="44" fillId="26" borderId="67" xfId="0" applyNumberFormat="1" applyFont="1" applyFill="1" applyBorder="1" applyAlignment="1">
      <alignment horizontal="center" vertical="center" wrapText="1"/>
    </xf>
    <xf numFmtId="49" fontId="44" fillId="26" borderId="84" xfId="0" applyNumberFormat="1" applyFont="1" applyFill="1" applyBorder="1" applyAlignment="1">
      <alignment horizontal="center" vertical="center" wrapText="1"/>
    </xf>
    <xf numFmtId="0" fontId="45" fillId="27" borderId="67" xfId="0" applyFont="1" applyFill="1" applyBorder="1" applyAlignment="1">
      <alignment horizontal="center" vertical="center" wrapText="1"/>
    </xf>
    <xf numFmtId="0" fontId="45" fillId="27" borderId="84" xfId="0" applyFont="1" applyFill="1" applyBorder="1" applyAlignment="1">
      <alignment horizontal="center" vertical="center" wrapText="1"/>
    </xf>
    <xf numFmtId="49" fontId="44" fillId="17" borderId="67" xfId="0" applyNumberFormat="1" applyFont="1" applyFill="1" applyBorder="1" applyAlignment="1">
      <alignment horizontal="center" vertical="center" wrapText="1"/>
    </xf>
    <xf numFmtId="49" fontId="44" fillId="17" borderId="85" xfId="0" applyNumberFormat="1" applyFont="1" applyFill="1" applyBorder="1" applyAlignment="1">
      <alignment horizontal="center" vertical="center" wrapText="1"/>
    </xf>
    <xf numFmtId="0" fontId="43" fillId="6" borderId="17" xfId="0" applyFont="1" applyFill="1" applyBorder="1" applyAlignment="1">
      <alignment horizontal="center" vertical="center" wrapText="1"/>
    </xf>
    <xf numFmtId="0" fontId="43" fillId="18" borderId="60" xfId="0" applyFont="1" applyFill="1" applyBorder="1" applyAlignment="1">
      <alignment horizontal="center" vertical="center" wrapText="1"/>
    </xf>
    <xf numFmtId="0" fontId="43" fillId="19" borderId="47" xfId="0" applyFont="1" applyFill="1" applyBorder="1" applyAlignment="1">
      <alignment horizontal="center" vertical="center" wrapText="1"/>
    </xf>
    <xf numFmtId="0" fontId="43" fillId="20" borderId="47" xfId="0" applyFont="1" applyFill="1" applyBorder="1" applyAlignment="1">
      <alignment horizontal="center" vertical="center" wrapText="1"/>
    </xf>
    <xf numFmtId="0" fontId="43" fillId="21" borderId="47" xfId="0" applyFont="1" applyFill="1" applyBorder="1" applyAlignment="1">
      <alignment horizontal="center" vertical="center" wrapText="1"/>
    </xf>
    <xf numFmtId="0" fontId="43" fillId="22" borderId="47" xfId="0" applyFont="1" applyFill="1" applyBorder="1" applyAlignment="1">
      <alignment horizontal="center" vertical="center" wrapText="1"/>
    </xf>
    <xf numFmtId="0" fontId="4" fillId="0" borderId="89" xfId="0" applyFont="1" applyBorder="1"/>
    <xf numFmtId="49" fontId="44" fillId="26" borderId="90" xfId="0" applyNumberFormat="1" applyFont="1" applyFill="1" applyBorder="1" applyAlignment="1">
      <alignment horizontal="center" vertical="center" wrapText="1"/>
    </xf>
    <xf numFmtId="49" fontId="44" fillId="26" borderId="91" xfId="0" applyNumberFormat="1" applyFont="1" applyFill="1" applyBorder="1" applyAlignment="1">
      <alignment horizontal="center" vertical="center" wrapText="1"/>
    </xf>
    <xf numFmtId="0" fontId="45" fillId="27" borderId="90" xfId="0" applyFont="1" applyFill="1" applyBorder="1" applyAlignment="1">
      <alignment horizontal="center" vertical="center" wrapText="1"/>
    </xf>
    <xf numFmtId="0" fontId="45" fillId="27" borderId="91" xfId="0" applyFont="1" applyFill="1" applyBorder="1" applyAlignment="1">
      <alignment horizontal="center" vertical="center" wrapText="1"/>
    </xf>
    <xf numFmtId="49" fontId="44" fillId="17" borderId="90" xfId="0" applyNumberFormat="1" applyFont="1" applyFill="1" applyBorder="1" applyAlignment="1">
      <alignment horizontal="center" vertical="center" wrapText="1"/>
    </xf>
    <xf numFmtId="49" fontId="44" fillId="17" borderId="92" xfId="0" applyNumberFormat="1" applyFont="1" applyFill="1" applyBorder="1" applyAlignment="1">
      <alignment horizontal="center" vertical="center" wrapText="1"/>
    </xf>
    <xf numFmtId="0" fontId="43" fillId="6" borderId="70" xfId="0" applyFont="1" applyFill="1" applyBorder="1" applyAlignment="1">
      <alignment horizontal="center" vertical="center" wrapText="1"/>
    </xf>
    <xf numFmtId="0" fontId="43" fillId="18" borderId="93" xfId="0" applyFont="1" applyFill="1" applyBorder="1" applyAlignment="1">
      <alignment horizontal="center" vertical="center" wrapText="1"/>
    </xf>
    <xf numFmtId="0" fontId="43" fillId="13" borderId="53" xfId="0" applyFont="1" applyFill="1" applyBorder="1" applyAlignment="1">
      <alignment horizontal="center" vertical="center" wrapText="1"/>
    </xf>
    <xf numFmtId="0" fontId="43" fillId="13" borderId="54" xfId="0" applyFont="1" applyFill="1" applyBorder="1" applyAlignment="1">
      <alignment horizontal="center" vertical="center" wrapText="1"/>
    </xf>
    <xf numFmtId="0" fontId="43" fillId="19" borderId="54" xfId="0" applyFont="1" applyFill="1" applyBorder="1" applyAlignment="1">
      <alignment horizontal="center" vertical="center" wrapText="1"/>
    </xf>
    <xf numFmtId="0" fontId="43" fillId="20" borderId="54" xfId="0" applyFont="1" applyFill="1" applyBorder="1" applyAlignment="1">
      <alignment horizontal="center" vertical="center" wrapText="1"/>
    </xf>
    <xf numFmtId="0" fontId="43" fillId="14" borderId="51" xfId="0" applyFont="1" applyFill="1" applyBorder="1" applyAlignment="1">
      <alignment horizontal="center" vertical="center" wrapText="1"/>
    </xf>
    <xf numFmtId="0" fontId="43" fillId="14" borderId="54" xfId="0" applyFont="1" applyFill="1" applyBorder="1" applyAlignment="1">
      <alignment horizontal="center" vertical="center" wrapText="1"/>
    </xf>
    <xf numFmtId="0" fontId="43" fillId="21" borderId="54" xfId="0" applyFont="1" applyFill="1" applyBorder="1" applyAlignment="1">
      <alignment horizontal="center" vertical="center" wrapText="1"/>
    </xf>
    <xf numFmtId="0" fontId="43" fillId="22" borderId="54" xfId="0" applyFont="1" applyFill="1" applyBorder="1" applyAlignment="1">
      <alignment horizontal="center" vertical="center" wrapText="1"/>
    </xf>
    <xf numFmtId="9" fontId="4" fillId="0" borderId="17" xfId="0" applyNumberFormat="1" applyFont="1" applyBorder="1" applyAlignment="1">
      <alignment horizontal="center" vertical="center" wrapText="1"/>
    </xf>
    <xf numFmtId="1" fontId="4" fillId="11" borderId="17" xfId="0" applyNumberFormat="1" applyFont="1" applyFill="1" applyBorder="1" applyAlignment="1">
      <alignment horizontal="center" vertical="center" wrapText="1"/>
    </xf>
    <xf numFmtId="0" fontId="4" fillId="0" borderId="17" xfId="0" applyFont="1" applyBorder="1" applyAlignment="1">
      <alignment horizontal="center" vertical="center" textRotation="90"/>
    </xf>
    <xf numFmtId="9" fontId="4" fillId="0" borderId="17"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12" fillId="0" borderId="17" xfId="0" applyFont="1" applyBorder="1" applyAlignment="1">
      <alignment horizontal="center" vertical="center" textRotation="90" wrapText="1"/>
    </xf>
    <xf numFmtId="0" fontId="12" fillId="0" borderId="17" xfId="0" applyFont="1" applyBorder="1" applyAlignment="1">
      <alignment horizontal="center" vertical="center" textRotation="90"/>
    </xf>
    <xf numFmtId="166" fontId="4" fillId="0" borderId="17" xfId="0" applyNumberFormat="1" applyFont="1" applyBorder="1" applyAlignment="1">
      <alignment horizontal="center" vertical="center" wrapText="1"/>
    </xf>
    <xf numFmtId="166" fontId="4" fillId="0" borderId="17" xfId="0" applyNumberFormat="1" applyFont="1" applyBorder="1" applyAlignment="1">
      <alignment horizontal="center" vertical="center"/>
    </xf>
    <xf numFmtId="0" fontId="4" fillId="10" borderId="17" xfId="0" applyFont="1" applyFill="1" applyBorder="1" applyAlignment="1">
      <alignment horizontal="center" vertical="center" wrapText="1"/>
    </xf>
    <xf numFmtId="9" fontId="4" fillId="0" borderId="63" xfId="0" applyNumberFormat="1" applyFont="1" applyBorder="1" applyAlignment="1">
      <alignment horizontal="center" vertical="center" wrapText="1"/>
    </xf>
    <xf numFmtId="1" fontId="4" fillId="11" borderId="16" xfId="0" applyNumberFormat="1" applyFont="1" applyFill="1" applyBorder="1" applyAlignment="1">
      <alignment horizontal="center" vertical="center" wrapText="1"/>
    </xf>
    <xf numFmtId="0" fontId="4" fillId="0" borderId="63" xfId="0" applyFont="1" applyBorder="1" applyAlignment="1">
      <alignment vertical="center" wrapText="1"/>
    </xf>
    <xf numFmtId="0" fontId="4" fillId="0" borderId="63" xfId="0" applyFont="1" applyBorder="1" applyAlignment="1">
      <alignment horizontal="center" vertical="center" textRotation="90"/>
    </xf>
    <xf numFmtId="9" fontId="4" fillId="0" borderId="63" xfId="0" applyNumberFormat="1" applyFont="1" applyBorder="1" applyAlignment="1">
      <alignment horizontal="center" vertical="center"/>
    </xf>
    <xf numFmtId="165" fontId="4" fillId="0" borderId="63" xfId="0" applyNumberFormat="1" applyFont="1" applyBorder="1" applyAlignment="1">
      <alignment horizontal="center" vertical="center"/>
    </xf>
    <xf numFmtId="0" fontId="12" fillId="0" borderId="63" xfId="0" applyFont="1" applyBorder="1" applyAlignment="1">
      <alignment horizontal="center" vertical="center" textRotation="90" wrapText="1"/>
    </xf>
    <xf numFmtId="0" fontId="12" fillId="0" borderId="63" xfId="0" applyFont="1" applyBorder="1" applyAlignment="1">
      <alignment horizontal="center" vertical="center" textRotation="90"/>
    </xf>
    <xf numFmtId="166" fontId="4" fillId="0" borderId="63" xfId="0" applyNumberFormat="1" applyFont="1" applyBorder="1" applyAlignment="1">
      <alignment horizontal="center" vertical="center" wrapText="1"/>
    </xf>
    <xf numFmtId="166" fontId="4" fillId="0" borderId="63" xfId="0" applyNumberFormat="1" applyFont="1" applyBorder="1" applyAlignment="1">
      <alignment horizontal="center" vertical="center"/>
    </xf>
    <xf numFmtId="0" fontId="4" fillId="11" borderId="68" xfId="0" applyFont="1" applyFill="1" applyBorder="1" applyAlignment="1">
      <alignment horizontal="center" vertical="center"/>
    </xf>
    <xf numFmtId="0" fontId="4" fillId="0" borderId="65" xfId="0" applyFont="1" applyBorder="1"/>
    <xf numFmtId="0" fontId="4" fillId="0" borderId="63" xfId="0" applyFont="1" applyBorder="1"/>
    <xf numFmtId="0" fontId="4" fillId="0" borderId="94" xfId="0" applyFont="1" applyBorder="1"/>
    <xf numFmtId="0" fontId="4" fillId="11" borderId="62" xfId="0" applyFont="1" applyFill="1" applyBorder="1" applyAlignment="1">
      <alignment horizontal="center" vertical="center"/>
    </xf>
    <xf numFmtId="0" fontId="4" fillId="0" borderId="71" xfId="0" applyFont="1" applyBorder="1"/>
    <xf numFmtId="0" fontId="4" fillId="0" borderId="74" xfId="0" applyFont="1" applyBorder="1"/>
    <xf numFmtId="0" fontId="52" fillId="0" borderId="0" xfId="0" applyFont="1" applyAlignment="1">
      <alignment horizontal="center" vertical="center" wrapText="1"/>
    </xf>
    <xf numFmtId="0" fontId="53" fillId="24" borderId="35" xfId="0" applyFont="1" applyFill="1" applyBorder="1" applyAlignment="1">
      <alignment horizontal="center" vertical="center" wrapText="1" readingOrder="1"/>
    </xf>
    <xf numFmtId="0" fontId="54" fillId="28" borderId="95" xfId="0" applyFont="1" applyFill="1" applyBorder="1" applyAlignment="1">
      <alignment horizontal="center" vertical="center" wrapText="1" readingOrder="1"/>
    </xf>
    <xf numFmtId="0" fontId="54" fillId="0" borderId="96" xfId="0" applyFont="1" applyBorder="1" applyAlignment="1">
      <alignment horizontal="left" vertical="center" wrapText="1" readingOrder="1"/>
    </xf>
    <xf numFmtId="9" fontId="54" fillId="0" borderId="96" xfId="0" applyNumberFormat="1" applyFont="1" applyBorder="1" applyAlignment="1">
      <alignment horizontal="center" vertical="center" wrapText="1" readingOrder="1"/>
    </xf>
    <xf numFmtId="0" fontId="54" fillId="29" borderId="97" xfId="0" applyFont="1" applyFill="1" applyBorder="1" applyAlignment="1">
      <alignment horizontal="center" vertical="center" wrapText="1" readingOrder="1"/>
    </xf>
    <xf numFmtId="0" fontId="54" fillId="0" borderId="97" xfId="0" applyFont="1" applyBorder="1" applyAlignment="1">
      <alignment horizontal="left" vertical="center" wrapText="1" readingOrder="1"/>
    </xf>
    <xf numFmtId="9" fontId="54" fillId="0" borderId="97" xfId="0" applyNumberFormat="1" applyFont="1" applyBorder="1" applyAlignment="1">
      <alignment horizontal="center" vertical="center" wrapText="1" readingOrder="1"/>
    </xf>
    <xf numFmtId="0" fontId="54" fillId="30" borderId="97" xfId="0" applyFont="1" applyFill="1" applyBorder="1" applyAlignment="1">
      <alignment horizontal="center" vertical="center" wrapText="1" readingOrder="1"/>
    </xf>
    <xf numFmtId="0" fontId="54" fillId="31" borderId="97" xfId="0" applyFont="1" applyFill="1" applyBorder="1" applyAlignment="1">
      <alignment horizontal="center" vertical="center" wrapText="1" readingOrder="1"/>
    </xf>
    <xf numFmtId="0" fontId="55" fillId="32" borderId="97" xfId="0" applyFont="1" applyFill="1" applyBorder="1" applyAlignment="1">
      <alignment horizontal="center" vertical="center" wrapText="1" readingOrder="1"/>
    </xf>
    <xf numFmtId="0" fontId="22" fillId="11" borderId="35" xfId="0" applyFont="1" applyFill="1" applyBorder="1" applyAlignment="1">
      <alignment horizontal="left" vertical="center"/>
    </xf>
    <xf numFmtId="0" fontId="57" fillId="11" borderId="35" xfId="0" applyFont="1" applyFill="1" applyBorder="1" applyAlignment="1">
      <alignment horizontal="center" vertical="center" wrapText="1"/>
    </xf>
    <xf numFmtId="0" fontId="58" fillId="24" borderId="35" xfId="0" applyFont="1" applyFill="1" applyBorder="1" applyAlignment="1">
      <alignment horizontal="center" vertical="center" wrapText="1" readingOrder="1"/>
    </xf>
    <xf numFmtId="0" fontId="45" fillId="11" borderId="35" xfId="0" applyFont="1" applyFill="1" applyBorder="1"/>
    <xf numFmtId="0" fontId="59" fillId="28" borderId="95" xfId="0" applyFont="1" applyFill="1" applyBorder="1" applyAlignment="1">
      <alignment horizontal="center" vertical="center" wrapText="1" readingOrder="1"/>
    </xf>
    <xf numFmtId="0" fontId="59" fillId="0" borderId="96" xfId="0" applyFont="1" applyBorder="1" applyAlignment="1">
      <alignment horizontal="center" vertical="center" wrapText="1" readingOrder="1"/>
    </xf>
    <xf numFmtId="0" fontId="59" fillId="0" borderId="96" xfId="0" applyFont="1" applyBorder="1" applyAlignment="1">
      <alignment horizontal="left" vertical="center" wrapText="1" readingOrder="1"/>
    </xf>
    <xf numFmtId="0" fontId="59" fillId="29" borderId="97" xfId="0" applyFont="1" applyFill="1" applyBorder="1" applyAlignment="1">
      <alignment horizontal="center" vertical="center" wrapText="1" readingOrder="1"/>
    </xf>
    <xf numFmtId="0" fontId="59" fillId="0" borderId="97" xfId="0" applyFont="1" applyBorder="1" applyAlignment="1">
      <alignment horizontal="center" vertical="center" wrapText="1" readingOrder="1"/>
    </xf>
    <xf numFmtId="0" fontId="59" fillId="0" borderId="97" xfId="0" applyFont="1" applyBorder="1" applyAlignment="1">
      <alignment horizontal="left" vertical="center" wrapText="1" readingOrder="1"/>
    </xf>
    <xf numFmtId="0" fontId="59" fillId="30" borderId="97" xfId="0" applyFont="1" applyFill="1" applyBorder="1" applyAlignment="1">
      <alignment horizontal="center" vertical="center" wrapText="1" readingOrder="1"/>
    </xf>
    <xf numFmtId="0" fontId="59" fillId="31" borderId="97" xfId="0" applyFont="1" applyFill="1" applyBorder="1" applyAlignment="1">
      <alignment horizontal="center" vertical="center" wrapText="1" readingOrder="1"/>
    </xf>
    <xf numFmtId="0" fontId="60" fillId="32" borderId="97" xfId="0" applyFont="1" applyFill="1" applyBorder="1" applyAlignment="1">
      <alignment horizontal="center" vertical="center" wrapText="1" readingOrder="1"/>
    </xf>
    <xf numFmtId="0" fontId="61" fillId="11" borderId="35" xfId="0" applyFont="1" applyFill="1" applyBorder="1" applyAlignment="1">
      <alignment horizontal="left" vertical="center" wrapText="1" readingOrder="1"/>
    </xf>
    <xf numFmtId="0" fontId="61" fillId="0" borderId="0" xfId="0" applyFont="1" applyAlignment="1">
      <alignment horizontal="left" vertical="center" wrapText="1" readingOrder="1"/>
    </xf>
    <xf numFmtId="0" fontId="45" fillId="0" borderId="0" xfId="0" applyFont="1"/>
    <xf numFmtId="0" fontId="62" fillId="0" borderId="0" xfId="0" applyFont="1" applyAlignment="1">
      <alignment horizontal="left" vertical="center" wrapText="1" readingOrder="1"/>
    </xf>
    <xf numFmtId="0" fontId="61" fillId="0" borderId="0" xfId="0" applyFont="1" applyAlignment="1">
      <alignment vertical="center"/>
    </xf>
    <xf numFmtId="0" fontId="63" fillId="0" borderId="0" xfId="0" applyFont="1"/>
    <xf numFmtId="0" fontId="64" fillId="0" borderId="0" xfId="0" applyFont="1"/>
    <xf numFmtId="0" fontId="13" fillId="11" borderId="35" xfId="0" applyFont="1" applyFill="1" applyBorder="1"/>
    <xf numFmtId="0" fontId="65" fillId="11" borderId="35" xfId="0" applyFont="1" applyFill="1" applyBorder="1"/>
    <xf numFmtId="0" fontId="5" fillId="11" borderId="99" xfId="0" applyFont="1" applyFill="1" applyBorder="1" applyAlignment="1">
      <alignment horizontal="center" vertical="center" wrapText="1" readingOrder="1"/>
    </xf>
    <xf numFmtId="0" fontId="5" fillId="11" borderId="100" xfId="0" applyFont="1" applyFill="1" applyBorder="1" applyAlignment="1">
      <alignment horizontal="center" vertical="center" wrapText="1" readingOrder="1"/>
    </xf>
    <xf numFmtId="0" fontId="5" fillId="11" borderId="16" xfId="0" applyFont="1" applyFill="1" applyBorder="1" applyAlignment="1">
      <alignment horizontal="center" vertical="center" wrapText="1" readingOrder="1"/>
    </xf>
    <xf numFmtId="0" fontId="66" fillId="11" borderId="16" xfId="0" applyFont="1" applyFill="1" applyBorder="1" applyAlignment="1">
      <alignment horizontal="left" vertical="center" wrapText="1" readingOrder="1"/>
    </xf>
    <xf numFmtId="9" fontId="5" fillId="11" borderId="103" xfId="0" applyNumberFormat="1" applyFont="1" applyFill="1" applyBorder="1" applyAlignment="1">
      <alignment horizontal="center" vertical="center" wrapText="1" readingOrder="1"/>
    </xf>
    <xf numFmtId="0" fontId="5" fillId="11" borderId="17" xfId="0" applyFont="1" applyFill="1" applyBorder="1" applyAlignment="1">
      <alignment horizontal="center" vertical="center" wrapText="1" readingOrder="1"/>
    </xf>
    <xf numFmtId="0" fontId="66" fillId="11" borderId="17" xfId="0" applyFont="1" applyFill="1" applyBorder="1" applyAlignment="1">
      <alignment horizontal="left" vertical="center" wrapText="1" readingOrder="1"/>
    </xf>
    <xf numFmtId="9" fontId="5" fillId="11" borderId="60" xfId="0" applyNumberFormat="1" applyFont="1" applyFill="1" applyBorder="1" applyAlignment="1">
      <alignment horizontal="center" vertical="center" wrapText="1" readingOrder="1"/>
    </xf>
    <xf numFmtId="0" fontId="66" fillId="11" borderId="60" xfId="0" applyFont="1" applyFill="1" applyBorder="1" applyAlignment="1">
      <alignment horizontal="center" vertical="center" wrapText="1" readingOrder="1"/>
    </xf>
    <xf numFmtId="0" fontId="5" fillId="11" borderId="72" xfId="0" applyFont="1" applyFill="1" applyBorder="1" applyAlignment="1">
      <alignment horizontal="center" vertical="center" wrapText="1" readingOrder="1"/>
    </xf>
    <xf numFmtId="0" fontId="66" fillId="11" borderId="72" xfId="0" applyFont="1" applyFill="1" applyBorder="1" applyAlignment="1">
      <alignment horizontal="left" vertical="center" wrapText="1" readingOrder="1"/>
    </xf>
    <xf numFmtId="0" fontId="66" fillId="11" borderId="74" xfId="0" applyFont="1" applyFill="1" applyBorder="1" applyAlignment="1">
      <alignment horizontal="center" vertical="center" wrapText="1" readingOrder="1"/>
    </xf>
    <xf numFmtId="0" fontId="11" fillId="11" borderId="35" xfId="0" applyFont="1" applyFill="1" applyBorder="1"/>
    <xf numFmtId="0" fontId="67" fillId="11" borderId="35" xfId="0" applyFont="1" applyFill="1" applyBorder="1"/>
    <xf numFmtId="0" fontId="11" fillId="0" borderId="0" xfId="0" applyFont="1"/>
    <xf numFmtId="0" fontId="68" fillId="0" borderId="97" xfId="0" applyFont="1" applyBorder="1" applyAlignment="1">
      <alignment horizontal="left" vertical="center" wrapText="1" readingOrder="1"/>
    </xf>
    <xf numFmtId="0" fontId="71" fillId="0" borderId="17" xfId="1" applyBorder="1" applyAlignment="1">
      <alignment vertical="top" wrapText="1"/>
    </xf>
    <xf numFmtId="0" fontId="71" fillId="0" borderId="32" xfId="1" applyBorder="1" applyAlignment="1">
      <alignment vertical="top" wrapText="1"/>
    </xf>
    <xf numFmtId="0" fontId="4" fillId="11" borderId="62" xfId="0" applyFont="1" applyFill="1" applyBorder="1" applyAlignment="1">
      <alignment vertical="top" wrapText="1"/>
    </xf>
    <xf numFmtId="0" fontId="24" fillId="0" borderId="64" xfId="0" applyFont="1" applyBorder="1" applyAlignment="1">
      <alignment vertical="top" wrapText="1"/>
    </xf>
    <xf numFmtId="0" fontId="4" fillId="0" borderId="93" xfId="0" applyFont="1" applyBorder="1" applyAlignment="1">
      <alignment vertical="center" wrapText="1"/>
    </xf>
    <xf numFmtId="0" fontId="24" fillId="0" borderId="84" xfId="0" applyFont="1" applyBorder="1" applyAlignment="1">
      <alignment vertical="top" wrapText="1"/>
    </xf>
    <xf numFmtId="0" fontId="24" fillId="0" borderId="63" xfId="0" applyFont="1" applyBorder="1" applyAlignment="1">
      <alignment vertical="top" wrapText="1"/>
    </xf>
    <xf numFmtId="0" fontId="71" fillId="0" borderId="63" xfId="1" applyBorder="1" applyAlignment="1">
      <alignment vertical="top" wrapText="1"/>
    </xf>
    <xf numFmtId="0" fontId="4" fillId="0" borderId="103" xfId="0" applyFont="1" applyBorder="1" applyAlignment="1">
      <alignment vertical="center" wrapText="1"/>
    </xf>
    <xf numFmtId="0" fontId="24" fillId="0" borderId="44" xfId="0" applyFont="1" applyBorder="1" applyAlignment="1">
      <alignment vertical="top" wrapText="1"/>
    </xf>
    <xf numFmtId="0" fontId="24" fillId="0" borderId="107" xfId="0" applyFont="1" applyBorder="1" applyAlignment="1">
      <alignment vertical="top" wrapText="1"/>
    </xf>
    <xf numFmtId="0" fontId="4" fillId="0" borderId="107" xfId="0" applyFont="1" applyBorder="1" applyAlignment="1">
      <alignment vertical="center" wrapText="1"/>
    </xf>
    <xf numFmtId="0" fontId="71" fillId="0" borderId="17" xfId="1" applyBorder="1" applyAlignment="1">
      <alignment horizontal="center" vertical="center" wrapText="1"/>
    </xf>
    <xf numFmtId="0" fontId="73" fillId="33" borderId="108" xfId="0" applyFont="1" applyFill="1" applyBorder="1" applyAlignment="1">
      <alignment vertical="top" wrapText="1"/>
    </xf>
    <xf numFmtId="0" fontId="71" fillId="33" borderId="109" xfId="1" applyFill="1" applyBorder="1" applyAlignment="1">
      <alignment vertical="center" wrapText="1"/>
    </xf>
    <xf numFmtId="0" fontId="73" fillId="33" borderId="110" xfId="0" applyFont="1" applyFill="1" applyBorder="1" applyAlignment="1">
      <alignment vertical="top" wrapText="1"/>
    </xf>
    <xf numFmtId="0" fontId="71" fillId="33" borderId="111" xfId="1" applyFill="1" applyBorder="1" applyAlignment="1">
      <alignment vertical="center" wrapText="1"/>
    </xf>
    <xf numFmtId="0" fontId="72" fillId="0" borderId="0" xfId="0" applyFont="1" applyAlignment="1">
      <alignment horizontal="center" vertical="center"/>
    </xf>
    <xf numFmtId="0" fontId="72" fillId="0" borderId="57" xfId="0" applyFont="1" applyBorder="1" applyAlignment="1">
      <alignment vertical="top" wrapText="1"/>
    </xf>
    <xf numFmtId="0" fontId="72" fillId="0" borderId="31" xfId="0" applyFont="1" applyBorder="1" applyAlignment="1">
      <alignment vertical="top" wrapText="1"/>
    </xf>
    <xf numFmtId="0" fontId="72" fillId="0" borderId="31" xfId="0" applyFont="1" applyBorder="1" applyAlignment="1">
      <alignment horizontal="center" vertical="center" wrapText="1"/>
    </xf>
    <xf numFmtId="0" fontId="72" fillId="0" borderId="31" xfId="0" applyFont="1" applyBorder="1" applyAlignment="1">
      <alignment horizontal="left" vertical="top" wrapText="1"/>
    </xf>
    <xf numFmtId="0" fontId="28" fillId="0" borderId="62" xfId="0" applyFont="1" applyBorder="1" applyAlignment="1">
      <alignment vertical="top" wrapText="1"/>
    </xf>
    <xf numFmtId="0" fontId="4" fillId="0" borderId="67" xfId="0" applyFont="1" applyBorder="1" applyAlignment="1">
      <alignment vertical="top" wrapText="1"/>
    </xf>
    <xf numFmtId="0" fontId="4" fillId="0" borderId="107" xfId="0" applyFont="1" applyBorder="1" applyAlignment="1">
      <alignment horizontal="left" vertical="top" wrapText="1"/>
    </xf>
    <xf numFmtId="0" fontId="74" fillId="0" borderId="32" xfId="0" applyFont="1" applyBorder="1" applyAlignment="1">
      <alignment vertical="top" wrapText="1"/>
    </xf>
    <xf numFmtId="0" fontId="75" fillId="0" borderId="17" xfId="0" applyFont="1" applyBorder="1" applyAlignment="1">
      <alignment vertical="top" wrapText="1"/>
    </xf>
    <xf numFmtId="0" fontId="72" fillId="11" borderId="17" xfId="0" applyFont="1" applyFill="1" applyBorder="1" applyAlignment="1">
      <alignment vertical="top" wrapText="1"/>
    </xf>
    <xf numFmtId="0" fontId="72" fillId="0" borderId="17" xfId="0" applyFont="1" applyBorder="1" applyAlignment="1">
      <alignment vertical="top" wrapText="1"/>
    </xf>
    <xf numFmtId="0" fontId="72" fillId="0" borderId="31" xfId="0" applyFont="1" applyBorder="1" applyAlignment="1">
      <alignment vertical="center" wrapText="1"/>
    </xf>
    <xf numFmtId="0" fontId="72" fillId="0" borderId="17" xfId="0" applyFont="1" applyBorder="1" applyAlignment="1">
      <alignment vertical="center" wrapText="1"/>
    </xf>
    <xf numFmtId="0" fontId="71" fillId="0" borderId="17" xfId="1" applyBorder="1" applyAlignment="1">
      <alignment vertical="center" wrapText="1"/>
    </xf>
    <xf numFmtId="0" fontId="73" fillId="0" borderId="57" xfId="0" applyFont="1" applyBorder="1" applyAlignment="1">
      <alignment horizontal="center" vertical="center"/>
    </xf>
    <xf numFmtId="0" fontId="73" fillId="0" borderId="17" xfId="0" applyFont="1" applyBorder="1" applyAlignment="1">
      <alignment horizontal="center" vertical="center"/>
    </xf>
    <xf numFmtId="0" fontId="73" fillId="0" borderId="64" xfId="0" applyFont="1" applyBorder="1" applyAlignment="1">
      <alignment horizontal="center" vertical="center"/>
    </xf>
    <xf numFmtId="0" fontId="72" fillId="0" borderId="64" xfId="0" applyFont="1" applyBorder="1" applyAlignment="1">
      <alignment vertical="top" wrapText="1"/>
    </xf>
    <xf numFmtId="0" fontId="72" fillId="11" borderId="16" xfId="0" applyFont="1" applyFill="1" applyBorder="1" applyAlignment="1">
      <alignment vertical="top" wrapText="1"/>
    </xf>
    <xf numFmtId="0" fontId="72" fillId="0" borderId="63" xfId="0" applyFont="1" applyBorder="1" applyAlignment="1">
      <alignment vertical="top" wrapText="1"/>
    </xf>
    <xf numFmtId="0" fontId="73" fillId="0" borderId="63" xfId="0" applyFont="1" applyBorder="1" applyAlignment="1">
      <alignment horizontal="center" vertical="center"/>
    </xf>
    <xf numFmtId="0" fontId="4" fillId="11" borderId="68" xfId="0" applyFont="1" applyFill="1" applyBorder="1" applyAlignment="1">
      <alignment vertical="top" wrapText="1"/>
    </xf>
    <xf numFmtId="0" fontId="4" fillId="0" borderId="44" xfId="0" applyFont="1" applyBorder="1" applyAlignment="1">
      <alignment vertical="top" wrapText="1"/>
    </xf>
    <xf numFmtId="0" fontId="4" fillId="11" borderId="63" xfId="0" applyFont="1" applyFill="1" applyBorder="1" applyAlignment="1">
      <alignment vertical="top" wrapText="1"/>
    </xf>
    <xf numFmtId="0" fontId="72" fillId="11" borderId="107" xfId="0" applyFont="1" applyFill="1" applyBorder="1" applyAlignment="1">
      <alignment vertical="top" wrapText="1"/>
    </xf>
    <xf numFmtId="0" fontId="72" fillId="0" borderId="17" xfId="0" applyFont="1" applyBorder="1" applyAlignment="1">
      <alignment horizontal="left" vertical="top" wrapText="1"/>
    </xf>
    <xf numFmtId="0" fontId="71" fillId="0" borderId="17" xfId="1" applyBorder="1" applyAlignment="1">
      <alignment horizontal="left" vertical="top" wrapText="1"/>
    </xf>
    <xf numFmtId="0" fontId="76" fillId="0" borderId="17" xfId="0" applyFont="1" applyBorder="1" applyAlignment="1">
      <alignment vertical="center" wrapText="1"/>
    </xf>
    <xf numFmtId="0" fontId="24" fillId="0" borderId="64" xfId="0" applyFont="1" applyBorder="1" applyAlignment="1">
      <alignment horizontal="center" vertical="center" wrapText="1"/>
    </xf>
    <xf numFmtId="0" fontId="74" fillId="0" borderId="107" xfId="0" applyFont="1" applyBorder="1" applyAlignment="1">
      <alignment vertical="top" wrapText="1"/>
    </xf>
    <xf numFmtId="0" fontId="4" fillId="0" borderId="73" xfId="0" applyFont="1" applyBorder="1" applyAlignment="1">
      <alignment horizontal="left" vertical="top" wrapText="1"/>
    </xf>
    <xf numFmtId="0" fontId="72" fillId="10" borderId="17" xfId="0" applyFont="1" applyFill="1" applyBorder="1" applyAlignment="1">
      <alignment vertical="center" wrapText="1"/>
    </xf>
    <xf numFmtId="0" fontId="71" fillId="11" borderId="17" xfId="1" applyFill="1" applyBorder="1" applyAlignment="1">
      <alignment horizontal="center" vertical="center" wrapText="1"/>
    </xf>
    <xf numFmtId="0" fontId="4" fillId="0" borderId="64" xfId="0" applyFont="1" applyBorder="1" applyAlignment="1">
      <alignment horizontal="center" vertical="center" wrapText="1"/>
    </xf>
    <xf numFmtId="0" fontId="4" fillId="0" borderId="63" xfId="0" applyFont="1" applyBorder="1" applyAlignment="1">
      <alignment horizontal="center" vertical="center" wrapText="1"/>
    </xf>
    <xf numFmtId="166" fontId="16" fillId="0" borderId="58" xfId="0" applyNumberFormat="1" applyFont="1" applyBorder="1" applyAlignment="1">
      <alignment horizontal="center" vertical="center"/>
    </xf>
    <xf numFmtId="0" fontId="13" fillId="0" borderId="113" xfId="0" applyFont="1" applyBorder="1" applyAlignment="1">
      <alignment horizontal="center" vertical="center" wrapText="1"/>
    </xf>
    <xf numFmtId="166" fontId="16" fillId="0" borderId="114" xfId="0" applyNumberFormat="1" applyFont="1" applyBorder="1" applyAlignment="1">
      <alignment horizontal="center" vertical="center"/>
    </xf>
    <xf numFmtId="0" fontId="4" fillId="0" borderId="112" xfId="0" applyFont="1" applyBorder="1"/>
    <xf numFmtId="166" fontId="16" fillId="0" borderId="102" xfId="0" applyNumberFormat="1" applyFont="1" applyBorder="1" applyAlignment="1">
      <alignment horizontal="center" vertical="center"/>
    </xf>
    <xf numFmtId="166" fontId="16" fillId="0" borderId="112" xfId="0" applyNumberFormat="1" applyFont="1" applyBorder="1" applyAlignment="1">
      <alignment horizontal="center" vertical="center"/>
    </xf>
    <xf numFmtId="0" fontId="0" fillId="0" borderId="0" xfId="0" applyFont="1" applyAlignment="1"/>
    <xf numFmtId="0" fontId="22" fillId="0" borderId="64" xfId="0" applyFont="1" applyBorder="1" applyAlignment="1">
      <alignment horizontal="center" vertical="center" wrapText="1"/>
    </xf>
    <xf numFmtId="0" fontId="16" fillId="0" borderId="64" xfId="0" applyFont="1" applyBorder="1" applyAlignment="1">
      <alignment horizontal="center" vertical="center"/>
    </xf>
    <xf numFmtId="9" fontId="16" fillId="0" borderId="64" xfId="0" applyNumberFormat="1" applyFont="1" applyBorder="1" applyAlignment="1">
      <alignment horizontal="center" vertical="center" wrapText="1"/>
    </xf>
    <xf numFmtId="0" fontId="22" fillId="0" borderId="64" xfId="0" applyFont="1" applyBorder="1" applyAlignment="1">
      <alignment horizontal="center" vertical="center"/>
    </xf>
    <xf numFmtId="0" fontId="16" fillId="0" borderId="64" xfId="0" applyFont="1" applyBorder="1" applyAlignment="1">
      <alignment horizontal="center" vertical="center" wrapText="1"/>
    </xf>
    <xf numFmtId="0" fontId="16" fillId="0" borderId="61" xfId="0" applyFont="1" applyBorder="1" applyAlignment="1">
      <alignment horizontal="center" vertical="center"/>
    </xf>
    <xf numFmtId="0" fontId="7" fillId="4" borderId="11" xfId="0" applyFont="1" applyFill="1" applyBorder="1" applyAlignment="1">
      <alignment horizontal="center" vertical="center"/>
    </xf>
    <xf numFmtId="0" fontId="3" fillId="0" borderId="14" xfId="0" applyFont="1" applyBorder="1"/>
    <xf numFmtId="0" fontId="3" fillId="0" borderId="15" xfId="0" applyFont="1" applyBorder="1"/>
    <xf numFmtId="0" fontId="4" fillId="0" borderId="0" xfId="0" applyFont="1"/>
    <xf numFmtId="0" fontId="0" fillId="0" borderId="0" xfId="0" applyFont="1" applyAlignment="1"/>
    <xf numFmtId="0" fontId="3" fillId="0" borderId="3" xfId="0" applyFont="1" applyBorder="1"/>
    <xf numFmtId="0" fontId="3" fillId="0" borderId="7" xfId="0" applyFont="1" applyBorder="1"/>
    <xf numFmtId="0" fontId="5" fillId="3" borderId="4"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3" fillId="0" borderId="10" xfId="0" applyFont="1" applyBorder="1"/>
    <xf numFmtId="0" fontId="16" fillId="11" borderId="64" xfId="0" applyFont="1" applyFill="1" applyBorder="1" applyAlignment="1">
      <alignment horizontal="center" vertical="center" wrapText="1"/>
    </xf>
    <xf numFmtId="0" fontId="16" fillId="11" borderId="102" xfId="0" applyFont="1" applyFill="1" applyBorder="1" applyAlignment="1">
      <alignment horizontal="center" vertical="center" wrapText="1"/>
    </xf>
    <xf numFmtId="0" fontId="16" fillId="11" borderId="63" xfId="0"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1" xfId="0" applyFont="1" applyBorder="1" applyAlignment="1">
      <alignment horizontal="center" vertical="center"/>
    </xf>
    <xf numFmtId="0" fontId="3" fillId="0" borderId="48" xfId="0" applyFont="1" applyBorder="1"/>
    <xf numFmtId="0" fontId="3" fillId="0" borderId="65" xfId="0" applyFont="1" applyBorder="1"/>
    <xf numFmtId="0" fontId="16" fillId="11" borderId="61" xfId="0" applyFont="1" applyFill="1" applyBorder="1" applyAlignment="1">
      <alignment horizontal="center" vertical="center"/>
    </xf>
    <xf numFmtId="0" fontId="16" fillId="11" borderId="70" xfId="0" applyFont="1" applyFill="1" applyBorder="1" applyAlignment="1">
      <alignment horizontal="center" vertical="center"/>
    </xf>
    <xf numFmtId="0" fontId="16" fillId="11" borderId="101" xfId="0" applyFont="1" applyFill="1" applyBorder="1" applyAlignment="1">
      <alignment horizontal="center" vertical="center"/>
    </xf>
    <xf numFmtId="0" fontId="16" fillId="11" borderId="65" xfId="0" applyFont="1" applyFill="1" applyBorder="1" applyAlignment="1">
      <alignment horizontal="center" vertical="center"/>
    </xf>
    <xf numFmtId="0" fontId="21" fillId="6" borderId="1" xfId="0" applyFont="1" applyFill="1" applyBorder="1" applyAlignment="1">
      <alignment horizontal="center" vertical="center" wrapText="1"/>
    </xf>
    <xf numFmtId="0" fontId="21" fillId="13" borderId="45" xfId="0" applyFont="1" applyFill="1" applyBorder="1" applyAlignment="1">
      <alignment horizontal="center" vertical="center" wrapText="1"/>
    </xf>
    <xf numFmtId="0" fontId="3" fillId="0" borderId="46" xfId="0" applyFont="1" applyBorder="1"/>
    <xf numFmtId="0" fontId="21" fillId="14" borderId="1" xfId="0" applyFont="1" applyFill="1" applyBorder="1" applyAlignment="1">
      <alignment horizontal="center" vertical="center" wrapText="1"/>
    </xf>
    <xf numFmtId="0" fontId="15" fillId="7" borderId="31" xfId="0" applyFont="1" applyFill="1" applyBorder="1" applyAlignment="1">
      <alignment horizontal="left" vertical="center" wrapText="1"/>
    </xf>
    <xf numFmtId="0" fontId="3" fillId="0" borderId="33" xfId="0" applyFont="1" applyBorder="1"/>
    <xf numFmtId="0" fontId="3" fillId="0" borderId="34" xfId="0" applyFont="1" applyBorder="1"/>
    <xf numFmtId="0" fontId="15" fillId="7" borderId="36" xfId="0" applyFont="1" applyFill="1" applyBorder="1" applyAlignment="1">
      <alignment horizontal="left" vertical="center" wrapText="1"/>
    </xf>
    <xf numFmtId="0" fontId="3" fillId="0" borderId="38" xfId="0" applyFont="1" applyBorder="1"/>
    <xf numFmtId="0" fontId="3" fillId="0" borderId="39" xfId="0" applyFont="1" applyBorder="1"/>
    <xf numFmtId="0" fontId="3" fillId="0" borderId="32" xfId="0" applyFont="1" applyBorder="1"/>
    <xf numFmtId="0" fontId="17" fillId="6" borderId="36" xfId="0" applyFont="1" applyFill="1" applyBorder="1" applyAlignment="1">
      <alignment horizontal="center" vertical="center" wrapText="1"/>
    </xf>
    <xf numFmtId="0" fontId="3" fillId="0" borderId="37" xfId="0" applyFont="1" applyBorder="1"/>
    <xf numFmtId="0" fontId="17" fillId="13" borderId="31" xfId="0" applyFont="1" applyFill="1" applyBorder="1" applyAlignment="1">
      <alignment horizontal="center" vertical="center" wrapText="1"/>
    </xf>
    <xf numFmtId="0" fontId="17" fillId="14" borderId="31" xfId="0" applyFont="1" applyFill="1" applyBorder="1" applyAlignment="1">
      <alignment horizontal="center" vertical="center" wrapText="1"/>
    </xf>
    <xf numFmtId="0" fontId="19" fillId="8"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13" fillId="0" borderId="21" xfId="0" applyFont="1" applyBorder="1" applyAlignment="1">
      <alignment horizontal="center" vertical="center" wrapText="1"/>
    </xf>
    <xf numFmtId="0" fontId="3" fillId="0" borderId="22" xfId="0" applyFont="1" applyBorder="1"/>
    <xf numFmtId="0" fontId="3" fillId="0" borderId="23" xfId="0" applyFont="1" applyBorder="1"/>
    <xf numFmtId="0" fontId="3" fillId="0" borderId="24" xfId="0" applyFont="1" applyBorder="1"/>
    <xf numFmtId="0" fontId="3" fillId="0" borderId="28" xfId="0" applyFont="1" applyBorder="1"/>
    <xf numFmtId="0" fontId="3" fillId="0" borderId="29" xfId="0" applyFont="1" applyBorder="1"/>
    <xf numFmtId="0" fontId="14" fillId="0" borderId="23" xfId="0" applyFont="1" applyBorder="1" applyAlignment="1">
      <alignment horizontal="center" vertical="center" wrapText="1"/>
    </xf>
    <xf numFmtId="0" fontId="3" fillId="0" borderId="30" xfId="0" applyFont="1" applyBorder="1"/>
    <xf numFmtId="0" fontId="14" fillId="10"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14" fillId="11" borderId="25" xfId="0" applyFont="1" applyFill="1" applyBorder="1" applyAlignment="1">
      <alignment horizontal="center" vertical="center" wrapText="1"/>
    </xf>
    <xf numFmtId="49" fontId="18" fillId="8" borderId="42" xfId="0" applyNumberFormat="1" applyFont="1" applyFill="1" applyBorder="1" applyAlignment="1">
      <alignment horizontal="center" vertical="center" wrapText="1"/>
    </xf>
    <xf numFmtId="0" fontId="20" fillId="8" borderId="42" xfId="0" applyFont="1" applyFill="1" applyBorder="1" applyAlignment="1">
      <alignment horizontal="center" vertical="center" wrapText="1"/>
    </xf>
    <xf numFmtId="49" fontId="19" fillId="17" borderId="42" xfId="0" applyNumberFormat="1" applyFont="1" applyFill="1" applyBorder="1" applyAlignment="1">
      <alignment horizontal="center" vertical="center" wrapText="1"/>
    </xf>
    <xf numFmtId="0" fontId="14" fillId="12" borderId="31" xfId="0" applyFont="1" applyFill="1" applyBorder="1" applyAlignment="1">
      <alignment horizontal="left" vertical="center" wrapText="1"/>
    </xf>
    <xf numFmtId="0" fontId="14" fillId="12" borderId="36" xfId="0" applyFont="1" applyFill="1" applyBorder="1" applyAlignment="1">
      <alignment horizontal="left" vertical="center" wrapText="1"/>
    </xf>
    <xf numFmtId="0" fontId="22" fillId="0" borderId="64" xfId="0" applyFont="1" applyBorder="1" applyAlignment="1">
      <alignment horizontal="center" vertical="center" wrapText="1"/>
    </xf>
    <xf numFmtId="0" fontId="22" fillId="0" borderId="102" xfId="0" applyFont="1" applyBorder="1" applyAlignment="1">
      <alignment horizontal="center" vertical="center" wrapText="1"/>
    </xf>
    <xf numFmtId="0" fontId="22" fillId="0" borderId="63" xfId="0" applyFont="1" applyBorder="1" applyAlignment="1">
      <alignment horizontal="center" vertical="center" wrapText="1"/>
    </xf>
    <xf numFmtId="0" fontId="16" fillId="0" borderId="64" xfId="0" applyFont="1" applyBorder="1" applyAlignment="1">
      <alignment horizontal="center" vertical="center"/>
    </xf>
    <xf numFmtId="0" fontId="16" fillId="0" borderId="102" xfId="0" applyFont="1" applyBorder="1" applyAlignment="1">
      <alignment horizontal="center" vertical="center"/>
    </xf>
    <xf numFmtId="0" fontId="16" fillId="0" borderId="63" xfId="0" applyFont="1" applyBorder="1" applyAlignment="1">
      <alignment horizontal="center" vertical="center"/>
    </xf>
    <xf numFmtId="9" fontId="16" fillId="0" borderId="64" xfId="0" applyNumberFormat="1" applyFont="1" applyBorder="1" applyAlignment="1">
      <alignment horizontal="center" vertical="center" wrapText="1"/>
    </xf>
    <xf numFmtId="9" fontId="16" fillId="0" borderId="102" xfId="0" applyNumberFormat="1" applyFont="1" applyBorder="1" applyAlignment="1">
      <alignment horizontal="center" vertical="center" wrapText="1"/>
    </xf>
    <xf numFmtId="9" fontId="16" fillId="0" borderId="63" xfId="0" applyNumberFormat="1" applyFont="1" applyBorder="1" applyAlignment="1">
      <alignment horizontal="center" vertical="center" wrapText="1"/>
    </xf>
    <xf numFmtId="0" fontId="22" fillId="0" borderId="64" xfId="0" applyFont="1" applyBorder="1" applyAlignment="1">
      <alignment horizontal="center" vertical="center"/>
    </xf>
    <xf numFmtId="0" fontId="22" fillId="0" borderId="102" xfId="0" applyFont="1" applyBorder="1" applyAlignment="1">
      <alignment horizontal="center" vertical="center"/>
    </xf>
    <xf numFmtId="0" fontId="22" fillId="0" borderId="63" xfId="0" applyFont="1" applyBorder="1" applyAlignment="1">
      <alignment horizontal="center" vertical="center"/>
    </xf>
    <xf numFmtId="0" fontId="4" fillId="0" borderId="63" xfId="0" applyFont="1" applyBorder="1" applyAlignment="1">
      <alignment horizontal="center" vertical="center" wrapText="1"/>
    </xf>
    <xf numFmtId="0" fontId="4" fillId="0" borderId="63" xfId="0" applyFont="1" applyBorder="1" applyAlignment="1">
      <alignment horizontal="center" vertical="center"/>
    </xf>
    <xf numFmtId="0" fontId="12" fillId="12" borderId="31" xfId="0" applyFont="1" applyFill="1" applyBorder="1" applyAlignment="1">
      <alignment horizontal="center" vertical="center" wrapText="1"/>
    </xf>
    <xf numFmtId="0" fontId="43" fillId="13" borderId="79" xfId="0" applyFont="1" applyFill="1" applyBorder="1" applyAlignment="1">
      <alignment horizontal="center" vertical="center" wrapText="1"/>
    </xf>
    <xf numFmtId="0" fontId="43" fillId="14" borderId="31" xfId="0" applyFont="1" applyFill="1" applyBorder="1" applyAlignment="1">
      <alignment horizontal="center" vertical="center" wrapText="1"/>
    </xf>
    <xf numFmtId="0" fontId="43" fillId="6" borderId="86" xfId="0" applyFont="1" applyFill="1" applyBorder="1" applyAlignment="1">
      <alignment horizontal="center" vertical="center" wrapText="1"/>
    </xf>
    <xf numFmtId="0" fontId="43" fillId="13" borderId="45" xfId="0" applyFont="1" applyFill="1" applyBorder="1" applyAlignment="1">
      <alignment horizontal="center" vertical="center" wrapText="1"/>
    </xf>
    <xf numFmtId="0" fontId="43" fillId="14" borderId="87" xfId="0" applyFont="1" applyFill="1" applyBorder="1" applyAlignment="1">
      <alignment horizontal="center" vertical="center" wrapText="1"/>
    </xf>
    <xf numFmtId="0" fontId="3" fillId="0" borderId="88" xfId="0" applyFont="1" applyBorder="1"/>
    <xf numFmtId="49" fontId="44" fillId="15" borderId="80" xfId="0" applyNumberFormat="1" applyFont="1" applyFill="1" applyBorder="1" applyAlignment="1">
      <alignment horizontal="center" vertical="center" wrapText="1"/>
    </xf>
    <xf numFmtId="0" fontId="3" fillId="0" borderId="81" xfId="0" applyFont="1" applyBorder="1"/>
    <xf numFmtId="0" fontId="3" fillId="0" borderId="82" xfId="0" applyFont="1" applyBorder="1"/>
    <xf numFmtId="0" fontId="44" fillId="15" borderId="31" xfId="0" applyFont="1" applyFill="1" applyBorder="1" applyAlignment="1">
      <alignment horizontal="center" vertical="center" wrapText="1"/>
    </xf>
    <xf numFmtId="0" fontId="12" fillId="12" borderId="36" xfId="0" applyFont="1" applyFill="1" applyBorder="1" applyAlignment="1">
      <alignment horizontal="left" vertical="center" wrapText="1"/>
    </xf>
    <xf numFmtId="0" fontId="34" fillId="7" borderId="36" xfId="0" applyFont="1" applyFill="1" applyBorder="1" applyAlignment="1">
      <alignment horizontal="left" vertical="center" wrapText="1"/>
    </xf>
    <xf numFmtId="0" fontId="12" fillId="24" borderId="31" xfId="0" applyFont="1" applyFill="1" applyBorder="1" applyAlignment="1">
      <alignment horizontal="left" vertical="center" wrapText="1"/>
    </xf>
    <xf numFmtId="0" fontId="12" fillId="0" borderId="28" xfId="0" applyFont="1" applyBorder="1" applyAlignment="1">
      <alignment horizontal="center" vertical="center" wrapText="1"/>
    </xf>
    <xf numFmtId="0" fontId="43" fillId="6" borderId="77" xfId="0" applyFont="1" applyFill="1" applyBorder="1" applyAlignment="1">
      <alignment horizontal="center" vertical="center" wrapText="1"/>
    </xf>
    <xf numFmtId="0" fontId="3" fillId="0" borderId="78" xfId="0" applyFont="1" applyBorder="1"/>
    <xf numFmtId="0" fontId="4"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76" xfId="0" applyFont="1" applyBorder="1"/>
    <xf numFmtId="0" fontId="12" fillId="10" borderId="31"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51" fillId="0" borderId="0" xfId="0" applyFont="1" applyAlignment="1">
      <alignment horizontal="center" vertical="center"/>
    </xf>
    <xf numFmtId="0" fontId="56" fillId="0" borderId="0" xfId="0" applyFont="1" applyAlignment="1">
      <alignment horizontal="center" vertical="center"/>
    </xf>
    <xf numFmtId="0" fontId="65" fillId="11" borderId="106" xfId="0" applyFont="1" applyFill="1" applyBorder="1" applyAlignment="1">
      <alignment horizontal="left" vertical="center" wrapText="1"/>
    </xf>
    <xf numFmtId="0" fontId="5" fillId="11" borderId="64" xfId="0" applyFont="1" applyFill="1" applyBorder="1" applyAlignment="1">
      <alignment horizontal="center" vertical="center" wrapText="1" readingOrder="1"/>
    </xf>
    <xf numFmtId="0" fontId="3" fillId="0" borderId="63" xfId="0" applyFont="1" applyBorder="1"/>
    <xf numFmtId="0" fontId="3" fillId="0" borderId="105" xfId="0" applyFont="1" applyBorder="1"/>
    <xf numFmtId="0" fontId="7" fillId="11" borderId="11" xfId="0" applyFont="1" applyFill="1" applyBorder="1" applyAlignment="1">
      <alignment horizontal="center" vertical="center" wrapText="1" readingOrder="1"/>
    </xf>
    <xf numFmtId="0" fontId="5" fillId="11" borderId="11" xfId="0" applyFont="1" applyFill="1" applyBorder="1" applyAlignment="1">
      <alignment horizontal="center" vertical="center" wrapText="1" readingOrder="1"/>
    </xf>
    <xf numFmtId="0" fontId="3" fillId="0" borderId="98" xfId="0" applyFont="1" applyBorder="1"/>
    <xf numFmtId="0" fontId="5" fillId="11" borderId="101" xfId="0" applyFont="1" applyFill="1" applyBorder="1" applyAlignment="1">
      <alignment horizontal="center" vertical="center" wrapText="1" readingOrder="1"/>
    </xf>
    <xf numFmtId="0" fontId="5" fillId="11" borderId="102" xfId="0" applyFont="1" applyFill="1" applyBorder="1" applyAlignment="1">
      <alignment horizontal="center" vertical="center" wrapText="1" readingOrder="1"/>
    </xf>
    <xf numFmtId="0" fontId="3" fillId="0" borderId="49" xfId="0" applyFont="1" applyBorder="1"/>
    <xf numFmtId="0" fontId="5" fillId="11" borderId="61" xfId="0" applyFont="1" applyFill="1" applyBorder="1" applyAlignment="1">
      <alignment horizontal="center" vertical="center" wrapText="1" readingOrder="1"/>
    </xf>
    <xf numFmtId="0" fontId="3" fillId="0" borderId="104" xfId="0" applyFont="1" applyBorder="1"/>
    <xf numFmtId="0" fontId="23" fillId="0" borderId="115" xfId="0" applyFont="1" applyBorder="1" applyAlignment="1">
      <alignment horizontal="center" vertical="center"/>
    </xf>
    <xf numFmtId="0" fontId="23" fillId="0" borderId="102"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4" xfId="0" applyFont="1" applyBorder="1" applyAlignment="1">
      <alignment horizontal="center" vertical="center"/>
    </xf>
    <xf numFmtId="0" fontId="77" fillId="0" borderId="64" xfId="0" applyFont="1" applyBorder="1" applyAlignment="1">
      <alignment horizontal="center" vertical="center" wrapText="1"/>
    </xf>
    <xf numFmtId="9" fontId="23" fillId="0" borderId="64" xfId="0" applyNumberFormat="1" applyFont="1" applyBorder="1" applyAlignment="1">
      <alignment horizontal="center" vertical="center" wrapText="1"/>
    </xf>
    <xf numFmtId="0" fontId="77" fillId="0" borderId="64" xfId="0" applyFont="1" applyBorder="1" applyAlignment="1">
      <alignment horizontal="center" vertical="center"/>
    </xf>
    <xf numFmtId="0" fontId="23" fillId="0" borderId="17" xfId="0" applyFont="1" applyBorder="1" applyAlignment="1">
      <alignment horizontal="center" vertical="center"/>
    </xf>
    <xf numFmtId="0" fontId="16" fillId="11" borderId="107" xfId="0" applyFont="1" applyFill="1" applyBorder="1" applyAlignment="1">
      <alignment horizontal="left" vertical="center" wrapText="1"/>
    </xf>
    <xf numFmtId="0" fontId="4" fillId="0" borderId="107" xfId="0" applyFont="1" applyBorder="1" applyAlignment="1">
      <alignment horizontal="center" vertical="center" wrapText="1"/>
    </xf>
    <xf numFmtId="0" fontId="0" fillId="0" borderId="107" xfId="0" applyBorder="1" applyAlignment="1">
      <alignment horizontal="center" vertical="center"/>
    </xf>
    <xf numFmtId="0" fontId="16" fillId="11" borderId="62" xfId="0" applyFont="1" applyFill="1" applyBorder="1" applyAlignment="1">
      <alignment horizontal="center" vertical="center"/>
    </xf>
    <xf numFmtId="0" fontId="26" fillId="0" borderId="17" xfId="0" applyFont="1" applyBorder="1" applyAlignment="1">
      <alignment wrapText="1"/>
    </xf>
    <xf numFmtId="0" fontId="4" fillId="0" borderId="62" xfId="0" applyFont="1" applyBorder="1" applyAlignment="1">
      <alignment vertical="center" wrapText="1"/>
    </xf>
    <xf numFmtId="0" fontId="0" fillId="0" borderId="107" xfId="0" applyBorder="1" applyAlignment="1">
      <alignment vertical="center" wrapText="1"/>
    </xf>
    <xf numFmtId="0" fontId="34" fillId="0" borderId="17" xfId="0" applyFont="1" applyBorder="1" applyAlignment="1">
      <alignment vertical="center" wrapText="1"/>
    </xf>
    <xf numFmtId="0" fontId="32" fillId="0" borderId="17" xfId="0" applyFont="1" applyBorder="1" applyAlignment="1">
      <alignment vertical="center" wrapText="1"/>
    </xf>
    <xf numFmtId="0" fontId="4" fillId="0" borderId="62" xfId="0" applyFont="1" applyBorder="1" applyAlignment="1">
      <alignment horizontal="center" vertical="center" wrapText="1"/>
    </xf>
    <xf numFmtId="0" fontId="1" fillId="0" borderId="116" xfId="0" applyFont="1" applyBorder="1" applyAlignment="1">
      <alignment horizontal="center" vertical="center" wrapText="1"/>
    </xf>
    <xf numFmtId="0" fontId="0" fillId="0" borderId="0" xfId="0"/>
    <xf numFmtId="0" fontId="23" fillId="0" borderId="102" xfId="0" applyFont="1" applyBorder="1" applyAlignment="1">
      <alignment horizontal="center" vertical="center"/>
    </xf>
    <xf numFmtId="0" fontId="77" fillId="0" borderId="102" xfId="0" applyFont="1" applyBorder="1" applyAlignment="1">
      <alignment horizontal="center" vertical="center" wrapText="1"/>
    </xf>
    <xf numFmtId="9" fontId="23" fillId="0" borderId="102" xfId="0" applyNumberFormat="1" applyFont="1" applyBorder="1" applyAlignment="1">
      <alignment horizontal="center" vertical="center" wrapText="1"/>
    </xf>
    <xf numFmtId="0" fontId="77" fillId="0" borderId="102" xfId="0" applyFont="1" applyBorder="1" applyAlignment="1">
      <alignment horizontal="center" vertical="center"/>
    </xf>
    <xf numFmtId="0" fontId="0" fillId="0" borderId="107" xfId="0" applyBorder="1" applyAlignment="1">
      <alignment horizontal="center" vertical="center" wrapText="1"/>
    </xf>
    <xf numFmtId="0" fontId="23" fillId="0" borderId="117" xfId="0" applyFont="1" applyBorder="1" applyAlignment="1">
      <alignment horizontal="center" vertical="center"/>
    </xf>
    <xf numFmtId="0" fontId="23" fillId="0" borderId="63" xfId="0" applyFont="1" applyBorder="1" applyAlignment="1">
      <alignment horizontal="center" vertical="center" wrapText="1"/>
    </xf>
    <xf numFmtId="0" fontId="23" fillId="0" borderId="63" xfId="0" applyFont="1" applyBorder="1" applyAlignment="1">
      <alignment horizontal="center" vertical="center"/>
    </xf>
    <xf numFmtId="0" fontId="77" fillId="0" borderId="63" xfId="0" applyFont="1" applyBorder="1" applyAlignment="1">
      <alignment horizontal="center" vertical="center" wrapText="1"/>
    </xf>
    <xf numFmtId="9" fontId="23" fillId="0" borderId="63" xfId="0" applyNumberFormat="1" applyFont="1" applyBorder="1" applyAlignment="1">
      <alignment horizontal="center" vertical="center" wrapText="1"/>
    </xf>
    <xf numFmtId="0" fontId="77" fillId="0" borderId="63" xfId="0" applyFont="1" applyBorder="1" applyAlignment="1">
      <alignment horizontal="center" vertical="center"/>
    </xf>
    <xf numFmtId="0" fontId="1" fillId="0" borderId="107" xfId="0" applyFont="1" applyBorder="1" applyAlignment="1">
      <alignment horizontal="center" vertical="center" wrapText="1"/>
    </xf>
    <xf numFmtId="0" fontId="32" fillId="0" borderId="17" xfId="0" applyFont="1" applyBorder="1" applyAlignment="1">
      <alignment wrapText="1"/>
    </xf>
    <xf numFmtId="0" fontId="1" fillId="0" borderId="107" xfId="0" applyFont="1" applyBorder="1" applyAlignment="1">
      <alignment vertical="center" wrapText="1"/>
    </xf>
    <xf numFmtId="0" fontId="33" fillId="10" borderId="106" xfId="0" applyFont="1" applyFill="1" applyBorder="1" applyAlignment="1">
      <alignment horizontal="left" vertical="center" wrapText="1"/>
    </xf>
    <xf numFmtId="0" fontId="16" fillId="0" borderId="118" xfId="0" applyFont="1" applyBorder="1" applyAlignment="1">
      <alignment horizontal="center" vertical="center"/>
    </xf>
    <xf numFmtId="0" fontId="16" fillId="0" borderId="84"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107" xfId="0" applyFont="1" applyBorder="1" applyAlignment="1">
      <alignment horizontal="center" vertical="center" wrapText="1"/>
    </xf>
    <xf numFmtId="0" fontId="23" fillId="33" borderId="107" xfId="0" applyFont="1" applyFill="1" applyBorder="1" applyAlignment="1">
      <alignment horizontal="center" vertical="center" wrapText="1"/>
    </xf>
    <xf numFmtId="0" fontId="16" fillId="11" borderId="64" xfId="0" applyFont="1" applyFill="1" applyBorder="1" applyAlignment="1">
      <alignment horizontal="center" vertical="center"/>
    </xf>
    <xf numFmtId="0" fontId="16" fillId="11" borderId="102" xfId="0" applyFont="1" applyFill="1" applyBorder="1" applyAlignment="1">
      <alignment horizontal="center" vertical="center"/>
    </xf>
    <xf numFmtId="0" fontId="16" fillId="11" borderId="63" xfId="0" applyFont="1" applyFill="1" applyBorder="1" applyAlignment="1">
      <alignment horizontal="center" vertical="center"/>
    </xf>
    <xf numFmtId="0" fontId="22" fillId="11" borderId="64" xfId="0" applyFont="1" applyFill="1" applyBorder="1" applyAlignment="1">
      <alignment horizontal="center" vertical="center" wrapText="1"/>
    </xf>
    <xf numFmtId="0" fontId="22" fillId="11" borderId="102" xfId="0" applyFont="1" applyFill="1" applyBorder="1" applyAlignment="1">
      <alignment horizontal="center" vertical="center" wrapText="1"/>
    </xf>
    <xf numFmtId="0" fontId="22" fillId="11" borderId="63" xfId="0" applyFont="1" applyFill="1" applyBorder="1" applyAlignment="1">
      <alignment horizontal="center" vertical="center" wrapText="1"/>
    </xf>
    <xf numFmtId="9" fontId="16" fillId="11" borderId="64" xfId="0" applyNumberFormat="1" applyFont="1" applyFill="1" applyBorder="1" applyAlignment="1">
      <alignment horizontal="center" vertical="center" wrapText="1"/>
    </xf>
    <xf numFmtId="9" fontId="16" fillId="11" borderId="102" xfId="0" applyNumberFormat="1" applyFont="1" applyFill="1" applyBorder="1" applyAlignment="1">
      <alignment horizontal="center" vertical="center" wrapText="1"/>
    </xf>
    <xf numFmtId="9" fontId="16" fillId="11" borderId="63" xfId="0" applyNumberFormat="1" applyFont="1" applyFill="1" applyBorder="1" applyAlignment="1">
      <alignment horizontal="center" vertical="center" wrapText="1"/>
    </xf>
    <xf numFmtId="0" fontId="22" fillId="11" borderId="64" xfId="0" applyFont="1" applyFill="1" applyBorder="1" applyAlignment="1">
      <alignment horizontal="center" vertical="center"/>
    </xf>
    <xf numFmtId="0" fontId="22" fillId="11" borderId="102" xfId="0" applyFont="1" applyFill="1" applyBorder="1" applyAlignment="1">
      <alignment horizontal="center" vertical="center"/>
    </xf>
    <xf numFmtId="0" fontId="22" fillId="11" borderId="63" xfId="0" applyFont="1" applyFill="1" applyBorder="1" applyAlignment="1">
      <alignment horizontal="center" vertical="center"/>
    </xf>
    <xf numFmtId="0" fontId="78" fillId="0" borderId="17" xfId="0" applyFont="1" applyBorder="1" applyAlignment="1">
      <alignment horizontal="center" vertical="center"/>
    </xf>
    <xf numFmtId="0" fontId="78" fillId="0" borderId="64" xfId="0" applyFont="1" applyBorder="1" applyAlignment="1">
      <alignment horizontal="center" vertical="center"/>
    </xf>
    <xf numFmtId="0" fontId="80" fillId="0" borderId="17" xfId="0" applyFont="1" applyBorder="1" applyAlignment="1">
      <alignment horizontal="center" vertical="center" wrapText="1"/>
    </xf>
    <xf numFmtId="9" fontId="78" fillId="0" borderId="17" xfId="0" applyNumberFormat="1" applyFont="1" applyBorder="1" applyAlignment="1">
      <alignment horizontal="center" vertical="center" wrapText="1"/>
    </xf>
    <xf numFmtId="0" fontId="80" fillId="0" borderId="17" xfId="0" applyFont="1" applyBorder="1" applyAlignment="1">
      <alignment horizontal="center" vertical="center"/>
    </xf>
    <xf numFmtId="0" fontId="78" fillId="0" borderId="17" xfId="0" applyFont="1" applyBorder="1" applyAlignment="1">
      <alignment horizontal="center" vertical="center" textRotation="90"/>
    </xf>
    <xf numFmtId="9" fontId="78" fillId="0" borderId="17" xfId="0" applyNumberFormat="1" applyFont="1" applyBorder="1" applyAlignment="1">
      <alignment horizontal="center" vertical="center"/>
    </xf>
    <xf numFmtId="165" fontId="78" fillId="0" borderId="17" xfId="0" applyNumberFormat="1" applyFont="1" applyBorder="1" applyAlignment="1">
      <alignment horizontal="center" vertical="center"/>
    </xf>
    <xf numFmtId="0" fontId="80" fillId="0" borderId="17" xfId="0" applyFont="1" applyBorder="1" applyAlignment="1">
      <alignment horizontal="center" vertical="center" textRotation="90" wrapText="1"/>
    </xf>
    <xf numFmtId="0" fontId="80" fillId="0" borderId="17" xfId="0" applyFont="1" applyBorder="1" applyAlignment="1">
      <alignment horizontal="center" vertical="center" textRotation="90"/>
    </xf>
    <xf numFmtId="0" fontId="78" fillId="0" borderId="62" xfId="0" applyFont="1" applyBorder="1" applyAlignment="1">
      <alignment horizontal="center" vertical="center" textRotation="90"/>
    </xf>
    <xf numFmtId="0" fontId="81" fillId="10" borderId="17" xfId="0" applyFont="1" applyFill="1" applyBorder="1" applyAlignment="1">
      <alignment vertical="center" wrapText="1"/>
    </xf>
    <xf numFmtId="0" fontId="78" fillId="0" borderId="32" xfId="0" applyFont="1" applyBorder="1" applyAlignment="1">
      <alignment horizontal="center" vertical="center" wrapText="1"/>
    </xf>
    <xf numFmtId="166" fontId="78" fillId="0" borderId="17" xfId="0" applyNumberFormat="1" applyFont="1" applyBorder="1" applyAlignment="1">
      <alignment horizontal="center" vertical="center"/>
    </xf>
    <xf numFmtId="0" fontId="82" fillId="0" borderId="17" xfId="0" applyFont="1" applyBorder="1" applyAlignment="1">
      <alignment horizontal="left" vertical="center" wrapText="1"/>
    </xf>
    <xf numFmtId="0" fontId="79" fillId="0" borderId="17" xfId="0" applyFont="1" applyBorder="1" applyAlignment="1">
      <alignment horizontal="left" vertical="center"/>
    </xf>
    <xf numFmtId="0" fontId="78" fillId="11" borderId="17" xfId="0" applyFont="1" applyFill="1" applyBorder="1" applyAlignment="1">
      <alignment horizontal="left" vertical="center"/>
    </xf>
    <xf numFmtId="0" fontId="78" fillId="0" borderId="17" xfId="0" applyFont="1" applyBorder="1" applyAlignment="1">
      <alignment vertical="top" wrapText="1"/>
    </xf>
    <xf numFmtId="0" fontId="83" fillId="0" borderId="17" xfId="0" applyFont="1" applyBorder="1" applyAlignment="1">
      <alignment vertical="top" wrapText="1"/>
    </xf>
    <xf numFmtId="0" fontId="79" fillId="0" borderId="17" xfId="0" applyFont="1" applyBorder="1" applyAlignment="1">
      <alignment vertical="center" wrapText="1"/>
    </xf>
    <xf numFmtId="0" fontId="81" fillId="0" borderId="17" xfId="0" applyFont="1" applyBorder="1" applyAlignment="1">
      <alignment vertical="top" wrapText="1"/>
    </xf>
    <xf numFmtId="0" fontId="81" fillId="0" borderId="32" xfId="0" applyFont="1" applyBorder="1" applyAlignment="1">
      <alignment vertical="top" wrapText="1"/>
    </xf>
    <xf numFmtId="0" fontId="79" fillId="0" borderId="62" xfId="0" applyFont="1" applyBorder="1" applyAlignment="1">
      <alignment vertical="center" wrapText="1"/>
    </xf>
    <xf numFmtId="0" fontId="79" fillId="0" borderId="62" xfId="0" applyFont="1" applyBorder="1" applyAlignment="1">
      <alignment horizontal="center" vertical="center" wrapText="1"/>
    </xf>
    <xf numFmtId="0" fontId="79" fillId="0" borderId="60" xfId="0" applyFont="1" applyBorder="1" applyAlignment="1">
      <alignment horizontal="center" vertical="center" wrapText="1"/>
    </xf>
    <xf numFmtId="0" fontId="82" fillId="0" borderId="17" xfId="0" applyFont="1" applyBorder="1" applyAlignment="1">
      <alignment vertical="center" wrapText="1"/>
    </xf>
    <xf numFmtId="0" fontId="84" fillId="0" borderId="17" xfId="0" applyFont="1" applyBorder="1" applyAlignment="1">
      <alignment vertical="top" wrapText="1"/>
    </xf>
    <xf numFmtId="0" fontId="78" fillId="0" borderId="32" xfId="0" applyFont="1" applyBorder="1" applyAlignment="1">
      <alignment horizontal="center" vertical="center"/>
    </xf>
    <xf numFmtId="0" fontId="85" fillId="0" borderId="17" xfId="0" applyFont="1" applyBorder="1" applyAlignment="1">
      <alignment vertical="top" wrapText="1"/>
    </xf>
    <xf numFmtId="0" fontId="81" fillId="0" borderId="32" xfId="0" applyFont="1" applyBorder="1" applyAlignment="1">
      <alignment vertical="top"/>
    </xf>
    <xf numFmtId="0" fontId="86" fillId="0" borderId="17" xfId="0" applyFont="1" applyBorder="1" applyAlignment="1">
      <alignment vertical="top" wrapText="1"/>
    </xf>
    <xf numFmtId="0" fontId="78" fillId="0" borderId="17" xfId="0" applyFont="1" applyBorder="1" applyAlignment="1">
      <alignment vertical="center" wrapText="1"/>
    </xf>
    <xf numFmtId="0" fontId="78" fillId="0" borderId="32" xfId="0" applyFont="1" applyBorder="1" applyAlignment="1">
      <alignment vertical="top" wrapText="1"/>
    </xf>
    <xf numFmtId="0" fontId="78" fillId="34" borderId="62" xfId="0" applyFont="1" applyFill="1" applyBorder="1" applyAlignment="1">
      <alignment horizontal="center" vertical="center" wrapText="1"/>
    </xf>
    <xf numFmtId="0" fontId="78" fillId="34" borderId="17" xfId="0" applyFont="1" applyFill="1" applyBorder="1" applyAlignment="1">
      <alignment horizontal="center" vertical="center" wrapText="1"/>
    </xf>
    <xf numFmtId="0" fontId="78" fillId="34" borderId="17" xfId="0" applyFont="1" applyFill="1" applyBorder="1" applyAlignment="1">
      <alignment horizontal="center" vertical="center"/>
    </xf>
    <xf numFmtId="9" fontId="78" fillId="34" borderId="17" xfId="0" applyNumberFormat="1" applyFont="1" applyFill="1" applyBorder="1" applyAlignment="1">
      <alignment horizontal="center" vertical="center" wrapText="1"/>
    </xf>
    <xf numFmtId="0" fontId="0" fillId="0" borderId="106" xfId="0" applyBorder="1" applyAlignment="1">
      <alignment horizontal="center" vertical="top" wrapText="1"/>
    </xf>
    <xf numFmtId="0" fontId="0" fillId="0" borderId="106" xfId="0" applyBorder="1" applyAlignment="1">
      <alignment horizontal="center" vertical="center" wrapText="1"/>
    </xf>
    <xf numFmtId="0" fontId="78" fillId="34" borderId="17" xfId="0" applyFont="1" applyFill="1" applyBorder="1" applyAlignment="1">
      <alignment horizontal="left" vertical="center" wrapText="1"/>
    </xf>
    <xf numFmtId="0" fontId="82" fillId="34" borderId="17" xfId="0" applyFont="1" applyFill="1" applyBorder="1" applyAlignment="1">
      <alignment horizontal="center" vertical="center" wrapText="1"/>
    </xf>
    <xf numFmtId="0" fontId="78" fillId="33" borderId="64" xfId="0" applyFont="1" applyFill="1" applyBorder="1" applyAlignment="1">
      <alignment horizontal="center" vertical="center"/>
    </xf>
    <xf numFmtId="0" fontId="78" fillId="33" borderId="102" xfId="0" applyFont="1" applyFill="1" applyBorder="1" applyAlignment="1">
      <alignment horizontal="center" vertical="center"/>
    </xf>
    <xf numFmtId="0" fontId="78" fillId="33" borderId="63" xfId="0" applyFont="1" applyFill="1" applyBorder="1" applyAlignment="1">
      <alignment horizontal="center" vertical="center"/>
    </xf>
    <xf numFmtId="0" fontId="78" fillId="34" borderId="64" xfId="0" applyFont="1" applyFill="1" applyBorder="1" applyAlignment="1">
      <alignment horizontal="center" vertical="center" wrapText="1"/>
    </xf>
    <xf numFmtId="0" fontId="78" fillId="34" borderId="102" xfId="0" applyFont="1" applyFill="1" applyBorder="1" applyAlignment="1">
      <alignment horizontal="center" vertical="center" wrapText="1"/>
    </xf>
    <xf numFmtId="0" fontId="78" fillId="34" borderId="63" xfId="0" applyFont="1" applyFill="1" applyBorder="1" applyAlignment="1">
      <alignment horizontal="center" vertical="center" wrapText="1"/>
    </xf>
    <xf numFmtId="0" fontId="78" fillId="34" borderId="64" xfId="0" applyFont="1" applyFill="1" applyBorder="1" applyAlignment="1">
      <alignment horizontal="center" vertical="center"/>
    </xf>
    <xf numFmtId="0" fontId="78" fillId="34" borderId="102" xfId="0" applyFont="1" applyFill="1" applyBorder="1" applyAlignment="1">
      <alignment horizontal="center" vertical="center"/>
    </xf>
    <xf numFmtId="0" fontId="78" fillId="34" borderId="63" xfId="0" applyFont="1" applyFill="1" applyBorder="1" applyAlignment="1">
      <alignment horizontal="center" vertical="center"/>
    </xf>
    <xf numFmtId="0" fontId="80" fillId="0" borderId="64" xfId="0" applyFont="1" applyBorder="1" applyAlignment="1">
      <alignment horizontal="center" vertical="center" wrapText="1"/>
    </xf>
    <xf numFmtId="0" fontId="80" fillId="0" borderId="102" xfId="0" applyFont="1" applyBorder="1" applyAlignment="1">
      <alignment horizontal="center" vertical="center" wrapText="1"/>
    </xf>
    <xf numFmtId="0" fontId="80" fillId="0" borderId="63" xfId="0" applyFont="1" applyBorder="1" applyAlignment="1">
      <alignment horizontal="center" vertical="center" wrapText="1"/>
    </xf>
    <xf numFmtId="9" fontId="78" fillId="0" borderId="64" xfId="0" applyNumberFormat="1" applyFont="1" applyBorder="1" applyAlignment="1">
      <alignment horizontal="center" vertical="center" wrapText="1"/>
    </xf>
    <xf numFmtId="9" fontId="78" fillId="0" borderId="102" xfId="0" applyNumberFormat="1" applyFont="1" applyBorder="1" applyAlignment="1">
      <alignment horizontal="center" vertical="center" wrapText="1"/>
    </xf>
    <xf numFmtId="9" fontId="78" fillId="0" borderId="63" xfId="0" applyNumberFormat="1" applyFont="1" applyBorder="1" applyAlignment="1">
      <alignment horizontal="center" vertical="center" wrapText="1"/>
    </xf>
    <xf numFmtId="9" fontId="78" fillId="34" borderId="64" xfId="0" applyNumberFormat="1" applyFont="1" applyFill="1" applyBorder="1" applyAlignment="1">
      <alignment horizontal="center" vertical="center" wrapText="1"/>
    </xf>
    <xf numFmtId="9" fontId="78" fillId="34" borderId="102" xfId="0" applyNumberFormat="1" applyFont="1" applyFill="1" applyBorder="1" applyAlignment="1">
      <alignment horizontal="center" vertical="center" wrapText="1"/>
    </xf>
    <xf numFmtId="9" fontId="78" fillId="34" borderId="63" xfId="0" applyNumberFormat="1" applyFont="1" applyFill="1" applyBorder="1" applyAlignment="1">
      <alignment horizontal="center" vertical="center" wrapText="1"/>
    </xf>
    <xf numFmtId="0" fontId="80" fillId="0" borderId="64" xfId="0" applyFont="1" applyBorder="1" applyAlignment="1">
      <alignment horizontal="center" vertical="center"/>
    </xf>
    <xf numFmtId="0" fontId="80" fillId="0" borderId="102" xfId="0" applyFont="1" applyBorder="1" applyAlignment="1">
      <alignment horizontal="center" vertical="center"/>
    </xf>
    <xf numFmtId="0" fontId="80" fillId="0" borderId="63" xfId="0" applyFont="1" applyBorder="1" applyAlignment="1">
      <alignment horizontal="center" vertical="center"/>
    </xf>
    <xf numFmtId="0" fontId="78" fillId="33" borderId="17" xfId="0" applyFont="1" applyFill="1" applyBorder="1" applyAlignment="1">
      <alignment horizontal="center" vertical="center"/>
    </xf>
    <xf numFmtId="0" fontId="71" fillId="10" borderId="32" xfId="1" applyFill="1" applyBorder="1" applyAlignment="1">
      <alignment horizontal="center" vertical="center" wrapText="1"/>
    </xf>
    <xf numFmtId="0" fontId="47" fillId="10" borderId="32"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26" fillId="10" borderId="32" xfId="0" applyFont="1" applyFill="1" applyBorder="1" applyAlignment="1">
      <alignment horizontal="center" vertical="center" wrapText="1"/>
    </xf>
    <xf numFmtId="0" fontId="71" fillId="0" borderId="32" xfId="1" applyBorder="1" applyAlignment="1">
      <alignment horizontal="center" vertical="center" wrapText="1"/>
    </xf>
    <xf numFmtId="0" fontId="4" fillId="0" borderId="32" xfId="0" applyFont="1" applyBorder="1" applyAlignment="1">
      <alignment horizontal="center" vertical="center"/>
    </xf>
    <xf numFmtId="0" fontId="4" fillId="0" borderId="32" xfId="0" applyFont="1" applyBorder="1"/>
    <xf numFmtId="0" fontId="4" fillId="0" borderId="32" xfId="0" applyFont="1" applyBorder="1" applyAlignment="1">
      <alignment horizontal="center" vertical="center" wrapText="1"/>
    </xf>
    <xf numFmtId="0" fontId="72" fillId="0" borderId="32" xfId="0" applyFont="1" applyBorder="1" applyAlignment="1">
      <alignment horizontal="center" vertical="center"/>
    </xf>
    <xf numFmtId="0" fontId="71" fillId="0" borderId="32" xfId="1" applyBorder="1" applyAlignment="1">
      <alignment horizontal="center" vertical="center"/>
    </xf>
    <xf numFmtId="0" fontId="44" fillId="15" borderId="102" xfId="0" applyFont="1" applyFill="1" applyBorder="1" applyAlignment="1">
      <alignment horizontal="center" vertical="center" textRotation="90"/>
    </xf>
    <xf numFmtId="0" fontId="4" fillId="0" borderId="102" xfId="0" applyFont="1" applyBorder="1"/>
    <xf numFmtId="0" fontId="44" fillId="15" borderId="102" xfId="0" applyFont="1" applyFill="1" applyBorder="1" applyAlignment="1">
      <alignment horizontal="center" vertical="center" wrapText="1"/>
    </xf>
    <xf numFmtId="0" fontId="44" fillId="15" borderId="102" xfId="0" applyFont="1" applyFill="1" applyBorder="1" applyAlignment="1">
      <alignment horizontal="center" vertical="center"/>
    </xf>
    <xf numFmtId="0" fontId="44" fillId="15" borderId="64" xfId="0" applyFont="1" applyFill="1" applyBorder="1" applyAlignment="1">
      <alignment horizontal="center" vertical="center" textRotation="90"/>
    </xf>
    <xf numFmtId="0" fontId="12" fillId="25" borderId="102" xfId="0" applyFont="1" applyFill="1" applyBorder="1" applyAlignment="1">
      <alignment horizontal="center" vertical="center" wrapText="1"/>
    </xf>
    <xf numFmtId="0" fontId="43" fillId="6" borderId="64" xfId="0" applyFont="1" applyFill="1" applyBorder="1" applyAlignment="1">
      <alignment horizontal="center" vertical="center" wrapText="1"/>
    </xf>
    <xf numFmtId="0" fontId="4" fillId="0" borderId="107" xfId="0" applyFont="1" applyBorder="1" applyAlignment="1">
      <alignment horizontal="center" vertical="center"/>
    </xf>
    <xf numFmtId="0" fontId="4" fillId="0" borderId="107" xfId="0" applyFont="1" applyBorder="1" applyAlignment="1">
      <alignment horizontal="center" vertical="center" wrapText="1"/>
    </xf>
    <xf numFmtId="0" fontId="4" fillId="0" borderId="107" xfId="0" applyFont="1" applyBorder="1" applyAlignment="1">
      <alignment horizontal="center" vertical="center"/>
    </xf>
    <xf numFmtId="0" fontId="12" fillId="0" borderId="107" xfId="0" applyFont="1" applyBorder="1" applyAlignment="1">
      <alignment horizontal="center" vertical="center" wrapText="1"/>
    </xf>
    <xf numFmtId="9" fontId="4" fillId="0" borderId="107" xfId="0" applyNumberFormat="1" applyFont="1" applyBorder="1" applyAlignment="1">
      <alignment horizontal="center" vertical="center" wrapText="1"/>
    </xf>
    <xf numFmtId="1" fontId="4" fillId="11" borderId="107" xfId="0" applyNumberFormat="1" applyFont="1" applyFill="1" applyBorder="1" applyAlignment="1">
      <alignment horizontal="center" vertical="center" wrapText="1"/>
    </xf>
    <xf numFmtId="0" fontId="12" fillId="0" borderId="107" xfId="0" applyFont="1" applyBorder="1" applyAlignment="1">
      <alignment horizontal="center" vertical="center"/>
    </xf>
    <xf numFmtId="0" fontId="4" fillId="0" borderId="107" xfId="0" applyFont="1" applyBorder="1" applyAlignment="1">
      <alignment horizontal="center" vertical="center" textRotation="90"/>
    </xf>
    <xf numFmtId="9" fontId="4" fillId="0" borderId="107" xfId="0" applyNumberFormat="1" applyFont="1" applyBorder="1" applyAlignment="1">
      <alignment horizontal="center" vertical="center"/>
    </xf>
    <xf numFmtId="165" fontId="4" fillId="0" borderId="107" xfId="0" applyNumberFormat="1" applyFont="1" applyBorder="1" applyAlignment="1">
      <alignment horizontal="center" vertical="center"/>
    </xf>
    <xf numFmtId="0" fontId="12" fillId="0" borderId="107" xfId="0" applyFont="1" applyBorder="1" applyAlignment="1">
      <alignment horizontal="center" vertical="center" textRotation="90" wrapText="1"/>
    </xf>
    <xf numFmtId="0" fontId="12" fillId="0" borderId="107" xfId="0" applyFont="1" applyBorder="1" applyAlignment="1">
      <alignment horizontal="center" vertical="center" textRotation="90"/>
    </xf>
    <xf numFmtId="166" fontId="4" fillId="0" borderId="107" xfId="0" applyNumberFormat="1" applyFont="1" applyBorder="1" applyAlignment="1">
      <alignment horizontal="center" vertical="center" wrapText="1"/>
    </xf>
    <xf numFmtId="166" fontId="4" fillId="0" borderId="107" xfId="0" applyNumberFormat="1" applyFont="1" applyBorder="1" applyAlignment="1">
      <alignment horizontal="center" vertical="center"/>
    </xf>
    <xf numFmtId="0" fontId="4" fillId="11" borderId="107" xfId="0" applyFont="1" applyFill="1" applyBorder="1" applyAlignment="1">
      <alignment horizontal="center" vertical="center"/>
    </xf>
    <xf numFmtId="0" fontId="32" fillId="0" borderId="107" xfId="0" applyFont="1" applyBorder="1" applyAlignment="1">
      <alignment horizontal="center" vertical="center" wrapText="1"/>
    </xf>
    <xf numFmtId="0" fontId="47" fillId="10" borderId="107" xfId="0" applyFont="1" applyFill="1" applyBorder="1" applyAlignment="1">
      <alignment horizontal="center" vertical="center" wrapText="1"/>
    </xf>
    <xf numFmtId="0" fontId="48" fillId="10" borderId="107" xfId="0" applyFont="1" applyFill="1" applyBorder="1" applyAlignment="1">
      <alignment horizontal="center" vertical="center" wrapText="1"/>
    </xf>
    <xf numFmtId="0" fontId="46" fillId="0" borderId="107" xfId="0" applyFont="1" applyBorder="1" applyAlignment="1">
      <alignment horizontal="center" vertical="center" wrapText="1"/>
    </xf>
    <xf numFmtId="0" fontId="49" fillId="0" borderId="107" xfId="0" applyFont="1" applyBorder="1" applyAlignment="1">
      <alignment horizontal="center" vertical="center" wrapText="1"/>
    </xf>
    <xf numFmtId="0" fontId="4" fillId="11" borderId="107" xfId="0" applyFont="1" applyFill="1" applyBorder="1" applyAlignment="1">
      <alignment horizontal="center" vertical="center" wrapText="1"/>
    </xf>
    <xf numFmtId="0" fontId="4" fillId="11" borderId="107" xfId="0" applyFont="1" applyFill="1" applyBorder="1" applyAlignment="1">
      <alignment horizontal="left" vertical="top" wrapText="1"/>
    </xf>
    <xf numFmtId="0" fontId="34" fillId="0" borderId="107" xfId="0" applyFont="1" applyBorder="1" applyAlignment="1">
      <alignment horizontal="center" vertical="center" wrapText="1"/>
    </xf>
    <xf numFmtId="0" fontId="4" fillId="0" borderId="107" xfId="0" applyFont="1" applyBorder="1"/>
    <xf numFmtId="0" fontId="50" fillId="0" borderId="107" xfId="0" applyFont="1" applyBorder="1" applyAlignment="1">
      <alignment horizontal="center" vertical="center" wrapText="1"/>
    </xf>
    <xf numFmtId="0" fontId="27" fillId="0" borderId="107" xfId="0" applyFont="1" applyBorder="1" applyAlignment="1">
      <alignment horizontal="center" vertical="center" wrapText="1"/>
    </xf>
    <xf numFmtId="0" fontId="72" fillId="0" borderId="107" xfId="0" applyFont="1" applyBorder="1" applyAlignment="1">
      <alignment horizontal="left" vertical="top" wrapText="1"/>
    </xf>
    <xf numFmtId="0" fontId="72" fillId="0" borderId="107" xfId="0" applyFont="1" applyBorder="1" applyAlignment="1">
      <alignment horizontal="center" vertical="center"/>
    </xf>
    <xf numFmtId="0" fontId="4" fillId="10" borderId="107" xfId="0" applyFont="1" applyFill="1" applyBorder="1" applyAlignment="1">
      <alignment horizontal="center" vertical="center" wrapText="1"/>
    </xf>
    <xf numFmtId="0" fontId="72" fillId="0" borderId="107" xfId="0" applyFont="1" applyBorder="1" applyAlignment="1">
      <alignment wrapText="1"/>
    </xf>
    <xf numFmtId="1" fontId="4" fillId="0" borderId="107" xfId="0" applyNumberFormat="1" applyFont="1" applyBorder="1" applyAlignment="1">
      <alignment horizontal="center" vertical="center" wrapText="1"/>
    </xf>
    <xf numFmtId="0" fontId="4" fillId="0" borderId="119" xfId="0" applyFont="1" applyBorder="1" applyAlignment="1">
      <alignment horizontal="center" vertical="center"/>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14" xfId="0" applyFont="1" applyBorder="1" applyAlignment="1">
      <alignment horizontal="center" vertical="center"/>
    </xf>
    <xf numFmtId="0" fontId="12" fillId="0" borderId="120"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xf>
    <xf numFmtId="0" fontId="12" fillId="0" borderId="121" xfId="0" applyFont="1" applyBorder="1" applyAlignment="1">
      <alignment horizontal="center" vertical="center"/>
    </xf>
    <xf numFmtId="0" fontId="12" fillId="0" borderId="114" xfId="0" applyFont="1" applyBorder="1" applyAlignment="1">
      <alignment horizontal="center" vertical="center"/>
    </xf>
    <xf numFmtId="9" fontId="4" fillId="0" borderId="120" xfId="0" applyNumberFormat="1" applyFont="1" applyBorder="1" applyAlignment="1">
      <alignment horizontal="center" vertical="center" wrapText="1"/>
    </xf>
    <xf numFmtId="9" fontId="4" fillId="0" borderId="114" xfId="0" applyNumberFormat="1" applyFont="1" applyBorder="1" applyAlignment="1">
      <alignment horizontal="center" vertical="center" wrapText="1"/>
    </xf>
    <xf numFmtId="9" fontId="4" fillId="0" borderId="121" xfId="0" applyNumberFormat="1" applyFont="1" applyBorder="1" applyAlignment="1">
      <alignment horizontal="center" vertical="center" wrapText="1"/>
    </xf>
    <xf numFmtId="9" fontId="4" fillId="0" borderId="63" xfId="0" applyNumberFormat="1" applyFont="1" applyBorder="1" applyAlignment="1">
      <alignment horizontal="center" vertical="center" wrapText="1"/>
    </xf>
    <xf numFmtId="9" fontId="4" fillId="0" borderId="119" xfId="0" applyNumberFormat="1" applyFont="1" applyBorder="1" applyAlignment="1">
      <alignment horizontal="center" vertical="center" wrapText="1"/>
    </xf>
    <xf numFmtId="0" fontId="12" fillId="0" borderId="63" xfId="0" applyFont="1" applyBorder="1" applyAlignment="1">
      <alignment horizontal="center" vertical="center"/>
    </xf>
    <xf numFmtId="0" fontId="12" fillId="0" borderId="119" xfId="0" applyFont="1" applyBorder="1" applyAlignment="1">
      <alignment horizontal="center" vertical="center"/>
    </xf>
    <xf numFmtId="0" fontId="8" fillId="35" borderId="16" xfId="0" applyFont="1" applyFill="1" applyBorder="1" applyAlignment="1">
      <alignment horizontal="center" vertical="center"/>
    </xf>
    <xf numFmtId="0" fontId="8" fillId="35" borderId="16" xfId="0" applyFont="1" applyFill="1" applyBorder="1" applyAlignment="1">
      <alignment horizontal="center" vertical="center" wrapText="1"/>
    </xf>
    <xf numFmtId="0" fontId="6" fillId="36" borderId="17" xfId="0" applyFont="1" applyFill="1" applyBorder="1"/>
    <xf numFmtId="0" fontId="6" fillId="36" borderId="16" xfId="0" applyFont="1" applyFill="1" applyBorder="1" applyAlignment="1">
      <alignment horizontal="center"/>
    </xf>
    <xf numFmtId="0" fontId="6" fillId="36" borderId="18" xfId="0" applyFont="1" applyFill="1" applyBorder="1" applyAlignment="1">
      <alignment horizontal="center"/>
    </xf>
    <xf numFmtId="0" fontId="9" fillId="36" borderId="17" xfId="0" applyFont="1" applyFill="1" applyBorder="1" applyAlignment="1">
      <alignment horizontal="center"/>
    </xf>
    <xf numFmtId="0" fontId="3" fillId="0" borderId="2" xfId="0" applyFont="1" applyBorder="1" applyAlignment="1"/>
    <xf numFmtId="0" fontId="3" fillId="0" borderId="3" xfId="0" applyFont="1" applyBorder="1" applyAlignment="1"/>
    <xf numFmtId="0" fontId="5" fillId="2" borderId="7"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3" fillId="0" borderId="5" xfId="0" applyFont="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5" fillId="3" borderId="11" xfId="0" applyFont="1" applyFill="1" applyBorder="1" applyAlignment="1">
      <alignment horizontal="center" vertical="center" wrapText="1"/>
    </xf>
    <xf numFmtId="0" fontId="3" fillId="0" borderId="12" xfId="0" applyFont="1" applyBorder="1" applyAlignment="1">
      <alignment wrapText="1"/>
    </xf>
    <xf numFmtId="0" fontId="5" fillId="3" borderId="7" xfId="0" applyFont="1" applyFill="1" applyBorder="1" applyAlignment="1">
      <alignment horizontal="center" vertical="center" wrapText="1"/>
    </xf>
    <xf numFmtId="0" fontId="3" fillId="0" borderId="106" xfId="0" applyFont="1" applyBorder="1" applyAlignment="1">
      <alignment wrapText="1"/>
    </xf>
    <xf numFmtId="164" fontId="5" fillId="3" borderId="122" xfId="0" applyNumberFormat="1" applyFont="1" applyFill="1" applyBorder="1" applyAlignment="1">
      <alignment horizontal="center" vertical="center" wrapText="1"/>
    </xf>
    <xf numFmtId="0" fontId="2" fillId="2" borderId="123" xfId="0" applyFont="1" applyFill="1" applyBorder="1" applyAlignment="1">
      <alignment horizontal="center" vertical="center" wrapText="1"/>
    </xf>
    <xf numFmtId="0" fontId="2" fillId="2" borderId="124" xfId="0" applyFont="1" applyFill="1" applyBorder="1" applyAlignment="1">
      <alignment horizontal="center" vertical="center" wrapText="1"/>
    </xf>
    <xf numFmtId="0" fontId="2" fillId="2" borderId="125" xfId="0" applyFont="1" applyFill="1" applyBorder="1" applyAlignment="1">
      <alignment horizontal="center" vertical="center" wrapText="1"/>
    </xf>
  </cellXfs>
  <cellStyles count="2">
    <cellStyle name="Hipervínculo" xfId="1" builtinId="8"/>
    <cellStyle name="Normal" xfId="0" builtinId="0"/>
  </cellStyles>
  <dxfs count="676">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675"/>
      <tableStyleElement type="firstRowStripe" dxfId="674"/>
      <tableStyleElement type="secondRowStripe" dxfId="6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layout/>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3</c:v>
                </c:pt>
                <c:pt idx="5">
                  <c:v>1</c:v>
                </c:pt>
                <c:pt idx="6">
                  <c:v>2</c:v>
                </c:pt>
                <c:pt idx="7">
                  <c:v>3</c:v>
                </c:pt>
                <c:pt idx="8">
                  <c:v>1</c:v>
                </c:pt>
                <c:pt idx="9">
                  <c:v>7</c:v>
                </c:pt>
                <c:pt idx="10">
                  <c:v>2</c:v>
                </c:pt>
                <c:pt idx="11">
                  <c:v>4</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29A-487B-867A-EE4FC1B7DCBA}"/>
            </c:ext>
          </c:extLst>
        </c:ser>
        <c:dLbls>
          <c:showLegendKey val="0"/>
          <c:showVal val="0"/>
          <c:showCatName val="0"/>
          <c:showSerName val="0"/>
          <c:showPercent val="0"/>
          <c:showBubbleSize val="0"/>
        </c:dLbls>
        <c:gapWidth val="150"/>
        <c:axId val="1914051562"/>
        <c:axId val="336390658"/>
      </c:barChart>
      <c:catAx>
        <c:axId val="1914051562"/>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336390658"/>
        <c:crosses val="autoZero"/>
        <c:auto val="1"/>
        <c:lblAlgn val="ctr"/>
        <c:lblOffset val="100"/>
        <c:noMultiLvlLbl val="1"/>
      </c:catAx>
      <c:valAx>
        <c:axId val="33639065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1914051562"/>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CO" sz="1600" b="1" i="0">
                <a:solidFill>
                  <a:srgbClr val="333333"/>
                </a:solidFill>
                <a:latin typeface="Calibri"/>
              </a:rPr>
              <a:t>Proporción por Tipo de Riesgos</a:t>
            </a:r>
          </a:p>
        </c:rich>
      </c:tx>
      <c:layout/>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BD91-4456-B5D0-A6E0E4162550}"/>
              </c:ext>
            </c:extLst>
          </c:dPt>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9</c:v>
                </c:pt>
                <c:pt idx="1">
                  <c:v>2</c:v>
                </c:pt>
                <c:pt idx="2">
                  <c:v>4</c:v>
                </c:pt>
                <c:pt idx="3">
                  <c:v>1</c:v>
                </c:pt>
                <c:pt idx="4">
                  <c:v>2</c:v>
                </c:pt>
                <c:pt idx="5">
                  <c:v>2</c:v>
                </c:pt>
                <c:pt idx="6">
                  <c:v>1</c:v>
                </c:pt>
                <c:pt idx="7">
                  <c:v>4</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D91-4456-B5D0-A6E0E4162550}"/>
            </c:ext>
          </c:extLst>
        </c:ser>
        <c:dLbls>
          <c:showLegendKey val="0"/>
          <c:showVal val="0"/>
          <c:showCatName val="0"/>
          <c:showSerName val="0"/>
          <c:showPercent val="0"/>
          <c:showBubbleSize val="0"/>
        </c:dLbls>
        <c:gapWidth val="150"/>
        <c:axId val="962399126"/>
        <c:axId val="425358615"/>
      </c:barChart>
      <c:catAx>
        <c:axId val="962399126"/>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txPr>
          <a:bodyPr/>
          <a:lstStyle/>
          <a:p>
            <a:pPr lvl="0">
              <a:defRPr b="0" i="0">
                <a:solidFill>
                  <a:srgbClr val="000000"/>
                </a:solidFill>
                <a:latin typeface="+mn-lt"/>
              </a:defRPr>
            </a:pPr>
            <a:endParaRPr lang="es-CO"/>
          </a:p>
        </c:txPr>
        <c:crossAx val="425358615"/>
        <c:crosses val="autoZero"/>
        <c:auto val="1"/>
        <c:lblAlgn val="ctr"/>
        <c:lblOffset val="100"/>
        <c:noMultiLvlLbl val="1"/>
      </c:catAx>
      <c:valAx>
        <c:axId val="425358615"/>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out"/>
        <c:minorTickMark val="none"/>
        <c:tickLblPos val="nextTo"/>
        <c:spPr>
          <a:ln/>
        </c:spPr>
        <c:txPr>
          <a:bodyPr/>
          <a:lstStyle/>
          <a:p>
            <a:pPr lvl="0">
              <a:defRPr b="0" i="0">
                <a:solidFill>
                  <a:srgbClr val="000000"/>
                </a:solidFill>
                <a:latin typeface="+mn-lt"/>
              </a:defRPr>
            </a:pPr>
            <a:endParaRPr lang="es-CO"/>
          </a:p>
        </c:txPr>
        <c:crossAx val="96239912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257175</xdr:colOff>
      <xdr:row>24</xdr:row>
      <xdr:rowOff>95250</xdr:rowOff>
    </xdr:from>
    <xdr:ext cx="8010525" cy="5057775"/>
    <xdr:graphicFrame macro="">
      <xdr:nvGraphicFramePr>
        <xdr:cNvPr id="710194954" name="Chart 1" descr="Chart 0">
          <a:extLst>
            <a:ext uri="{FF2B5EF4-FFF2-40B4-BE49-F238E27FC236}">
              <a16:creationId xmlns:a16="http://schemas.microsoft.com/office/drawing/2014/main" id="{00000000-0008-0000-0000-00000AB754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123825</xdr:colOff>
      <xdr:row>24</xdr:row>
      <xdr:rowOff>76200</xdr:rowOff>
    </xdr:from>
    <xdr:ext cx="8286750" cy="5048250"/>
    <xdr:graphicFrame macro="">
      <xdr:nvGraphicFramePr>
        <xdr:cNvPr id="1985671062" name="Chart 2" descr="Chart 1">
          <a:extLst>
            <a:ext uri="{FF2B5EF4-FFF2-40B4-BE49-F238E27FC236}">
              <a16:creationId xmlns:a16="http://schemas.microsoft.com/office/drawing/2014/main" id="{00000000-0008-0000-0000-000096EF5A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2400300</xdr:colOff>
      <xdr:row>1</xdr:row>
      <xdr:rowOff>85725</xdr:rowOff>
    </xdr:from>
    <xdr:ext cx="7486650" cy="914400"/>
    <xdr:sp macro="" textlink="">
      <xdr:nvSpPr>
        <xdr:cNvPr id="3" name="Shape 3">
          <a:extLst>
            <a:ext uri="{FF2B5EF4-FFF2-40B4-BE49-F238E27FC236}">
              <a16:creationId xmlns:a16="http://schemas.microsoft.com/office/drawing/2014/main" id="{00000000-0008-0000-0000-000003000000}"/>
            </a:ext>
          </a:extLst>
        </xdr:cNvPr>
        <xdr:cNvSpPr/>
      </xdr:nvSpPr>
      <xdr:spPr>
        <a:xfrm>
          <a:off x="2400300" y="1390650"/>
          <a:ext cx="7486650" cy="914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257175</xdr:colOff>
      <xdr:row>1</xdr:row>
      <xdr:rowOff>174625</xdr:rowOff>
    </xdr:from>
    <xdr:ext cx="723900" cy="552450"/>
    <xdr:pic>
      <xdr:nvPicPr>
        <xdr:cNvPr id="2" name="image1.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57175" y="730250"/>
          <a:ext cx="723900" cy="552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90600" cy="8001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Matriz%20de%20Riesgos%20I%20trimestre%202023%20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olo\120_oap\IDEP2022\120_19_INFORMES\120_19_10%20Informes%20Seguimiento%20Gesti&#243;n\120_19_10_%201%20Mapa%20de%20Riesgo%20por%20Procesos%202022\SEGUIMIENTO\Seguimiento%20Mapa%20de%20Riegos%20IDEP%20I%20Cuatrimestre%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DEP%202023/Mapa%20de%20Riesgos%202023/Mapa%20Actualizado/Mapa%20de%20Riesgos%20Preliminar%20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an.gutierrez\Desktop\Seguimiento%20Matriz%20de%20Riesgos%20%20Gesti&#243;n%20Tecnol&#243;gica%20-%20IDEP%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probabilidad"/>
      <sheetName val="Tabla Impacto"/>
      <sheetName val="Opciones Tratamiento"/>
      <sheetName val="Tabla Valoración controles"/>
      <sheetName val="Hoja1"/>
    </sheetNames>
    <sheetDataSet>
      <sheetData sheetId="0"/>
      <sheetData sheetId="1"/>
      <sheetData sheetId="2"/>
      <sheetData sheetId="3"/>
      <sheetData sheetId="4">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str">
            <v>Criterios</v>
          </cell>
        </row>
        <row r="153">
          <cell r="B153" t="str">
            <v>Afectación Económica o presupuestal</v>
          </cell>
        </row>
        <row r="154">
          <cell r="B154" t="str">
            <v>Pérdida Reputacional</v>
          </cell>
          <cell r="F154" t="str">
            <v>❌</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Impacto"/>
      <sheetName val="Tabla probabilidad"/>
      <sheetName val="Tabla Valoración controles"/>
      <sheetName val="Opciones Tratamiento"/>
      <sheetName val="Hoja1"/>
    </sheetNames>
    <sheetDataSet>
      <sheetData sheetId="0"/>
      <sheetData sheetId="1"/>
      <sheetData sheetId="2"/>
      <sheetData sheetId="3">
        <row r="152">
          <cell r="B152" t="str">
            <v>Criterios</v>
          </cell>
        </row>
        <row r="153">
          <cell r="B153" t="str">
            <v>Afectación Económica o presupuestal</v>
          </cell>
        </row>
        <row r="154">
          <cell r="B154" t="str">
            <v>Pérdida Reputacional</v>
          </cell>
          <cell r="F154" t="str">
            <v>❌</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probabilidad"/>
      <sheetName val="Tabla Impacto"/>
      <sheetName val="Opciones Tratamiento"/>
      <sheetName val="Tabla Valoración controles"/>
      <sheetName val="Hoja1"/>
    </sheetNames>
    <sheetDataSet>
      <sheetData sheetId="0" refreshError="1"/>
      <sheetData sheetId="1" refreshError="1"/>
      <sheetData sheetId="2" refreshError="1"/>
      <sheetData sheetId="3" refreshError="1"/>
      <sheetData sheetId="4">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str">
            <v>Criterios</v>
          </cell>
        </row>
        <row r="153">
          <cell r="B153" t="str">
            <v>Afectación Económica o presupuestal</v>
          </cell>
        </row>
        <row r="154">
          <cell r="B154" t="str">
            <v>Pérdida Reputacional</v>
          </cell>
          <cell r="F154" t="str">
            <v>❌</v>
          </cell>
        </row>
      </sheetData>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str">
            <v>Criterios</v>
          </cell>
        </row>
        <row r="153">
          <cell r="B153" t="str">
            <v>Afectación Económica o presupuestal</v>
          </cell>
        </row>
        <row r="154">
          <cell r="B154" t="str">
            <v>Pérdida Reputacional</v>
          </cell>
          <cell r="F154" t="str">
            <v>❌</v>
          </cell>
        </row>
      </sheetData>
      <sheetData sheetId="5"/>
      <sheetData sheetId="6"/>
      <sheetData sheetId="7" refreshError="1"/>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Z1000"/>
  <sheetViews>
    <sheetView tabSelected="1" workbookViewId="0">
      <selection activeCell="I54" sqref="I54"/>
    </sheetView>
  </sheetViews>
  <sheetFormatPr baseColWidth="10" defaultColWidth="14.42578125" defaultRowHeight="15" customHeight="1" x14ac:dyDescent="0.25"/>
  <cols>
    <col min="1" max="1" width="59.140625" customWidth="1"/>
    <col min="2" max="13" width="13.42578125" customWidth="1"/>
    <col min="14" max="14" width="29" customWidth="1"/>
    <col min="15" max="15" width="29.85546875" customWidth="1"/>
    <col min="16" max="16" width="22.28515625" customWidth="1"/>
    <col min="17" max="17" width="31.5703125" customWidth="1"/>
    <col min="18" max="24" width="10" customWidth="1"/>
  </cols>
  <sheetData>
    <row r="1" spans="1:26" ht="102.75" customHeight="1" thickBot="1" x14ac:dyDescent="0.3">
      <c r="A1" s="756" t="s">
        <v>680</v>
      </c>
      <c r="B1" s="757"/>
      <c r="C1" s="757"/>
      <c r="D1" s="757"/>
      <c r="E1" s="757"/>
      <c r="F1" s="757"/>
      <c r="G1" s="757"/>
      <c r="H1" s="757"/>
      <c r="I1" s="757"/>
      <c r="J1" s="757"/>
      <c r="K1" s="757"/>
      <c r="L1" s="757"/>
      <c r="M1" s="757"/>
      <c r="N1" s="758"/>
      <c r="O1" s="742"/>
      <c r="P1" s="742"/>
      <c r="Q1" s="743"/>
      <c r="R1" s="1"/>
      <c r="S1" s="1"/>
      <c r="T1" s="1"/>
      <c r="U1" s="1"/>
      <c r="V1" s="1"/>
      <c r="W1" s="1"/>
      <c r="X1" s="1"/>
      <c r="Y1" s="1"/>
      <c r="Z1" s="1"/>
    </row>
    <row r="2" spans="1:26" ht="15" customHeight="1" x14ac:dyDescent="0.25">
      <c r="A2" s="744"/>
      <c r="B2" s="745"/>
      <c r="C2" s="745"/>
      <c r="D2" s="745"/>
      <c r="E2" s="745"/>
      <c r="F2" s="745"/>
      <c r="G2" s="745"/>
      <c r="H2" s="745"/>
      <c r="I2" s="745"/>
      <c r="J2" s="745"/>
      <c r="K2" s="745"/>
      <c r="L2" s="753" t="s">
        <v>0</v>
      </c>
      <c r="M2" s="754"/>
      <c r="N2" s="755">
        <v>45291</v>
      </c>
      <c r="R2" s="1"/>
      <c r="S2" s="1"/>
      <c r="T2" s="1"/>
      <c r="U2" s="1"/>
      <c r="V2" s="1"/>
      <c r="W2" s="1"/>
      <c r="X2" s="1"/>
      <c r="Y2" s="1"/>
      <c r="Z2" s="1"/>
    </row>
    <row r="3" spans="1:26" ht="15.75" customHeight="1" thickBot="1" x14ac:dyDescent="0.3">
      <c r="A3" s="744"/>
      <c r="B3" s="745"/>
      <c r="C3" s="745"/>
      <c r="D3" s="745"/>
      <c r="E3" s="745"/>
      <c r="F3" s="745"/>
      <c r="G3" s="745"/>
      <c r="H3" s="745"/>
      <c r="I3" s="745"/>
      <c r="J3" s="745"/>
      <c r="K3" s="745"/>
      <c r="L3" s="749"/>
      <c r="M3" s="750"/>
      <c r="N3" s="451"/>
      <c r="R3" s="1"/>
      <c r="S3" s="1"/>
      <c r="T3" s="1"/>
      <c r="U3" s="1"/>
      <c r="V3" s="1"/>
      <c r="W3" s="1"/>
      <c r="X3" s="1"/>
      <c r="Y3" s="1"/>
      <c r="Z3" s="1"/>
    </row>
    <row r="4" spans="1:26" ht="15" customHeight="1" x14ac:dyDescent="0.25">
      <c r="A4" s="744"/>
      <c r="B4" s="745"/>
      <c r="C4" s="745"/>
      <c r="D4" s="745"/>
      <c r="E4" s="745"/>
      <c r="F4" s="745"/>
      <c r="G4" s="745"/>
      <c r="H4" s="745"/>
      <c r="I4" s="745"/>
      <c r="J4" s="745"/>
      <c r="K4" s="745"/>
      <c r="L4" s="449" t="s">
        <v>1</v>
      </c>
      <c r="M4" s="748"/>
      <c r="N4" s="450">
        <v>45412</v>
      </c>
      <c r="R4" s="1"/>
      <c r="S4" s="1"/>
      <c r="T4" s="1"/>
      <c r="U4" s="1"/>
      <c r="V4" s="1"/>
      <c r="W4" s="1"/>
      <c r="X4" s="1"/>
      <c r="Y4" s="1"/>
      <c r="Z4" s="1"/>
    </row>
    <row r="5" spans="1:26" ht="15.75" customHeight="1" thickBot="1" x14ac:dyDescent="0.3">
      <c r="A5" s="744"/>
      <c r="B5" s="745"/>
      <c r="C5" s="745"/>
      <c r="D5" s="745"/>
      <c r="E5" s="745"/>
      <c r="F5" s="745"/>
      <c r="G5" s="745"/>
      <c r="H5" s="745"/>
      <c r="I5" s="745"/>
      <c r="J5" s="745"/>
      <c r="K5" s="745"/>
      <c r="L5" s="749"/>
      <c r="M5" s="750"/>
      <c r="N5" s="451"/>
      <c r="R5" s="1"/>
      <c r="S5" s="1"/>
      <c r="T5" s="1"/>
      <c r="U5" s="1"/>
      <c r="V5" s="1"/>
      <c r="W5" s="1"/>
      <c r="X5" s="1"/>
      <c r="Y5" s="1"/>
      <c r="Z5" s="1"/>
    </row>
    <row r="6" spans="1:26" ht="48" customHeight="1" thickBot="1" x14ac:dyDescent="0.3">
      <c r="A6" s="746"/>
      <c r="B6" s="747"/>
      <c r="C6" s="747"/>
      <c r="D6" s="747"/>
      <c r="E6" s="747"/>
      <c r="F6" s="747"/>
      <c r="G6" s="747"/>
      <c r="H6" s="747"/>
      <c r="I6" s="747"/>
      <c r="J6" s="747"/>
      <c r="K6" s="747"/>
      <c r="L6" s="751" t="s">
        <v>2</v>
      </c>
      <c r="M6" s="752"/>
      <c r="N6" s="2">
        <v>45043</v>
      </c>
      <c r="R6" s="1"/>
      <c r="S6" s="1"/>
      <c r="T6" s="1"/>
      <c r="U6" s="1"/>
      <c r="V6" s="1"/>
      <c r="W6" s="1"/>
      <c r="X6" s="1"/>
      <c r="Y6" s="1"/>
      <c r="Z6" s="1"/>
    </row>
    <row r="7" spans="1:26" ht="15.75" customHeight="1" thickBot="1" x14ac:dyDescent="0.3">
      <c r="A7" s="3"/>
      <c r="B7" s="3"/>
      <c r="C7" s="3"/>
      <c r="D7" s="3"/>
      <c r="E7" s="3"/>
      <c r="F7" s="3"/>
      <c r="G7" s="3"/>
      <c r="H7" s="3"/>
      <c r="I7" s="3"/>
      <c r="J7" s="3"/>
      <c r="K7" s="3"/>
      <c r="L7" s="3"/>
      <c r="M7" s="3"/>
      <c r="N7" s="3"/>
      <c r="O7" s="3"/>
      <c r="P7" s="3"/>
      <c r="Q7" s="3"/>
      <c r="R7" s="1"/>
      <c r="S7" s="1"/>
      <c r="T7" s="1"/>
      <c r="U7" s="1"/>
      <c r="V7" s="1"/>
      <c r="W7" s="1"/>
      <c r="X7" s="1"/>
      <c r="Y7" s="1"/>
      <c r="Z7" s="1"/>
    </row>
    <row r="8" spans="1:26" ht="18.75" customHeight="1" x14ac:dyDescent="0.25">
      <c r="A8" s="442" t="s">
        <v>3</v>
      </c>
      <c r="B8" s="443"/>
      <c r="C8" s="443"/>
      <c r="D8" s="443"/>
      <c r="E8" s="443"/>
      <c r="F8" s="443"/>
      <c r="G8" s="443"/>
      <c r="H8" s="443"/>
      <c r="I8" s="443"/>
      <c r="J8" s="443"/>
      <c r="K8" s="443"/>
      <c r="L8" s="443"/>
      <c r="M8" s="443"/>
      <c r="N8" s="444"/>
      <c r="O8" s="3"/>
      <c r="P8" s="3"/>
      <c r="Q8" s="3"/>
      <c r="R8" s="1"/>
      <c r="S8" s="1"/>
      <c r="T8" s="1"/>
      <c r="U8" s="1"/>
      <c r="V8" s="1"/>
      <c r="W8" s="1"/>
      <c r="X8" s="1"/>
      <c r="Y8" s="1"/>
      <c r="Z8" s="1"/>
    </row>
    <row r="9" spans="1:26" ht="60" customHeight="1" x14ac:dyDescent="0.25">
      <c r="A9" s="736" t="s">
        <v>4</v>
      </c>
      <c r="B9" s="737" t="s">
        <v>5</v>
      </c>
      <c r="C9" s="737" t="s">
        <v>6</v>
      </c>
      <c r="D9" s="737" t="s">
        <v>7</v>
      </c>
      <c r="E9" s="737" t="s">
        <v>8</v>
      </c>
      <c r="F9" s="737" t="s">
        <v>9</v>
      </c>
      <c r="G9" s="737" t="s">
        <v>10</v>
      </c>
      <c r="H9" s="737" t="s">
        <v>11</v>
      </c>
      <c r="I9" s="737" t="s">
        <v>12</v>
      </c>
      <c r="J9" s="737" t="s">
        <v>13</v>
      </c>
      <c r="K9" s="737" t="s">
        <v>14</v>
      </c>
      <c r="L9" s="737" t="s">
        <v>15</v>
      </c>
      <c r="M9" s="736" t="s">
        <v>16</v>
      </c>
      <c r="N9" s="736" t="s">
        <v>17</v>
      </c>
      <c r="O9" s="3"/>
      <c r="P9" s="3"/>
      <c r="Q9" s="3"/>
      <c r="R9" s="1"/>
      <c r="S9" s="1"/>
      <c r="T9" s="1"/>
      <c r="U9" s="1"/>
      <c r="V9" s="1"/>
      <c r="W9" s="1"/>
      <c r="X9" s="1"/>
      <c r="Y9" s="1"/>
      <c r="Z9" s="1"/>
    </row>
    <row r="10" spans="1:26" x14ac:dyDescent="0.25">
      <c r="A10" s="4" t="s">
        <v>18</v>
      </c>
      <c r="B10" s="5">
        <v>2</v>
      </c>
      <c r="C10" s="6"/>
      <c r="D10" s="6"/>
      <c r="E10" s="6"/>
      <c r="F10" s="6"/>
      <c r="G10" s="6"/>
      <c r="H10" s="6"/>
      <c r="I10" s="6"/>
      <c r="J10" s="6"/>
      <c r="K10" s="6">
        <v>0</v>
      </c>
      <c r="L10" s="6"/>
      <c r="M10" s="6"/>
      <c r="N10" s="7">
        <f t="shared" ref="N10:N23" si="0">SUM(B10:M10)</f>
        <v>2</v>
      </c>
      <c r="O10" s="3"/>
      <c r="P10" s="3"/>
      <c r="Q10" s="3"/>
      <c r="R10" s="1"/>
      <c r="S10" s="1"/>
      <c r="T10" s="1"/>
      <c r="U10" s="1"/>
      <c r="V10" s="1"/>
      <c r="W10" s="1"/>
      <c r="X10" s="1"/>
      <c r="Y10" s="1"/>
      <c r="Z10" s="1"/>
    </row>
    <row r="11" spans="1:26" x14ac:dyDescent="0.25">
      <c r="A11" s="4" t="s">
        <v>19</v>
      </c>
      <c r="B11" s="8"/>
      <c r="C11" s="9">
        <v>2</v>
      </c>
      <c r="D11" s="9"/>
      <c r="E11" s="9"/>
      <c r="F11" s="9"/>
      <c r="G11" s="9"/>
      <c r="H11" s="9"/>
      <c r="I11" s="9"/>
      <c r="J11" s="6"/>
      <c r="K11" s="9">
        <v>1</v>
      </c>
      <c r="L11" s="9"/>
      <c r="M11" s="9"/>
      <c r="N11" s="7">
        <f t="shared" si="0"/>
        <v>3</v>
      </c>
      <c r="O11" s="3"/>
      <c r="P11" s="3"/>
      <c r="Q11" s="3"/>
      <c r="R11" s="1"/>
      <c r="S11" s="1"/>
      <c r="T11" s="1"/>
      <c r="U11" s="1"/>
      <c r="V11" s="1"/>
      <c r="W11" s="1"/>
      <c r="X11" s="1"/>
      <c r="Y11" s="1"/>
      <c r="Z11" s="1"/>
    </row>
    <row r="12" spans="1:26" x14ac:dyDescent="0.25">
      <c r="A12" s="4" t="s">
        <v>20</v>
      </c>
      <c r="B12" s="5">
        <v>1</v>
      </c>
      <c r="C12" s="6"/>
      <c r="D12" s="6"/>
      <c r="E12" s="6"/>
      <c r="F12" s="6"/>
      <c r="G12" s="6"/>
      <c r="H12" s="6"/>
      <c r="I12" s="6"/>
      <c r="J12" s="6"/>
      <c r="K12" s="6">
        <v>1</v>
      </c>
      <c r="L12" s="6"/>
      <c r="M12" s="6"/>
      <c r="N12" s="7">
        <f t="shared" si="0"/>
        <v>2</v>
      </c>
      <c r="O12" s="3"/>
      <c r="P12" s="3"/>
      <c r="Q12" s="3"/>
      <c r="R12" s="1"/>
      <c r="S12" s="1"/>
      <c r="T12" s="1"/>
      <c r="U12" s="1"/>
      <c r="V12" s="1"/>
      <c r="W12" s="1"/>
      <c r="X12" s="1"/>
      <c r="Y12" s="1"/>
      <c r="Z12" s="1"/>
    </row>
    <row r="13" spans="1:26" x14ac:dyDescent="0.25">
      <c r="A13" s="10" t="s">
        <v>21</v>
      </c>
      <c r="B13" s="11">
        <v>2</v>
      </c>
      <c r="C13" s="12"/>
      <c r="D13" s="12"/>
      <c r="E13" s="12"/>
      <c r="F13" s="12"/>
      <c r="G13" s="12"/>
      <c r="H13" s="12"/>
      <c r="I13" s="12"/>
      <c r="J13" s="12"/>
      <c r="K13" s="12">
        <v>1</v>
      </c>
      <c r="L13" s="12"/>
      <c r="M13" s="12">
        <v>1</v>
      </c>
      <c r="N13" s="13">
        <f t="shared" si="0"/>
        <v>4</v>
      </c>
      <c r="O13" s="3"/>
      <c r="P13" s="3"/>
      <c r="Q13" s="3"/>
      <c r="R13" s="1"/>
      <c r="S13" s="1"/>
      <c r="T13" s="1"/>
      <c r="U13" s="1"/>
      <c r="V13" s="1"/>
      <c r="W13" s="1"/>
      <c r="X13" s="1"/>
      <c r="Y13" s="1"/>
      <c r="Z13" s="1"/>
    </row>
    <row r="14" spans="1:26" x14ac:dyDescent="0.25">
      <c r="A14" s="738" t="s">
        <v>22</v>
      </c>
      <c r="B14" s="739"/>
      <c r="C14" s="740"/>
      <c r="D14" s="740">
        <v>2</v>
      </c>
      <c r="E14" s="740"/>
      <c r="F14" s="740"/>
      <c r="G14" s="740"/>
      <c r="H14" s="740"/>
      <c r="I14" s="740"/>
      <c r="J14" s="740"/>
      <c r="K14" s="740">
        <v>1</v>
      </c>
      <c r="L14" s="740"/>
      <c r="M14" s="740"/>
      <c r="N14" s="741">
        <f t="shared" si="0"/>
        <v>3</v>
      </c>
      <c r="O14" s="3"/>
      <c r="P14" s="3"/>
      <c r="Q14" s="3"/>
      <c r="R14" s="1"/>
      <c r="S14" s="1"/>
      <c r="T14" s="1"/>
      <c r="U14" s="1"/>
      <c r="V14" s="1"/>
      <c r="W14" s="1"/>
      <c r="X14" s="1"/>
      <c r="Y14" s="1"/>
      <c r="Z14" s="1"/>
    </row>
    <row r="15" spans="1:26" x14ac:dyDescent="0.25">
      <c r="A15" s="738" t="s">
        <v>23</v>
      </c>
      <c r="B15" s="739">
        <v>1</v>
      </c>
      <c r="C15" s="740"/>
      <c r="D15" s="740"/>
      <c r="E15" s="740"/>
      <c r="F15" s="740"/>
      <c r="G15" s="740"/>
      <c r="H15" s="740"/>
      <c r="I15" s="740"/>
      <c r="J15" s="740"/>
      <c r="K15" s="740">
        <v>0</v>
      </c>
      <c r="L15" s="740"/>
      <c r="M15" s="740"/>
      <c r="N15" s="741">
        <f t="shared" si="0"/>
        <v>1</v>
      </c>
      <c r="O15" s="3"/>
      <c r="P15" s="3"/>
      <c r="Q15" s="3"/>
      <c r="R15" s="1"/>
      <c r="S15" s="1"/>
      <c r="T15" s="1"/>
      <c r="U15" s="1"/>
      <c r="V15" s="1"/>
      <c r="W15" s="1"/>
      <c r="X15" s="1"/>
      <c r="Y15" s="1"/>
      <c r="Z15" s="1"/>
    </row>
    <row r="16" spans="1:26" x14ac:dyDescent="0.25">
      <c r="A16" s="738" t="s">
        <v>24</v>
      </c>
      <c r="B16" s="739"/>
      <c r="C16" s="740"/>
      <c r="D16" s="740">
        <v>2</v>
      </c>
      <c r="E16" s="740"/>
      <c r="F16" s="740"/>
      <c r="G16" s="740"/>
      <c r="H16" s="740"/>
      <c r="I16" s="740"/>
      <c r="J16" s="740"/>
      <c r="K16" s="740">
        <v>0</v>
      </c>
      <c r="L16" s="740"/>
      <c r="M16" s="740"/>
      <c r="N16" s="741">
        <f t="shared" si="0"/>
        <v>2</v>
      </c>
      <c r="O16" s="3"/>
      <c r="P16" s="3"/>
      <c r="Q16" s="3"/>
      <c r="R16" s="1"/>
      <c r="S16" s="1"/>
      <c r="T16" s="1"/>
      <c r="U16" s="1"/>
      <c r="V16" s="1"/>
      <c r="W16" s="1"/>
      <c r="X16" s="1"/>
      <c r="Y16" s="1"/>
      <c r="Z16" s="1"/>
    </row>
    <row r="17" spans="1:26" x14ac:dyDescent="0.25">
      <c r="A17" s="738" t="s">
        <v>25</v>
      </c>
      <c r="B17" s="739"/>
      <c r="C17" s="740"/>
      <c r="D17" s="740"/>
      <c r="E17" s="740"/>
      <c r="F17" s="740"/>
      <c r="G17" s="740">
        <v>2</v>
      </c>
      <c r="H17" s="740"/>
      <c r="I17" s="740"/>
      <c r="J17" s="740"/>
      <c r="K17" s="740">
        <v>1</v>
      </c>
      <c r="L17" s="740"/>
      <c r="M17" s="740"/>
      <c r="N17" s="741">
        <f t="shared" si="0"/>
        <v>3</v>
      </c>
      <c r="O17" s="3"/>
      <c r="P17" s="3"/>
      <c r="Q17" s="3"/>
      <c r="R17" s="1"/>
      <c r="S17" s="1"/>
      <c r="T17" s="1"/>
      <c r="U17" s="1"/>
      <c r="V17" s="1"/>
      <c r="W17" s="1"/>
      <c r="X17" s="1"/>
      <c r="Y17" s="1"/>
      <c r="Z17" s="1"/>
    </row>
    <row r="18" spans="1:26" ht="15.75" customHeight="1" x14ac:dyDescent="0.25">
      <c r="A18" s="738" t="s">
        <v>26</v>
      </c>
      <c r="B18" s="739"/>
      <c r="C18" s="740"/>
      <c r="D18" s="740"/>
      <c r="E18" s="740"/>
      <c r="F18" s="740"/>
      <c r="G18" s="740"/>
      <c r="H18" s="740"/>
      <c r="I18" s="740"/>
      <c r="J18" s="740"/>
      <c r="K18" s="740">
        <v>1</v>
      </c>
      <c r="L18" s="740"/>
      <c r="M18" s="740"/>
      <c r="N18" s="741">
        <f t="shared" si="0"/>
        <v>1</v>
      </c>
      <c r="O18" s="3"/>
      <c r="P18" s="3"/>
      <c r="Q18" s="3"/>
      <c r="R18" s="1"/>
      <c r="S18" s="1"/>
      <c r="T18" s="1"/>
      <c r="U18" s="1"/>
      <c r="V18" s="1"/>
      <c r="W18" s="1"/>
      <c r="X18" s="1"/>
      <c r="Y18" s="1"/>
      <c r="Z18" s="1"/>
    </row>
    <row r="19" spans="1:26" x14ac:dyDescent="0.25">
      <c r="A19" s="738" t="s">
        <v>27</v>
      </c>
      <c r="B19" s="739">
        <v>2</v>
      </c>
      <c r="C19" s="740"/>
      <c r="D19" s="740"/>
      <c r="E19" s="740"/>
      <c r="F19" s="740">
        <v>2</v>
      </c>
      <c r="G19" s="740"/>
      <c r="H19" s="740"/>
      <c r="I19" s="740"/>
      <c r="J19" s="740"/>
      <c r="K19" s="740">
        <v>3</v>
      </c>
      <c r="L19" s="740"/>
      <c r="M19" s="740"/>
      <c r="N19" s="741">
        <f t="shared" si="0"/>
        <v>7</v>
      </c>
      <c r="O19" s="3"/>
      <c r="P19" s="3"/>
      <c r="Q19" s="3"/>
      <c r="R19" s="1"/>
      <c r="S19" s="1"/>
      <c r="T19" s="1"/>
      <c r="U19" s="1"/>
      <c r="V19" s="1"/>
      <c r="W19" s="1"/>
      <c r="X19" s="1"/>
      <c r="Y19" s="1"/>
      <c r="Z19" s="1"/>
    </row>
    <row r="20" spans="1:26" x14ac:dyDescent="0.25">
      <c r="A20" s="738" t="s">
        <v>28</v>
      </c>
      <c r="B20" s="739">
        <v>1</v>
      </c>
      <c r="C20" s="740"/>
      <c r="D20" s="740"/>
      <c r="E20" s="740"/>
      <c r="F20" s="740"/>
      <c r="G20" s="740"/>
      <c r="H20" s="740"/>
      <c r="I20" s="740"/>
      <c r="J20" s="740"/>
      <c r="K20" s="740">
        <v>1</v>
      </c>
      <c r="L20" s="740"/>
      <c r="M20" s="740"/>
      <c r="N20" s="741">
        <f t="shared" si="0"/>
        <v>2</v>
      </c>
      <c r="O20" s="3"/>
      <c r="P20" s="3"/>
      <c r="Q20" s="3"/>
      <c r="R20" s="1"/>
      <c r="S20" s="1"/>
      <c r="T20" s="1"/>
      <c r="U20" s="1"/>
      <c r="V20" s="1"/>
      <c r="W20" s="1"/>
      <c r="X20" s="1"/>
      <c r="Y20" s="1"/>
      <c r="Z20" s="1"/>
    </row>
    <row r="21" spans="1:26" ht="15.75" customHeight="1" x14ac:dyDescent="0.25">
      <c r="A21" s="738" t="s">
        <v>29</v>
      </c>
      <c r="B21" s="739"/>
      <c r="C21" s="740"/>
      <c r="D21" s="740"/>
      <c r="E21" s="740"/>
      <c r="F21" s="740"/>
      <c r="G21" s="740"/>
      <c r="H21" s="740"/>
      <c r="I21" s="740">
        <v>4</v>
      </c>
      <c r="J21" s="740"/>
      <c r="K21" s="740">
        <v>0</v>
      </c>
      <c r="L21" s="740"/>
      <c r="M21" s="740"/>
      <c r="N21" s="741">
        <f t="shared" si="0"/>
        <v>4</v>
      </c>
      <c r="O21" s="3"/>
      <c r="P21" s="3"/>
      <c r="Q21" s="3"/>
      <c r="R21" s="1"/>
      <c r="S21" s="1"/>
      <c r="T21" s="1"/>
      <c r="U21" s="1"/>
      <c r="V21" s="1"/>
      <c r="W21" s="1"/>
      <c r="X21" s="1"/>
      <c r="Y21" s="1"/>
      <c r="Z21" s="1"/>
    </row>
    <row r="22" spans="1:26" ht="15.75" customHeight="1" x14ac:dyDescent="0.25">
      <c r="A22" s="14" t="s">
        <v>30</v>
      </c>
      <c r="B22" s="15"/>
      <c r="C22" s="16"/>
      <c r="D22" s="16"/>
      <c r="E22" s="16">
        <v>1</v>
      </c>
      <c r="F22" s="16"/>
      <c r="G22" s="16"/>
      <c r="H22" s="16"/>
      <c r="I22" s="16"/>
      <c r="J22" s="16"/>
      <c r="K22" s="16">
        <v>0</v>
      </c>
      <c r="L22" s="16"/>
      <c r="M22" s="16"/>
      <c r="N22" s="17">
        <f t="shared" si="0"/>
        <v>1</v>
      </c>
      <c r="O22" s="3"/>
      <c r="P22" s="3"/>
      <c r="Q22" s="3"/>
      <c r="R22" s="1"/>
      <c r="S22" s="1"/>
      <c r="T22" s="1"/>
      <c r="U22" s="1"/>
      <c r="V22" s="1"/>
      <c r="W22" s="1"/>
      <c r="X22" s="1"/>
      <c r="Y22" s="1"/>
      <c r="Z22" s="1"/>
    </row>
    <row r="23" spans="1:26" ht="15.75" customHeight="1" x14ac:dyDescent="0.25">
      <c r="A23" s="14" t="s">
        <v>31</v>
      </c>
      <c r="B23" s="15"/>
      <c r="C23" s="16"/>
      <c r="D23" s="16"/>
      <c r="E23" s="16"/>
      <c r="F23" s="16"/>
      <c r="G23" s="16"/>
      <c r="H23" s="16">
        <v>1</v>
      </c>
      <c r="I23" s="16"/>
      <c r="J23" s="16"/>
      <c r="K23" s="16">
        <v>1</v>
      </c>
      <c r="L23" s="16"/>
      <c r="M23" s="16"/>
      <c r="N23" s="17">
        <f t="shared" si="0"/>
        <v>2</v>
      </c>
      <c r="O23" s="3"/>
      <c r="P23" s="3"/>
      <c r="Q23" s="3"/>
      <c r="R23" s="1"/>
      <c r="S23" s="1"/>
      <c r="T23" s="1"/>
      <c r="U23" s="1"/>
      <c r="V23" s="1"/>
      <c r="W23" s="1"/>
      <c r="X23" s="1"/>
      <c r="Y23" s="1"/>
      <c r="Z23" s="1"/>
    </row>
    <row r="24" spans="1:26" ht="15.75" customHeight="1" x14ac:dyDescent="0.25">
      <c r="A24" s="18" t="s">
        <v>17</v>
      </c>
      <c r="B24" s="19">
        <f t="shared" ref="B24:N24" si="1">SUM(B10:B23)</f>
        <v>9</v>
      </c>
      <c r="C24" s="19">
        <f t="shared" si="1"/>
        <v>2</v>
      </c>
      <c r="D24" s="19">
        <f t="shared" si="1"/>
        <v>4</v>
      </c>
      <c r="E24" s="19">
        <f t="shared" si="1"/>
        <v>1</v>
      </c>
      <c r="F24" s="19">
        <f t="shared" si="1"/>
        <v>2</v>
      </c>
      <c r="G24" s="19">
        <f t="shared" si="1"/>
        <v>2</v>
      </c>
      <c r="H24" s="19">
        <f t="shared" si="1"/>
        <v>1</v>
      </c>
      <c r="I24" s="19">
        <f t="shared" si="1"/>
        <v>4</v>
      </c>
      <c r="J24" s="19">
        <f t="shared" si="1"/>
        <v>0</v>
      </c>
      <c r="K24" s="19">
        <f t="shared" si="1"/>
        <v>11</v>
      </c>
      <c r="L24" s="19">
        <f t="shared" si="1"/>
        <v>0</v>
      </c>
      <c r="M24" s="19">
        <f t="shared" si="1"/>
        <v>1</v>
      </c>
      <c r="N24" s="19">
        <f t="shared" si="1"/>
        <v>37</v>
      </c>
      <c r="O24" s="3"/>
      <c r="P24" s="3"/>
      <c r="Q24" s="3"/>
      <c r="R24" s="1"/>
      <c r="S24" s="1"/>
      <c r="T24" s="1"/>
      <c r="U24" s="1"/>
      <c r="V24" s="1"/>
      <c r="W24" s="1"/>
      <c r="X24" s="1"/>
      <c r="Y24" s="1"/>
      <c r="Z24" s="1"/>
    </row>
    <row r="25" spans="1:26" ht="15.75" customHeight="1" x14ac:dyDescent="0.25">
      <c r="A25" s="3"/>
      <c r="B25" s="3"/>
      <c r="C25" s="3"/>
      <c r="D25" s="3"/>
      <c r="E25" s="3"/>
      <c r="F25" s="3"/>
      <c r="G25" s="3"/>
      <c r="H25" s="3"/>
      <c r="I25" s="3"/>
      <c r="J25" s="3"/>
      <c r="K25" s="3"/>
      <c r="L25" s="3"/>
      <c r="M25" s="3"/>
      <c r="N25" s="3"/>
      <c r="O25" s="3"/>
      <c r="P25" s="3"/>
      <c r="Q25" s="3"/>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20"/>
      <c r="B47" s="20"/>
      <c r="C47" s="20"/>
      <c r="D47" s="20"/>
      <c r="E47" s="20"/>
      <c r="F47" s="21"/>
      <c r="G47" s="21"/>
      <c r="H47" s="1"/>
      <c r="I47" s="1"/>
      <c r="J47" s="1"/>
      <c r="K47" s="1"/>
      <c r="L47" s="1"/>
      <c r="M47" s="1"/>
      <c r="N47" s="1"/>
      <c r="O47" s="1"/>
      <c r="P47" s="1"/>
      <c r="Q47" s="1"/>
      <c r="R47" s="1"/>
      <c r="S47" s="1"/>
      <c r="T47" s="1"/>
      <c r="U47" s="1"/>
      <c r="V47" s="1"/>
      <c r="W47" s="1"/>
      <c r="X47" s="1"/>
      <c r="Y47" s="1"/>
      <c r="Z47" s="1"/>
    </row>
    <row r="48" spans="1:26" ht="15.75" customHeight="1" x14ac:dyDescent="0.25">
      <c r="A48" s="20"/>
      <c r="B48" s="20"/>
      <c r="C48" s="20"/>
      <c r="D48" s="20"/>
      <c r="E48" s="20"/>
      <c r="F48" s="22"/>
      <c r="G48" s="22"/>
      <c r="H48" s="1"/>
      <c r="I48" s="1"/>
      <c r="J48" s="1"/>
      <c r="K48" s="1"/>
      <c r="L48" s="1"/>
      <c r="M48" s="1"/>
      <c r="N48" s="1"/>
      <c r="O48" s="1"/>
      <c r="P48" s="1"/>
      <c r="Q48" s="1"/>
      <c r="R48" s="1"/>
      <c r="S48" s="1"/>
      <c r="T48" s="1"/>
      <c r="U48" s="1"/>
      <c r="V48" s="1"/>
      <c r="W48" s="1"/>
      <c r="X48" s="1"/>
      <c r="Y48" s="1"/>
      <c r="Z48" s="1"/>
    </row>
    <row r="49" spans="1:26" ht="15.75" customHeight="1" x14ac:dyDescent="0.25">
      <c r="A49" s="20"/>
      <c r="B49" s="20"/>
      <c r="C49" s="20"/>
      <c r="D49" s="20"/>
      <c r="E49" s="20"/>
      <c r="F49" s="22"/>
      <c r="G49" s="22"/>
      <c r="H49" s="1"/>
      <c r="I49" s="1"/>
      <c r="J49" s="1"/>
      <c r="K49" s="1"/>
      <c r="L49" s="1"/>
      <c r="M49" s="1"/>
      <c r="N49" s="1"/>
      <c r="O49" s="1"/>
      <c r="P49" s="1"/>
      <c r="Q49" s="1"/>
      <c r="R49" s="1"/>
      <c r="S49" s="1"/>
      <c r="T49" s="1"/>
      <c r="U49" s="1"/>
      <c r="V49" s="1"/>
      <c r="W49" s="1"/>
      <c r="X49" s="1"/>
      <c r="Y49" s="1"/>
      <c r="Z49" s="1"/>
    </row>
    <row r="50" spans="1:26" ht="15.75" customHeight="1" x14ac:dyDescent="0.25">
      <c r="A50" s="20"/>
      <c r="B50" s="20"/>
      <c r="C50" s="20"/>
      <c r="D50" s="20"/>
      <c r="E50" s="20"/>
      <c r="F50" s="22"/>
      <c r="G50" s="22"/>
      <c r="H50" s="1"/>
      <c r="I50" s="1"/>
      <c r="J50" s="1"/>
      <c r="K50" s="1"/>
      <c r="L50" s="1"/>
      <c r="M50" s="1"/>
      <c r="N50" s="1"/>
      <c r="O50" s="1"/>
      <c r="P50" s="1"/>
      <c r="Q50" s="1"/>
      <c r="R50" s="1"/>
      <c r="S50" s="1"/>
      <c r="T50" s="1"/>
      <c r="U50" s="1"/>
      <c r="V50" s="1"/>
      <c r="W50" s="1"/>
      <c r="X50" s="1"/>
      <c r="Y50" s="1"/>
      <c r="Z50" s="1"/>
    </row>
    <row r="51" spans="1:26" ht="15.75" customHeight="1" x14ac:dyDescent="0.25">
      <c r="A51" s="20"/>
      <c r="B51" s="20"/>
      <c r="C51" s="20"/>
      <c r="D51" s="20"/>
      <c r="E51" s="20"/>
      <c r="F51" s="22"/>
      <c r="G51" s="22"/>
      <c r="H51" s="1"/>
      <c r="I51" s="1"/>
      <c r="J51" s="1"/>
      <c r="K51" s="1"/>
      <c r="L51" s="1"/>
      <c r="M51" s="1"/>
      <c r="N51" s="1"/>
      <c r="O51" s="1"/>
      <c r="P51" s="1"/>
      <c r="Q51" s="1"/>
      <c r="R51" s="1"/>
      <c r="S51" s="1"/>
      <c r="T51" s="1"/>
      <c r="U51" s="1"/>
      <c r="V51" s="1"/>
      <c r="W51" s="1"/>
      <c r="X51" s="1"/>
      <c r="Y51" s="1"/>
      <c r="Z51" s="1"/>
    </row>
    <row r="52" spans="1:26" ht="15.75" customHeight="1" x14ac:dyDescent="0.25">
      <c r="A52" s="20"/>
      <c r="B52" s="20"/>
      <c r="C52" s="20"/>
      <c r="D52" s="20"/>
      <c r="E52" s="20"/>
      <c r="F52" s="22"/>
      <c r="G52" s="22"/>
      <c r="H52" s="1"/>
      <c r="I52" s="1"/>
      <c r="J52" s="1"/>
      <c r="K52" s="1"/>
      <c r="L52" s="1"/>
      <c r="M52" s="1"/>
      <c r="N52" s="1"/>
      <c r="O52" s="1"/>
      <c r="P52" s="1"/>
      <c r="Q52" s="1"/>
      <c r="R52" s="1"/>
      <c r="S52" s="1"/>
      <c r="T52" s="1"/>
      <c r="U52" s="1"/>
      <c r="V52" s="1"/>
      <c r="W52" s="1"/>
      <c r="X52" s="1"/>
      <c r="Y52" s="1"/>
      <c r="Z52" s="1"/>
    </row>
    <row r="53" spans="1:26" ht="15.75" customHeight="1" x14ac:dyDescent="0.25">
      <c r="A53" s="20"/>
      <c r="B53" s="20"/>
      <c r="C53" s="20"/>
      <c r="D53" s="20"/>
      <c r="E53" s="20"/>
      <c r="F53" s="22"/>
      <c r="G53" s="22"/>
      <c r="H53" s="1"/>
      <c r="I53" s="1"/>
      <c r="J53" s="1"/>
      <c r="K53" s="1"/>
      <c r="L53" s="1"/>
      <c r="M53" s="1"/>
      <c r="N53" s="1"/>
      <c r="O53" s="1"/>
      <c r="P53" s="1"/>
      <c r="Q53" s="1"/>
      <c r="R53" s="1"/>
      <c r="S53" s="1"/>
      <c r="T53" s="1"/>
      <c r="U53" s="1"/>
      <c r="V53" s="1"/>
      <c r="W53" s="1"/>
      <c r="X53" s="1"/>
      <c r="Y53" s="1"/>
      <c r="Z53" s="1"/>
    </row>
    <row r="54" spans="1:26" ht="15.75" customHeight="1" x14ac:dyDescent="0.25">
      <c r="A54" s="20"/>
      <c r="B54" s="20"/>
      <c r="C54" s="20"/>
      <c r="D54" s="20"/>
      <c r="E54" s="20"/>
      <c r="F54" s="22"/>
      <c r="G54" s="22"/>
      <c r="H54" s="1"/>
      <c r="I54" s="1"/>
      <c r="J54" s="1"/>
      <c r="K54" s="1"/>
      <c r="L54" s="1"/>
      <c r="M54" s="1"/>
      <c r="N54" s="1"/>
      <c r="O54" s="1"/>
      <c r="P54" s="1"/>
      <c r="Q54" s="1"/>
      <c r="R54" s="1"/>
      <c r="S54" s="1"/>
      <c r="T54" s="1"/>
      <c r="U54" s="1"/>
      <c r="V54" s="1"/>
      <c r="W54" s="1"/>
      <c r="X54" s="1"/>
      <c r="Y54" s="1"/>
      <c r="Z54" s="1"/>
    </row>
    <row r="55" spans="1:26" ht="15.75" customHeight="1" x14ac:dyDescent="0.25">
      <c r="A55" s="20"/>
      <c r="B55" s="20"/>
      <c r="C55" s="20"/>
      <c r="D55" s="20"/>
      <c r="E55" s="20"/>
      <c r="F55" s="22"/>
      <c r="G55" s="22"/>
      <c r="H55" s="1"/>
      <c r="I55" s="1"/>
      <c r="J55" s="1"/>
      <c r="K55" s="1"/>
      <c r="L55" s="1"/>
      <c r="M55" s="1"/>
      <c r="N55" s="1"/>
      <c r="O55" s="1"/>
      <c r="P55" s="1"/>
      <c r="Q55" s="1"/>
      <c r="R55" s="1"/>
      <c r="S55" s="1"/>
      <c r="T55" s="1"/>
      <c r="U55" s="1"/>
      <c r="V55" s="1"/>
      <c r="W55" s="1"/>
      <c r="X55" s="1"/>
      <c r="Y55" s="1"/>
      <c r="Z55" s="1"/>
    </row>
    <row r="56" spans="1:26" ht="15.75" customHeight="1" x14ac:dyDescent="0.25">
      <c r="A56" s="445"/>
      <c r="B56" s="446"/>
      <c r="C56" s="446"/>
      <c r="D56" s="446"/>
      <c r="E56" s="446"/>
      <c r="F56" s="446"/>
      <c r="G56" s="446"/>
      <c r="H56" s="446"/>
      <c r="I56" s="446"/>
      <c r="J56" s="446"/>
      <c r="K56" s="446"/>
      <c r="L56" s="446"/>
      <c r="M56" s="446"/>
      <c r="N56" s="446"/>
      <c r="O56" s="446"/>
      <c r="P56" s="446"/>
      <c r="Q56" s="1"/>
      <c r="R56" s="1"/>
      <c r="S56" s="1"/>
      <c r="T56" s="1"/>
      <c r="U56" s="1"/>
      <c r="V56" s="1"/>
      <c r="W56" s="1"/>
      <c r="X56" s="1"/>
      <c r="Y56" s="1"/>
      <c r="Z56" s="1"/>
    </row>
    <row r="57" spans="1:26" ht="15.75" customHeight="1" x14ac:dyDescent="0.25">
      <c r="A57" s="446"/>
      <c r="B57" s="446"/>
      <c r="C57" s="446"/>
      <c r="D57" s="446"/>
      <c r="E57" s="446"/>
      <c r="F57" s="446"/>
      <c r="G57" s="446"/>
      <c r="H57" s="446"/>
      <c r="I57" s="446"/>
      <c r="J57" s="446"/>
      <c r="K57" s="446"/>
      <c r="L57" s="446"/>
      <c r="M57" s="446"/>
      <c r="N57" s="446"/>
      <c r="O57" s="446"/>
      <c r="P57" s="446"/>
      <c r="Q57" s="1"/>
      <c r="R57" s="1"/>
      <c r="S57" s="1"/>
      <c r="T57" s="1"/>
      <c r="U57" s="1"/>
      <c r="V57" s="1"/>
      <c r="W57" s="1"/>
      <c r="X57" s="1"/>
      <c r="Y57" s="1"/>
      <c r="Z57" s="1"/>
    </row>
    <row r="58" spans="1:26" ht="15.75" customHeight="1" x14ac:dyDescent="0.25">
      <c r="A58" s="446"/>
      <c r="B58" s="446"/>
      <c r="C58" s="446"/>
      <c r="D58" s="446"/>
      <c r="E58" s="446"/>
      <c r="F58" s="446"/>
      <c r="G58" s="446"/>
      <c r="H58" s="446"/>
      <c r="I58" s="446"/>
      <c r="J58" s="446"/>
      <c r="K58" s="446"/>
      <c r="L58" s="446"/>
      <c r="M58" s="446"/>
      <c r="N58" s="446"/>
      <c r="O58" s="446"/>
      <c r="P58" s="446"/>
      <c r="Q58" s="1"/>
      <c r="R58" s="1"/>
      <c r="S58" s="1"/>
      <c r="T58" s="1"/>
      <c r="U58" s="1"/>
      <c r="V58" s="1"/>
      <c r="W58" s="1"/>
      <c r="X58" s="1"/>
      <c r="Y58" s="1"/>
      <c r="Z58" s="1"/>
    </row>
    <row r="59" spans="1:26" ht="15.75" customHeight="1" x14ac:dyDescent="0.25">
      <c r="A59" s="446"/>
      <c r="B59" s="446"/>
      <c r="C59" s="446"/>
      <c r="D59" s="446"/>
      <c r="E59" s="446"/>
      <c r="F59" s="446"/>
      <c r="G59" s="446"/>
      <c r="H59" s="446"/>
      <c r="I59" s="446"/>
      <c r="J59" s="446"/>
      <c r="K59" s="446"/>
      <c r="L59" s="446"/>
      <c r="M59" s="446"/>
      <c r="N59" s="446"/>
      <c r="O59" s="446"/>
      <c r="P59" s="446"/>
      <c r="Q59" s="1"/>
      <c r="R59" s="1"/>
      <c r="S59" s="1"/>
      <c r="T59" s="1"/>
      <c r="U59" s="1"/>
      <c r="V59" s="1"/>
      <c r="W59" s="1"/>
      <c r="X59" s="1"/>
      <c r="Y59" s="1"/>
      <c r="Z59" s="1"/>
    </row>
    <row r="60" spans="1:26" ht="15.75" customHeight="1" x14ac:dyDescent="0.25">
      <c r="A60" s="446"/>
      <c r="B60" s="446"/>
      <c r="C60" s="446"/>
      <c r="D60" s="446"/>
      <c r="E60" s="446"/>
      <c r="F60" s="446"/>
      <c r="G60" s="446"/>
      <c r="H60" s="446"/>
      <c r="I60" s="446"/>
      <c r="J60" s="446"/>
      <c r="K60" s="446"/>
      <c r="L60" s="446"/>
      <c r="M60" s="446"/>
      <c r="N60" s="446"/>
      <c r="O60" s="446"/>
      <c r="P60" s="446"/>
      <c r="Q60" s="1"/>
      <c r="R60" s="1"/>
      <c r="S60" s="1"/>
      <c r="T60" s="1"/>
      <c r="U60" s="1"/>
      <c r="V60" s="1"/>
      <c r="W60" s="1"/>
      <c r="X60" s="1"/>
      <c r="Y60" s="1"/>
      <c r="Z60" s="1"/>
    </row>
    <row r="61" spans="1:26" ht="15.75" customHeight="1" x14ac:dyDescent="0.25">
      <c r="A61" s="446"/>
      <c r="B61" s="446"/>
      <c r="C61" s="446"/>
      <c r="D61" s="446"/>
      <c r="E61" s="446"/>
      <c r="F61" s="446"/>
      <c r="G61" s="446"/>
      <c r="H61" s="446"/>
      <c r="I61" s="446"/>
      <c r="J61" s="446"/>
      <c r="K61" s="446"/>
      <c r="L61" s="446"/>
      <c r="M61" s="446"/>
      <c r="N61" s="446"/>
      <c r="O61" s="446"/>
      <c r="P61" s="446"/>
      <c r="Q61" s="1"/>
      <c r="R61" s="1"/>
      <c r="S61" s="1"/>
      <c r="T61" s="1"/>
      <c r="U61" s="1"/>
      <c r="V61" s="1"/>
      <c r="W61" s="1"/>
      <c r="X61" s="1"/>
      <c r="Y61" s="1"/>
      <c r="Z61" s="1"/>
    </row>
    <row r="62" spans="1:26" ht="15.75" customHeight="1" x14ac:dyDescent="0.25">
      <c r="A62" s="446"/>
      <c r="B62" s="446"/>
      <c r="C62" s="446"/>
      <c r="D62" s="446"/>
      <c r="E62" s="446"/>
      <c r="F62" s="446"/>
      <c r="G62" s="446"/>
      <c r="H62" s="446"/>
      <c r="I62" s="446"/>
      <c r="J62" s="446"/>
      <c r="K62" s="446"/>
      <c r="L62" s="446"/>
      <c r="M62" s="446"/>
      <c r="N62" s="446"/>
      <c r="O62" s="446"/>
      <c r="P62" s="446"/>
      <c r="Q62" s="1"/>
      <c r="R62" s="1"/>
      <c r="S62" s="1"/>
      <c r="T62" s="1"/>
      <c r="U62" s="1"/>
      <c r="V62" s="1"/>
      <c r="W62" s="1"/>
      <c r="X62" s="1"/>
      <c r="Y62" s="1"/>
      <c r="Z62" s="1"/>
    </row>
    <row r="63" spans="1:26" ht="15.75" customHeight="1" x14ac:dyDescent="0.25">
      <c r="A63" s="446"/>
      <c r="B63" s="446"/>
      <c r="C63" s="446"/>
      <c r="D63" s="446"/>
      <c r="E63" s="446"/>
      <c r="F63" s="446"/>
      <c r="G63" s="446"/>
      <c r="H63" s="446"/>
      <c r="I63" s="446"/>
      <c r="J63" s="446"/>
      <c r="K63" s="446"/>
      <c r="L63" s="446"/>
      <c r="M63" s="446"/>
      <c r="N63" s="446"/>
      <c r="O63" s="446"/>
      <c r="P63" s="446"/>
      <c r="Q63" s="1"/>
      <c r="R63" s="1"/>
      <c r="S63" s="1"/>
      <c r="T63" s="1"/>
      <c r="U63" s="1"/>
      <c r="V63" s="1"/>
      <c r="W63" s="1"/>
      <c r="X63" s="1"/>
      <c r="Y63" s="1"/>
      <c r="Z63" s="1"/>
    </row>
    <row r="64" spans="1:26" ht="15.75" customHeight="1" x14ac:dyDescent="0.25">
      <c r="A64" s="446"/>
      <c r="B64" s="446"/>
      <c r="C64" s="446"/>
      <c r="D64" s="446"/>
      <c r="E64" s="446"/>
      <c r="F64" s="446"/>
      <c r="G64" s="446"/>
      <c r="H64" s="446"/>
      <c r="I64" s="446"/>
      <c r="J64" s="446"/>
      <c r="K64" s="446"/>
      <c r="L64" s="446"/>
      <c r="M64" s="446"/>
      <c r="N64" s="446"/>
      <c r="O64" s="446"/>
      <c r="P64" s="446"/>
      <c r="Q64" s="1"/>
      <c r="R64" s="1"/>
      <c r="S64" s="1"/>
      <c r="T64" s="1"/>
      <c r="U64" s="1"/>
      <c r="V64" s="1"/>
      <c r="W64" s="1"/>
      <c r="X64" s="1"/>
      <c r="Y64" s="1"/>
      <c r="Z64" s="1"/>
    </row>
    <row r="65" spans="1:26" ht="15.75" customHeight="1" x14ac:dyDescent="0.25">
      <c r="A65" s="446"/>
      <c r="B65" s="446"/>
      <c r="C65" s="446"/>
      <c r="D65" s="446"/>
      <c r="E65" s="446"/>
      <c r="F65" s="446"/>
      <c r="G65" s="446"/>
      <c r="H65" s="446"/>
      <c r="I65" s="446"/>
      <c r="J65" s="446"/>
      <c r="K65" s="446"/>
      <c r="L65" s="446"/>
      <c r="M65" s="446"/>
      <c r="N65" s="446"/>
      <c r="O65" s="446"/>
      <c r="P65" s="446"/>
      <c r="Q65" s="1"/>
      <c r="R65" s="1"/>
      <c r="S65" s="1"/>
      <c r="T65" s="1"/>
      <c r="U65" s="1"/>
      <c r="V65" s="1"/>
      <c r="W65" s="1"/>
      <c r="X65" s="1"/>
      <c r="Y65" s="1"/>
      <c r="Z65" s="1"/>
    </row>
    <row r="66" spans="1:26" ht="15.75" customHeight="1" x14ac:dyDescent="0.25">
      <c r="A66" s="446"/>
      <c r="B66" s="446"/>
      <c r="C66" s="446"/>
      <c r="D66" s="446"/>
      <c r="E66" s="446"/>
      <c r="F66" s="446"/>
      <c r="G66" s="446"/>
      <c r="H66" s="446"/>
      <c r="I66" s="446"/>
      <c r="J66" s="446"/>
      <c r="K66" s="446"/>
      <c r="L66" s="446"/>
      <c r="M66" s="446"/>
      <c r="N66" s="446"/>
      <c r="O66" s="446"/>
      <c r="P66" s="446"/>
      <c r="Q66" s="1"/>
      <c r="R66" s="1"/>
      <c r="S66" s="1"/>
      <c r="T66" s="1"/>
      <c r="U66" s="1"/>
      <c r="V66" s="1"/>
      <c r="W66" s="1"/>
      <c r="X66" s="1"/>
      <c r="Y66" s="1"/>
      <c r="Z66" s="1"/>
    </row>
    <row r="67" spans="1:26" ht="15.75" customHeight="1" x14ac:dyDescent="0.25">
      <c r="A67" s="446"/>
      <c r="B67" s="446"/>
      <c r="C67" s="446"/>
      <c r="D67" s="446"/>
      <c r="E67" s="446"/>
      <c r="F67" s="446"/>
      <c r="G67" s="446"/>
      <c r="H67" s="446"/>
      <c r="I67" s="446"/>
      <c r="J67" s="446"/>
      <c r="K67" s="446"/>
      <c r="L67" s="446"/>
      <c r="M67" s="446"/>
      <c r="N67" s="446"/>
      <c r="O67" s="446"/>
      <c r="P67" s="446"/>
      <c r="Q67" s="1"/>
      <c r="R67" s="1"/>
      <c r="S67" s="1"/>
      <c r="T67" s="1"/>
      <c r="U67" s="1"/>
      <c r="V67" s="1"/>
      <c r="W67" s="1"/>
      <c r="X67" s="1"/>
      <c r="Y67" s="1"/>
      <c r="Z67" s="1"/>
    </row>
    <row r="68" spans="1:26" ht="15.75" customHeight="1" x14ac:dyDescent="0.25">
      <c r="A68" s="446"/>
      <c r="B68" s="446"/>
      <c r="C68" s="446"/>
      <c r="D68" s="446"/>
      <c r="E68" s="446"/>
      <c r="F68" s="446"/>
      <c r="G68" s="446"/>
      <c r="H68" s="446"/>
      <c r="I68" s="446"/>
      <c r="J68" s="446"/>
      <c r="K68" s="446"/>
      <c r="L68" s="446"/>
      <c r="M68" s="446"/>
      <c r="N68" s="446"/>
      <c r="O68" s="446"/>
      <c r="P68" s="446"/>
      <c r="Q68" s="1"/>
      <c r="R68" s="1"/>
      <c r="S68" s="1"/>
      <c r="T68" s="1"/>
      <c r="U68" s="1"/>
      <c r="V68" s="1"/>
      <c r="W68" s="1"/>
      <c r="X68" s="1"/>
      <c r="Y68" s="1"/>
      <c r="Z68" s="1"/>
    </row>
    <row r="69" spans="1:26" ht="15.75" customHeight="1" x14ac:dyDescent="0.25">
      <c r="A69" s="446"/>
      <c r="B69" s="446"/>
      <c r="C69" s="446"/>
      <c r="D69" s="446"/>
      <c r="E69" s="446"/>
      <c r="F69" s="446"/>
      <c r="G69" s="446"/>
      <c r="H69" s="446"/>
      <c r="I69" s="446"/>
      <c r="J69" s="446"/>
      <c r="K69" s="446"/>
      <c r="L69" s="446"/>
      <c r="M69" s="446"/>
      <c r="N69" s="446"/>
      <c r="O69" s="446"/>
      <c r="P69" s="446"/>
      <c r="Q69" s="1"/>
      <c r="R69" s="1"/>
      <c r="S69" s="1"/>
      <c r="T69" s="1"/>
      <c r="U69" s="1"/>
      <c r="V69" s="1"/>
      <c r="W69" s="1"/>
      <c r="X69" s="1"/>
      <c r="Y69" s="1"/>
      <c r="Z69" s="1"/>
    </row>
    <row r="70" spans="1:26" ht="15.75" customHeight="1" x14ac:dyDescent="0.25">
      <c r="A70" s="23"/>
      <c r="B70" s="24"/>
      <c r="C70" s="24"/>
      <c r="D70" s="24"/>
      <c r="E70" s="24"/>
      <c r="F70" s="24"/>
      <c r="G70" s="24"/>
      <c r="H70" s="24"/>
      <c r="I70" s="24"/>
      <c r="J70" s="24"/>
      <c r="K70" s="24"/>
      <c r="L70" s="24"/>
      <c r="M70" s="24"/>
      <c r="N70" s="24"/>
      <c r="O70" s="24"/>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L2:M3"/>
    <mergeCell ref="N2:N3"/>
    <mergeCell ref="L4:M5"/>
    <mergeCell ref="N4:N5"/>
    <mergeCell ref="L6:M6"/>
    <mergeCell ref="A1:N1"/>
    <mergeCell ref="A2:K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003"/>
  <sheetViews>
    <sheetView zoomScale="60" zoomScaleNormal="60" workbookViewId="0">
      <selection activeCell="H13" sqref="H13:H15"/>
    </sheetView>
  </sheetViews>
  <sheetFormatPr baseColWidth="10" defaultColWidth="14.42578125" defaultRowHeight="43.5" customHeight="1" x14ac:dyDescent="0.25"/>
  <cols>
    <col min="1" max="1" width="4" customWidth="1"/>
    <col min="2" max="2" width="16.42578125" customWidth="1"/>
    <col min="3" max="3" width="15.28515625" customWidth="1"/>
    <col min="4" max="4" width="18.28515625" customWidth="1"/>
    <col min="5" max="5" width="22.42578125" customWidth="1"/>
    <col min="6" max="6" width="48.140625" customWidth="1"/>
    <col min="7" max="7" width="19.140625"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103.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27.285156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115.5703125" customWidth="1"/>
    <col min="44" max="44" width="32.140625" customWidth="1"/>
    <col min="45" max="45" width="67.7109375" customWidth="1"/>
    <col min="46" max="46" width="91.5703125" customWidth="1"/>
    <col min="47" max="47" width="114.140625" customWidth="1"/>
    <col min="48" max="48" width="28.5703125" customWidth="1"/>
    <col min="49" max="49" width="62" customWidth="1"/>
    <col min="50" max="50" width="77.140625" customWidth="1"/>
    <col min="51" max="51" width="119.42578125" customWidth="1"/>
    <col min="52" max="52" width="40.28515625" customWidth="1"/>
    <col min="53" max="53" width="63.85546875" customWidth="1"/>
    <col min="54" max="54" width="74.28515625" customWidth="1"/>
  </cols>
  <sheetData>
    <row r="1" spans="1:67" ht="23.25" customHeight="1" x14ac:dyDescent="0.25">
      <c r="A1" s="483"/>
      <c r="B1" s="484"/>
      <c r="C1" s="489" t="s">
        <v>32</v>
      </c>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86"/>
      <c r="AN1" s="491" t="s">
        <v>33</v>
      </c>
      <c r="AO1" s="492"/>
      <c r="AP1" s="493"/>
      <c r="AQ1" s="1"/>
      <c r="AR1" s="26"/>
      <c r="AS1" s="1"/>
      <c r="AT1" s="1"/>
      <c r="AU1" s="1"/>
      <c r="AV1" s="1"/>
      <c r="AW1" s="1"/>
      <c r="AX1" s="27"/>
      <c r="AY1" s="1"/>
      <c r="AZ1" s="1"/>
      <c r="BA1" s="26"/>
      <c r="BB1" s="26"/>
      <c r="BC1" s="1"/>
      <c r="BD1" s="1"/>
      <c r="BE1" s="1"/>
      <c r="BF1" s="1"/>
      <c r="BG1" s="1"/>
      <c r="BH1" s="1"/>
      <c r="BI1" s="1"/>
      <c r="BJ1" s="1"/>
      <c r="BK1" s="1"/>
      <c r="BL1" s="1"/>
      <c r="BM1" s="1"/>
      <c r="BN1" s="1"/>
      <c r="BO1" s="1"/>
    </row>
    <row r="2" spans="1:67" ht="23.25" customHeight="1" x14ac:dyDescent="0.25">
      <c r="A2" s="485"/>
      <c r="B2" s="486"/>
      <c r="C2" s="485"/>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86"/>
      <c r="AN2" s="494" t="s">
        <v>676</v>
      </c>
      <c r="AO2" s="492"/>
      <c r="AP2" s="493"/>
      <c r="AQ2" s="1"/>
      <c r="AR2" s="26"/>
      <c r="AS2" s="1"/>
      <c r="AT2" s="1"/>
      <c r="AU2" s="1"/>
      <c r="AV2" s="1"/>
      <c r="AW2" s="1"/>
      <c r="AX2" s="27"/>
      <c r="AY2" s="1"/>
      <c r="AZ2" s="1"/>
      <c r="BA2" s="26"/>
      <c r="BB2" s="26"/>
      <c r="BC2" s="1"/>
      <c r="BD2" s="1"/>
      <c r="BE2" s="1"/>
      <c r="BF2" s="1"/>
      <c r="BG2" s="1"/>
      <c r="BH2" s="1"/>
      <c r="BI2" s="1"/>
      <c r="BJ2" s="1"/>
      <c r="BK2" s="1"/>
      <c r="BL2" s="1"/>
      <c r="BM2" s="1"/>
      <c r="BN2" s="1"/>
      <c r="BO2" s="1"/>
    </row>
    <row r="3" spans="1:67" ht="23.25" customHeight="1" x14ac:dyDescent="0.25">
      <c r="A3" s="485"/>
      <c r="B3" s="486"/>
      <c r="C3" s="485"/>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86"/>
      <c r="AN3" s="491" t="s">
        <v>679</v>
      </c>
      <c r="AO3" s="492"/>
      <c r="AP3" s="493"/>
      <c r="AQ3" s="1"/>
      <c r="AR3" s="26"/>
      <c r="AS3" s="1"/>
      <c r="AT3" s="1"/>
      <c r="AU3" s="1"/>
      <c r="AV3" s="1"/>
      <c r="AW3" s="1"/>
      <c r="AX3" s="27"/>
      <c r="AY3" s="1"/>
      <c r="AZ3" s="1"/>
      <c r="BA3" s="26"/>
      <c r="BB3" s="26"/>
      <c r="BC3" s="1"/>
      <c r="BD3" s="1"/>
      <c r="BE3" s="1"/>
      <c r="BF3" s="1"/>
      <c r="BG3" s="1"/>
      <c r="BH3" s="1"/>
      <c r="BI3" s="1"/>
      <c r="BJ3" s="1"/>
      <c r="BK3" s="1"/>
      <c r="BL3" s="1"/>
      <c r="BM3" s="1"/>
      <c r="BN3" s="1"/>
      <c r="BO3" s="1"/>
    </row>
    <row r="4" spans="1:67" ht="23.25" customHeight="1" x14ac:dyDescent="0.25">
      <c r="A4" s="487"/>
      <c r="B4" s="488"/>
      <c r="C4" s="487"/>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88"/>
      <c r="AN4" s="491" t="s">
        <v>35</v>
      </c>
      <c r="AO4" s="492"/>
      <c r="AP4" s="493"/>
      <c r="AQ4" s="1"/>
      <c r="AR4" s="26"/>
      <c r="AS4" s="1"/>
      <c r="AT4" s="1"/>
      <c r="AU4" s="1"/>
      <c r="AV4" s="1"/>
      <c r="AW4" s="1"/>
      <c r="AX4" s="27"/>
      <c r="AY4" s="1"/>
      <c r="AZ4" s="1"/>
      <c r="BA4" s="26"/>
      <c r="BB4" s="26"/>
      <c r="BC4" s="1"/>
      <c r="BD4" s="1"/>
      <c r="BE4" s="1"/>
      <c r="BF4" s="1"/>
      <c r="BG4" s="1"/>
      <c r="BH4" s="1"/>
      <c r="BI4" s="1"/>
      <c r="BJ4" s="1"/>
      <c r="BK4" s="1"/>
      <c r="BL4" s="1"/>
      <c r="BM4" s="1"/>
      <c r="BN4" s="1"/>
      <c r="BO4" s="1"/>
    </row>
    <row r="5" spans="1:67" ht="71.25" customHeight="1" x14ac:dyDescent="0.3">
      <c r="A5" s="498" t="s">
        <v>36</v>
      </c>
      <c r="B5" s="475"/>
      <c r="C5" s="469" t="s">
        <v>37</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1"/>
      <c r="AQ5" s="28"/>
      <c r="AR5" s="29"/>
      <c r="AS5" s="28"/>
      <c r="AT5" s="28"/>
      <c r="AU5" s="28"/>
      <c r="AV5" s="28"/>
      <c r="AW5" s="28"/>
      <c r="AX5" s="28"/>
      <c r="AY5" s="28"/>
      <c r="AZ5" s="28"/>
      <c r="BA5" s="29"/>
      <c r="BB5" s="29"/>
      <c r="BC5" s="28"/>
      <c r="BD5" s="28"/>
      <c r="BE5" s="28"/>
      <c r="BF5" s="30"/>
      <c r="BG5" s="30"/>
      <c r="BH5" s="30"/>
      <c r="BI5" s="30"/>
      <c r="BJ5" s="30"/>
      <c r="BK5" s="30"/>
      <c r="BL5" s="1"/>
      <c r="BM5" s="1"/>
      <c r="BN5" s="1"/>
      <c r="BO5" s="1"/>
    </row>
    <row r="6" spans="1:67" ht="71.25" customHeight="1" x14ac:dyDescent="0.3">
      <c r="A6" s="498" t="s">
        <v>38</v>
      </c>
      <c r="B6" s="475"/>
      <c r="C6" s="469" t="s">
        <v>39</v>
      </c>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1"/>
      <c r="AQ6" s="28"/>
      <c r="AR6" s="29"/>
      <c r="AS6" s="28"/>
      <c r="AT6" s="28"/>
      <c r="AU6" s="28"/>
      <c r="AV6" s="28"/>
      <c r="AW6" s="28"/>
      <c r="AX6" s="28"/>
      <c r="AY6" s="28"/>
      <c r="AZ6" s="28"/>
      <c r="BA6" s="29"/>
      <c r="BB6" s="29"/>
      <c r="BC6" s="28"/>
      <c r="BD6" s="28"/>
      <c r="BE6" s="28"/>
      <c r="BF6" s="30"/>
      <c r="BG6" s="30"/>
      <c r="BH6" s="30"/>
      <c r="BI6" s="30"/>
      <c r="BJ6" s="30"/>
      <c r="BK6" s="30"/>
      <c r="BL6" s="1"/>
      <c r="BM6" s="1"/>
      <c r="BN6" s="1"/>
      <c r="BO6" s="1"/>
    </row>
    <row r="7" spans="1:67" ht="71.25" customHeight="1" x14ac:dyDescent="0.3">
      <c r="A7" s="499" t="s">
        <v>40</v>
      </c>
      <c r="B7" s="477"/>
      <c r="C7" s="472" t="s">
        <v>41</v>
      </c>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4"/>
      <c r="AQ7" s="28"/>
      <c r="AR7" s="29"/>
      <c r="AS7" s="28"/>
      <c r="AT7" s="28"/>
      <c r="AU7" s="28"/>
      <c r="AV7" s="28"/>
      <c r="AW7" s="28"/>
      <c r="AX7" s="28"/>
      <c r="AY7" s="28"/>
      <c r="AZ7" s="28"/>
      <c r="BA7" s="29"/>
      <c r="BB7" s="29"/>
      <c r="BC7" s="28"/>
      <c r="BD7" s="28"/>
      <c r="BE7" s="28"/>
      <c r="BF7" s="30"/>
      <c r="BG7" s="30"/>
      <c r="BH7" s="30"/>
      <c r="BI7" s="30"/>
      <c r="BJ7" s="30"/>
      <c r="BK7" s="30"/>
      <c r="BL7" s="1"/>
      <c r="BM7" s="1"/>
      <c r="BN7" s="1"/>
      <c r="BO7" s="1"/>
    </row>
    <row r="8" spans="1:67" ht="71.25" customHeight="1" x14ac:dyDescent="0.3">
      <c r="A8" s="498" t="s">
        <v>42</v>
      </c>
      <c r="B8" s="475"/>
      <c r="C8" s="469" t="s">
        <v>43</v>
      </c>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5"/>
      <c r="AQ8" s="476" t="s">
        <v>44</v>
      </c>
      <c r="AR8" s="473"/>
      <c r="AS8" s="473"/>
      <c r="AT8" s="477"/>
      <c r="AU8" s="478" t="s">
        <v>45</v>
      </c>
      <c r="AV8" s="470"/>
      <c r="AW8" s="470"/>
      <c r="AX8" s="475"/>
      <c r="AY8" s="479" t="s">
        <v>46</v>
      </c>
      <c r="AZ8" s="470"/>
      <c r="BA8" s="470"/>
      <c r="BB8" s="475"/>
      <c r="BC8" s="28"/>
      <c r="BD8" s="28"/>
      <c r="BE8" s="28"/>
      <c r="BF8" s="30"/>
      <c r="BG8" s="30"/>
      <c r="BH8" s="30"/>
      <c r="BI8" s="30"/>
      <c r="BJ8" s="30"/>
      <c r="BK8" s="30"/>
      <c r="BL8" s="1"/>
      <c r="BM8" s="1"/>
      <c r="BN8" s="1"/>
      <c r="BO8" s="1"/>
    </row>
    <row r="9" spans="1:67" ht="43.5" customHeight="1" thickBot="1" x14ac:dyDescent="0.3">
      <c r="A9" s="31" t="s">
        <v>47</v>
      </c>
      <c r="B9" s="32" t="s">
        <v>48</v>
      </c>
      <c r="C9" s="33" t="s">
        <v>49</v>
      </c>
      <c r="D9" s="32" t="s">
        <v>50</v>
      </c>
      <c r="E9" s="32" t="s">
        <v>51</v>
      </c>
      <c r="F9" s="33" t="s">
        <v>52</v>
      </c>
      <c r="G9" s="32" t="s">
        <v>53</v>
      </c>
      <c r="H9" s="34" t="s">
        <v>54</v>
      </c>
      <c r="I9" s="32" t="s">
        <v>55</v>
      </c>
      <c r="J9" s="35" t="s">
        <v>56</v>
      </c>
      <c r="K9" s="36" t="s">
        <v>57</v>
      </c>
      <c r="L9" s="36" t="s">
        <v>58</v>
      </c>
      <c r="M9" s="32" t="s">
        <v>59</v>
      </c>
      <c r="N9" s="33" t="s">
        <v>56</v>
      </c>
      <c r="O9" s="32" t="s">
        <v>60</v>
      </c>
      <c r="P9" s="37" t="s">
        <v>61</v>
      </c>
      <c r="Q9" s="32" t="s">
        <v>62</v>
      </c>
      <c r="R9" s="36" t="s">
        <v>63</v>
      </c>
      <c r="S9" s="480" t="s">
        <v>64</v>
      </c>
      <c r="T9" s="481"/>
      <c r="U9" s="481"/>
      <c r="V9" s="481"/>
      <c r="W9" s="481"/>
      <c r="X9" s="482"/>
      <c r="Y9" s="37" t="s">
        <v>65</v>
      </c>
      <c r="Z9" s="37" t="s">
        <v>66</v>
      </c>
      <c r="AA9" s="37" t="s">
        <v>56</v>
      </c>
      <c r="AB9" s="37" t="s">
        <v>67</v>
      </c>
      <c r="AC9" s="37" t="s">
        <v>56</v>
      </c>
      <c r="AD9" s="37" t="s">
        <v>68</v>
      </c>
      <c r="AE9" s="37" t="s">
        <v>69</v>
      </c>
      <c r="AF9" s="34" t="s">
        <v>70</v>
      </c>
      <c r="AG9" s="34" t="s">
        <v>71</v>
      </c>
      <c r="AH9" s="36" t="s">
        <v>72</v>
      </c>
      <c r="AI9" s="36" t="s">
        <v>73</v>
      </c>
      <c r="AJ9" s="34" t="s">
        <v>74</v>
      </c>
      <c r="AK9" s="495" t="s">
        <v>75</v>
      </c>
      <c r="AL9" s="482"/>
      <c r="AM9" s="496" t="s">
        <v>76</v>
      </c>
      <c r="AN9" s="482"/>
      <c r="AO9" s="497" t="s">
        <v>77</v>
      </c>
      <c r="AP9" s="482"/>
      <c r="AQ9" s="465" t="s">
        <v>78</v>
      </c>
      <c r="AR9" s="447"/>
      <c r="AS9" s="38" t="s">
        <v>79</v>
      </c>
      <c r="AT9" s="39" t="s">
        <v>80</v>
      </c>
      <c r="AU9" s="466" t="s">
        <v>81</v>
      </c>
      <c r="AV9" s="467"/>
      <c r="AW9" s="40" t="s">
        <v>79</v>
      </c>
      <c r="AX9" s="41" t="s">
        <v>80</v>
      </c>
      <c r="AY9" s="468" t="s">
        <v>82</v>
      </c>
      <c r="AZ9" s="467"/>
      <c r="BA9" s="42" t="s">
        <v>79</v>
      </c>
      <c r="BB9" s="43" t="s">
        <v>83</v>
      </c>
      <c r="BC9" s="1"/>
      <c r="BD9" s="1"/>
      <c r="BE9" s="1"/>
      <c r="BF9" s="1"/>
      <c r="BG9" s="1"/>
      <c r="BH9" s="1"/>
      <c r="BI9" s="1"/>
      <c r="BJ9" s="1"/>
      <c r="BK9" s="1"/>
      <c r="BL9" s="1"/>
      <c r="BM9" s="1"/>
      <c r="BN9" s="1"/>
      <c r="BO9" s="1"/>
    </row>
    <row r="10" spans="1:67" ht="43.5" customHeight="1" thickBot="1" x14ac:dyDescent="0.3">
      <c r="A10" s="44"/>
      <c r="B10" s="45"/>
      <c r="C10" s="45"/>
      <c r="D10" s="45"/>
      <c r="E10" s="45"/>
      <c r="F10" s="33"/>
      <c r="G10" s="45"/>
      <c r="H10" s="46"/>
      <c r="I10" s="45"/>
      <c r="J10" s="45"/>
      <c r="K10" s="45"/>
      <c r="L10" s="45"/>
      <c r="M10" s="45"/>
      <c r="N10" s="45"/>
      <c r="O10" s="45"/>
      <c r="P10" s="45"/>
      <c r="Q10" s="47"/>
      <c r="R10" s="45"/>
      <c r="S10" s="48" t="s">
        <v>84</v>
      </c>
      <c r="T10" s="48" t="s">
        <v>85</v>
      </c>
      <c r="U10" s="48" t="s">
        <v>86</v>
      </c>
      <c r="V10" s="48" t="s">
        <v>87</v>
      </c>
      <c r="W10" s="48" t="s">
        <v>88</v>
      </c>
      <c r="X10" s="48" t="s">
        <v>89</v>
      </c>
      <c r="Y10" s="45"/>
      <c r="Z10" s="45"/>
      <c r="AA10" s="45"/>
      <c r="AB10" s="45"/>
      <c r="AC10" s="45"/>
      <c r="AD10" s="45"/>
      <c r="AE10" s="45"/>
      <c r="AF10" s="46"/>
      <c r="AG10" s="46"/>
      <c r="AH10" s="45"/>
      <c r="AI10" s="432"/>
      <c r="AJ10" s="46"/>
      <c r="AK10" s="49" t="s">
        <v>90</v>
      </c>
      <c r="AL10" s="50" t="s">
        <v>91</v>
      </c>
      <c r="AM10" s="49" t="s">
        <v>90</v>
      </c>
      <c r="AN10" s="50" t="s">
        <v>91</v>
      </c>
      <c r="AO10" s="51" t="s">
        <v>90</v>
      </c>
      <c r="AP10" s="52" t="s">
        <v>91</v>
      </c>
      <c r="AQ10" s="53" t="s">
        <v>92</v>
      </c>
      <c r="AR10" s="54" t="s">
        <v>93</v>
      </c>
      <c r="AS10" s="55" t="s">
        <v>92</v>
      </c>
      <c r="AT10" s="56" t="s">
        <v>92</v>
      </c>
      <c r="AU10" s="57" t="s">
        <v>92</v>
      </c>
      <c r="AV10" s="58" t="s">
        <v>93</v>
      </c>
      <c r="AW10" s="59" t="s">
        <v>92</v>
      </c>
      <c r="AX10" s="60" t="s">
        <v>92</v>
      </c>
      <c r="AY10" s="61" t="s">
        <v>92</v>
      </c>
      <c r="AZ10" s="62" t="s">
        <v>93</v>
      </c>
      <c r="BA10" s="63" t="s">
        <v>92</v>
      </c>
      <c r="BB10" s="64" t="s">
        <v>92</v>
      </c>
      <c r="BC10" s="1"/>
      <c r="BD10" s="1"/>
      <c r="BE10" s="1"/>
      <c r="BF10" s="1"/>
      <c r="BG10" s="1"/>
      <c r="BH10" s="1"/>
      <c r="BI10" s="1"/>
      <c r="BJ10" s="1"/>
      <c r="BK10" s="1"/>
      <c r="BL10" s="1"/>
      <c r="BM10" s="1"/>
      <c r="BN10" s="1"/>
      <c r="BO10" s="1"/>
    </row>
    <row r="11" spans="1:67" ht="43.5" customHeight="1" x14ac:dyDescent="0.25">
      <c r="A11" s="65">
        <v>1</v>
      </c>
      <c r="B11" s="66" t="s">
        <v>94</v>
      </c>
      <c r="C11" s="67" t="s">
        <v>95</v>
      </c>
      <c r="D11" s="67" t="s">
        <v>96</v>
      </c>
      <c r="E11" s="67" t="s">
        <v>97</v>
      </c>
      <c r="F11" s="67" t="s">
        <v>606</v>
      </c>
      <c r="G11" s="67" t="s">
        <v>98</v>
      </c>
      <c r="H11" s="68">
        <v>12</v>
      </c>
      <c r="I11" s="69" t="str">
        <f t="shared" ref="I11:I13" si="0">IF(H11&lt;=0,"",IF(H11&lt;=2,"Muy Baja",IF(H11&lt;=24,"Baja",IF(H11&lt;=500,"Media",IF(H11&lt;=5000,"Alta","Muy Alta")))))</f>
        <v>Baja</v>
      </c>
      <c r="J11" s="70">
        <f t="shared" ref="J11:J13" si="1">IF(I11="","",IF(I11="Muy Baja",0.2,IF(I11="Baja",0.4,IF(I11="Media",0.6,IF(I11="Alta",0.8,IF(I11="Muy Alta",1,))))))</f>
        <v>0.4</v>
      </c>
      <c r="K11" s="70" t="s">
        <v>99</v>
      </c>
      <c r="L11" s="70" t="s">
        <v>99</v>
      </c>
      <c r="M11" s="69" t="str">
        <f>IF(OR(L11='[1]Tabla Impacto'!$C$11,L11='[1]Tabla Impacto'!$D$11),"Leve",IF(OR(L11='[1]Tabla Impacto'!$C$12,L11='[1]Tabla Impacto'!$D$12),"Menor",IF(OR(L11='[1]Tabla Impacto'!$C$13,L11='[1]Tabla Impacto'!$D$13),"Moderado",IF(OR(#REF!='[1]Tabla Impacto'!$C$14,L11='[1]Tabla Impacto'!$D$14),"Mayor",IF(OR(L11='[1]Tabla Impacto'!$C$15,L34='[1]Tabla Impacto'!$D$15),"Catastrófico","")))))</f>
        <v>Moderado</v>
      </c>
      <c r="N11" s="70">
        <f t="shared" ref="N11:N13" si="2">IF(M11="","",IF(M11="Leve",0.2,IF(M11="Menor",0.4,IF(M11="Moderado",0.6,IF(M11="Mayor",0.8,IF(M11="Catastrófico",1,))))))</f>
        <v>0.6</v>
      </c>
      <c r="O11" s="71" t="str">
        <f t="shared" ref="O11:O13"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408" t="s">
        <v>560</v>
      </c>
      <c r="Q11" s="72" t="s">
        <v>607</v>
      </c>
      <c r="R11" s="68" t="str">
        <f t="shared" ref="R11:R24" si="4">IF(OR(S11="Preventivo",S11="Detectivo"),"Probabilidad",IF(S11="Correctivo","Impacto",""))</f>
        <v>Probabilidad</v>
      </c>
      <c r="S11" s="73" t="s">
        <v>100</v>
      </c>
      <c r="T11" s="73" t="s">
        <v>101</v>
      </c>
      <c r="U11" s="74" t="str">
        <f t="shared" ref="U11:U61" si="5">IF(AND(S11="Preventivo",T11="Automático"),"50%",IF(AND(S11="Preventivo",T11="Manual"),"40%",IF(AND(S11="Detectivo",T11="Automático"),"40%",IF(AND(S11="Detectivo",T11="Manual"),"30%",IF(AND(S11="Correctivo",T11="Automático"),"35%",IF(AND(S11="Correctivo",T11="Manual"),"25%",""))))))</f>
        <v>40%</v>
      </c>
      <c r="V11" s="73" t="s">
        <v>102</v>
      </c>
      <c r="W11" s="73" t="s">
        <v>103</v>
      </c>
      <c r="X11" s="73" t="s">
        <v>104</v>
      </c>
      <c r="Y11" s="75">
        <f t="shared" ref="Y11:Y61" si="6">IFERROR(IF(R11="Probabilidad",(J11-(+J11*U11)),IF(R11="Impacto",J11,"")),"")</f>
        <v>0.24</v>
      </c>
      <c r="Z11" s="76" t="str">
        <f t="shared" ref="Z11:Z61" si="7">IFERROR(IF(Y11="","",IF(Y11&lt;=0.2,"Muy Baja",IF(Y11&lt;=0.4,"Baja",IF(Y11&lt;=0.6,"Media",IF(Y11&lt;=0.8,"Alta","Muy Alta"))))),"")</f>
        <v>Baja</v>
      </c>
      <c r="AA11" s="74">
        <f t="shared" ref="AA11:AA61" si="8">+Y11</f>
        <v>0.24</v>
      </c>
      <c r="AB11" s="76" t="str">
        <f t="shared" ref="AB11:AB61" si="9">IFERROR(IF(AC11="","",IF(AC11&lt;=0.2,"Leve",IF(AC11&lt;=0.4,"Menor",IF(AC11&lt;=0.6,"Moderado",IF(AC11&lt;=0.8,"Mayor","Catastrófico"))))),"")</f>
        <v>Moderado</v>
      </c>
      <c r="AC11" s="74">
        <f t="shared" ref="AC11:AC61" si="10">IFERROR(IF(R11="Impacto",(N11-(+N11*U11)),IF(R11="Probabilidad",N11,"")),"")</f>
        <v>0.6</v>
      </c>
      <c r="AD11" s="77" t="str">
        <f t="shared" ref="AD11:AD6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73" t="s">
        <v>105</v>
      </c>
      <c r="AF11" s="78" t="s">
        <v>106</v>
      </c>
      <c r="AG11" s="67" t="s">
        <v>107</v>
      </c>
      <c r="AH11" s="429">
        <v>45323</v>
      </c>
      <c r="AI11" s="431">
        <v>45657</v>
      </c>
      <c r="AJ11" s="430" t="s">
        <v>108</v>
      </c>
      <c r="AK11" s="68">
        <v>1</v>
      </c>
      <c r="AL11" s="79" t="s">
        <v>109</v>
      </c>
      <c r="AM11" s="68">
        <v>1</v>
      </c>
      <c r="AN11" s="80" t="s">
        <v>110</v>
      </c>
      <c r="AO11" s="68">
        <v>1</v>
      </c>
      <c r="AP11" s="81" t="s">
        <v>111</v>
      </c>
      <c r="AQ11" s="82"/>
      <c r="AR11" s="83"/>
      <c r="AS11" s="83"/>
      <c r="AT11" s="84"/>
      <c r="AU11" s="85"/>
      <c r="AV11" s="85"/>
      <c r="AW11" s="394"/>
      <c r="AX11" s="86"/>
      <c r="AY11" s="87"/>
      <c r="AZ11" s="88"/>
      <c r="BA11" s="89"/>
      <c r="BB11" s="90"/>
      <c r="BC11" s="1"/>
      <c r="BD11" s="1"/>
      <c r="BE11" s="1"/>
      <c r="BF11" s="1"/>
      <c r="BG11" s="1"/>
      <c r="BH11" s="1"/>
      <c r="BI11" s="1"/>
      <c r="BJ11" s="1"/>
      <c r="BK11" s="1"/>
      <c r="BL11" s="1"/>
      <c r="BM11" s="1"/>
      <c r="BN11" s="1"/>
      <c r="BO11" s="1"/>
    </row>
    <row r="12" spans="1:67" ht="43.5" customHeight="1" x14ac:dyDescent="0.25">
      <c r="A12" s="91">
        <v>2</v>
      </c>
      <c r="B12" s="92" t="s">
        <v>94</v>
      </c>
      <c r="C12" s="93" t="s">
        <v>95</v>
      </c>
      <c r="D12" s="94" t="s">
        <v>608</v>
      </c>
      <c r="E12" s="94" t="s">
        <v>112</v>
      </c>
      <c r="F12" s="94" t="s">
        <v>609</v>
      </c>
      <c r="G12" s="93" t="s">
        <v>98</v>
      </c>
      <c r="H12" s="95">
        <v>4</v>
      </c>
      <c r="I12" s="96" t="str">
        <f t="shared" si="0"/>
        <v>Baja</v>
      </c>
      <c r="J12" s="97">
        <f t="shared" si="1"/>
        <v>0.4</v>
      </c>
      <c r="K12" s="97" t="s">
        <v>99</v>
      </c>
      <c r="L12" s="97" t="s">
        <v>99</v>
      </c>
      <c r="M12" s="96" t="str">
        <f>IF(OR(L12='[1]Tabla Impacto'!$C$11,L12='[1]Tabla Impacto'!$D$11),"Leve",IF(OR(L12='[1]Tabla Impacto'!$C$12,L12='[1]Tabla Impacto'!$D$12),"Menor",IF(OR(L12='[1]Tabla Impacto'!$C$13,L12='[1]Tabla Impacto'!$D$13),"Moderado",IF(OR(#REF!='[1]Tabla Impacto'!$C$14,L12='[1]Tabla Impacto'!$D$14),"Mayor",IF(OR(L12='[1]Tabla Impacto'!$C$15,L37='[1]Tabla Impacto'!$D$15),"Catastrófico","")))))</f>
        <v>Moderado</v>
      </c>
      <c r="N12" s="97">
        <f t="shared" si="2"/>
        <v>0.6</v>
      </c>
      <c r="O12" s="98" t="str">
        <f t="shared" si="3"/>
        <v>Moderado</v>
      </c>
      <c r="P12" s="409" t="s">
        <v>561</v>
      </c>
      <c r="Q12" s="99" t="s">
        <v>113</v>
      </c>
      <c r="R12" s="95" t="str">
        <f t="shared" si="4"/>
        <v>Probabilidad</v>
      </c>
      <c r="S12" s="100" t="s">
        <v>100</v>
      </c>
      <c r="T12" s="100" t="s">
        <v>101</v>
      </c>
      <c r="U12" s="101" t="str">
        <f t="shared" si="5"/>
        <v>40%</v>
      </c>
      <c r="V12" s="100" t="s">
        <v>102</v>
      </c>
      <c r="W12" s="100" t="s">
        <v>103</v>
      </c>
      <c r="X12" s="100" t="s">
        <v>104</v>
      </c>
      <c r="Y12" s="102">
        <f t="shared" si="6"/>
        <v>0.24</v>
      </c>
      <c r="Z12" s="103" t="str">
        <f t="shared" si="7"/>
        <v>Baja</v>
      </c>
      <c r="AA12" s="101">
        <f t="shared" si="8"/>
        <v>0.24</v>
      </c>
      <c r="AB12" s="103" t="str">
        <f t="shared" si="9"/>
        <v>Moderado</v>
      </c>
      <c r="AC12" s="101">
        <f t="shared" si="10"/>
        <v>0.6</v>
      </c>
      <c r="AD12" s="104" t="str">
        <f t="shared" si="11"/>
        <v>Moderado</v>
      </c>
      <c r="AE12" s="100" t="s">
        <v>105</v>
      </c>
      <c r="AF12" s="105" t="s">
        <v>114</v>
      </c>
      <c r="AG12" s="93" t="s">
        <v>115</v>
      </c>
      <c r="AH12" s="106">
        <v>45323</v>
      </c>
      <c r="AI12" s="168">
        <v>45657</v>
      </c>
      <c r="AJ12" s="107" t="s">
        <v>108</v>
      </c>
      <c r="AK12" s="95">
        <v>1</v>
      </c>
      <c r="AL12" s="181" t="s">
        <v>109</v>
      </c>
      <c r="AM12" s="95">
        <v>1</v>
      </c>
      <c r="AN12" s="109" t="s">
        <v>110</v>
      </c>
      <c r="AO12" s="95">
        <v>1</v>
      </c>
      <c r="AP12" s="110" t="s">
        <v>111</v>
      </c>
      <c r="AQ12" s="111"/>
      <c r="AR12" s="112"/>
      <c r="AS12" s="113"/>
      <c r="AT12" s="114"/>
      <c r="AU12" s="115"/>
      <c r="AV12" s="116"/>
      <c r="AW12" s="395"/>
      <c r="AX12" s="117"/>
      <c r="AY12" s="87"/>
      <c r="AZ12" s="118"/>
      <c r="BA12" s="397"/>
      <c r="BB12" s="90"/>
      <c r="BC12" s="1"/>
      <c r="BD12" s="1"/>
      <c r="BE12" s="1"/>
      <c r="BF12" s="1"/>
      <c r="BG12" s="1"/>
      <c r="BH12" s="1"/>
      <c r="BI12" s="1"/>
      <c r="BJ12" s="1"/>
      <c r="BK12" s="1"/>
      <c r="BL12" s="1"/>
      <c r="BM12" s="1"/>
      <c r="BN12" s="1"/>
      <c r="BO12" s="1"/>
    </row>
    <row r="13" spans="1:67" ht="43.5" customHeight="1" x14ac:dyDescent="0.25">
      <c r="A13" s="458">
        <v>3</v>
      </c>
      <c r="B13" s="455" t="s">
        <v>116</v>
      </c>
      <c r="C13" s="455" t="s">
        <v>117</v>
      </c>
      <c r="D13" s="455" t="s">
        <v>118</v>
      </c>
      <c r="E13" s="455" t="s">
        <v>119</v>
      </c>
      <c r="F13" s="455" t="s">
        <v>610</v>
      </c>
      <c r="G13" s="455" t="s">
        <v>98</v>
      </c>
      <c r="H13" s="503">
        <v>12</v>
      </c>
      <c r="I13" s="500" t="str">
        <f t="shared" si="0"/>
        <v>Baja</v>
      </c>
      <c r="J13" s="506">
        <f t="shared" si="1"/>
        <v>0.4</v>
      </c>
      <c r="K13" s="506" t="s">
        <v>99</v>
      </c>
      <c r="L13" s="506" t="s">
        <v>99</v>
      </c>
      <c r="M13" s="500" t="str">
        <f>IF(OR(L13='[1]Tabla Impacto'!$C$11,L13='[1]Tabla Impacto'!$D$11),"Leve",IF(OR(L13='[1]Tabla Impacto'!$C$12,L13='[1]Tabla Impacto'!$D$12),"Menor",IF(OR(L13='[1]Tabla Impacto'!$C$13,L13='[1]Tabla Impacto'!$D$13),"Moderado",IF(OR(#REF!='[1]Tabla Impacto'!$C$14,L13='[1]Tabla Impacto'!$D$14),"Mayor",IF(OR(L13='[1]Tabla Impacto'!$C$15,L3='[1]Tabla Impacto'!$D$15),"Catastrófico","")))))</f>
        <v>Moderado</v>
      </c>
      <c r="N13" s="506">
        <f t="shared" si="2"/>
        <v>0.6</v>
      </c>
      <c r="O13" s="509" t="str">
        <f t="shared" si="3"/>
        <v>Moderado</v>
      </c>
      <c r="P13" s="409" t="s">
        <v>562</v>
      </c>
      <c r="Q13" s="120" t="s">
        <v>120</v>
      </c>
      <c r="R13" s="95" t="str">
        <f t="shared" si="4"/>
        <v>Probabilidad</v>
      </c>
      <c r="S13" s="100" t="s">
        <v>100</v>
      </c>
      <c r="T13" s="100" t="s">
        <v>101</v>
      </c>
      <c r="U13" s="101" t="str">
        <f t="shared" si="5"/>
        <v>40%</v>
      </c>
      <c r="V13" s="100" t="s">
        <v>102</v>
      </c>
      <c r="W13" s="100" t="s">
        <v>103</v>
      </c>
      <c r="X13" s="100" t="s">
        <v>104</v>
      </c>
      <c r="Y13" s="102">
        <f t="shared" si="6"/>
        <v>0.24</v>
      </c>
      <c r="Z13" s="103" t="str">
        <f t="shared" si="7"/>
        <v>Baja</v>
      </c>
      <c r="AA13" s="101">
        <f t="shared" si="8"/>
        <v>0.24</v>
      </c>
      <c r="AB13" s="103" t="str">
        <f t="shared" si="9"/>
        <v>Moderado</v>
      </c>
      <c r="AC13" s="101">
        <f t="shared" si="10"/>
        <v>0.6</v>
      </c>
      <c r="AD13" s="104" t="str">
        <f t="shared" si="11"/>
        <v>Moderado</v>
      </c>
      <c r="AE13" s="100" t="s">
        <v>105</v>
      </c>
      <c r="AF13" s="121" t="s">
        <v>121</v>
      </c>
      <c r="AG13" s="93" t="s">
        <v>122</v>
      </c>
      <c r="AH13" s="106">
        <v>45323</v>
      </c>
      <c r="AI13" s="168">
        <v>45657</v>
      </c>
      <c r="AJ13" s="107" t="s">
        <v>123</v>
      </c>
      <c r="AK13" s="95">
        <v>1</v>
      </c>
      <c r="AL13" s="181" t="s">
        <v>124</v>
      </c>
      <c r="AM13" s="95">
        <v>1</v>
      </c>
      <c r="AN13" s="109" t="s">
        <v>110</v>
      </c>
      <c r="AO13" s="95">
        <v>1</v>
      </c>
      <c r="AP13" s="110" t="s">
        <v>111</v>
      </c>
      <c r="AQ13" s="122"/>
      <c r="AR13" s="123"/>
      <c r="AS13" s="88"/>
      <c r="AT13" s="111"/>
      <c r="AU13" s="124"/>
      <c r="AV13" s="123"/>
      <c r="AW13" s="125"/>
      <c r="AX13" s="117"/>
      <c r="AY13" s="87"/>
      <c r="AZ13" s="126"/>
      <c r="BA13" s="89"/>
      <c r="BB13" s="90"/>
      <c r="BC13" s="1"/>
      <c r="BD13" s="1"/>
      <c r="BE13" s="1"/>
      <c r="BF13" s="1"/>
      <c r="BG13" s="1"/>
      <c r="BH13" s="1"/>
      <c r="BI13" s="1"/>
      <c r="BJ13" s="1"/>
      <c r="BK13" s="1"/>
      <c r="BL13" s="1"/>
      <c r="BM13" s="1"/>
      <c r="BN13" s="1"/>
      <c r="BO13" s="1"/>
    </row>
    <row r="14" spans="1:67" ht="43.5" customHeight="1" x14ac:dyDescent="0.25">
      <c r="A14" s="459"/>
      <c r="B14" s="456"/>
      <c r="C14" s="456"/>
      <c r="D14" s="456"/>
      <c r="E14" s="456"/>
      <c r="F14" s="456"/>
      <c r="G14" s="456"/>
      <c r="H14" s="504"/>
      <c r="I14" s="501"/>
      <c r="J14" s="507"/>
      <c r="K14" s="507"/>
      <c r="L14" s="507"/>
      <c r="M14" s="501"/>
      <c r="N14" s="507"/>
      <c r="O14" s="510"/>
      <c r="P14" s="409" t="s">
        <v>563</v>
      </c>
      <c r="Q14" s="99" t="s">
        <v>125</v>
      </c>
      <c r="R14" s="95" t="str">
        <f t="shared" si="4"/>
        <v>Probabilidad</v>
      </c>
      <c r="S14" s="100" t="s">
        <v>126</v>
      </c>
      <c r="T14" s="100" t="s">
        <v>101</v>
      </c>
      <c r="U14" s="101" t="str">
        <f t="shared" si="5"/>
        <v>30%</v>
      </c>
      <c r="V14" s="100" t="s">
        <v>102</v>
      </c>
      <c r="W14" s="100" t="s">
        <v>103</v>
      </c>
      <c r="X14" s="100" t="s">
        <v>104</v>
      </c>
      <c r="Y14" s="102">
        <f t="shared" si="6"/>
        <v>0</v>
      </c>
      <c r="Z14" s="103" t="str">
        <f t="shared" si="7"/>
        <v>Muy Baja</v>
      </c>
      <c r="AA14" s="101">
        <f t="shared" si="8"/>
        <v>0</v>
      </c>
      <c r="AB14" s="103" t="str">
        <f t="shared" si="9"/>
        <v>Leve</v>
      </c>
      <c r="AC14" s="101">
        <f t="shared" si="10"/>
        <v>0</v>
      </c>
      <c r="AD14" s="104" t="str">
        <f t="shared" si="11"/>
        <v>Bajo</v>
      </c>
      <c r="AE14" s="100" t="s">
        <v>105</v>
      </c>
      <c r="AF14" s="121" t="s">
        <v>125</v>
      </c>
      <c r="AG14" s="93" t="s">
        <v>115</v>
      </c>
      <c r="AH14" s="106">
        <v>45323</v>
      </c>
      <c r="AI14" s="168">
        <v>45657</v>
      </c>
      <c r="AJ14" s="107" t="s">
        <v>127</v>
      </c>
      <c r="AK14" s="95">
        <v>2</v>
      </c>
      <c r="AL14" s="181" t="s">
        <v>128</v>
      </c>
      <c r="AM14" s="95">
        <v>2</v>
      </c>
      <c r="AN14" s="109" t="s">
        <v>110</v>
      </c>
      <c r="AO14" s="95">
        <v>2</v>
      </c>
      <c r="AP14" s="110" t="s">
        <v>111</v>
      </c>
      <c r="AQ14" s="122"/>
      <c r="AR14" s="123"/>
      <c r="AS14" s="88"/>
      <c r="AT14" s="124"/>
      <c r="AU14" s="127"/>
      <c r="AV14" s="128"/>
      <c r="AW14" s="399"/>
      <c r="AX14" s="90"/>
      <c r="AY14" s="87"/>
      <c r="AZ14" s="128"/>
      <c r="BA14" s="89"/>
      <c r="BB14" s="90"/>
      <c r="BC14" s="1"/>
      <c r="BD14" s="1"/>
      <c r="BE14" s="1"/>
      <c r="BF14" s="1"/>
      <c r="BG14" s="1"/>
      <c r="BH14" s="1"/>
      <c r="BI14" s="1"/>
      <c r="BJ14" s="1"/>
      <c r="BK14" s="1"/>
      <c r="BL14" s="1"/>
      <c r="BM14" s="1"/>
      <c r="BN14" s="1"/>
      <c r="BO14" s="1"/>
    </row>
    <row r="15" spans="1:67" ht="43.5" customHeight="1" x14ac:dyDescent="0.25">
      <c r="A15" s="460"/>
      <c r="B15" s="457"/>
      <c r="C15" s="457"/>
      <c r="D15" s="457"/>
      <c r="E15" s="457"/>
      <c r="F15" s="457"/>
      <c r="G15" s="457"/>
      <c r="H15" s="505"/>
      <c r="I15" s="502"/>
      <c r="J15" s="508"/>
      <c r="K15" s="508"/>
      <c r="L15" s="508"/>
      <c r="M15" s="502"/>
      <c r="N15" s="508"/>
      <c r="O15" s="511"/>
      <c r="P15" s="409" t="s">
        <v>564</v>
      </c>
      <c r="Q15" s="99" t="s">
        <v>129</v>
      </c>
      <c r="R15" s="95" t="str">
        <f t="shared" si="4"/>
        <v>Probabilidad</v>
      </c>
      <c r="S15" s="100" t="s">
        <v>100</v>
      </c>
      <c r="T15" s="100" t="s">
        <v>101</v>
      </c>
      <c r="U15" s="101" t="str">
        <f t="shared" si="5"/>
        <v>40%</v>
      </c>
      <c r="V15" s="100" t="s">
        <v>102</v>
      </c>
      <c r="W15" s="100" t="s">
        <v>103</v>
      </c>
      <c r="X15" s="100" t="s">
        <v>104</v>
      </c>
      <c r="Y15" s="102">
        <f t="shared" si="6"/>
        <v>0</v>
      </c>
      <c r="Z15" s="103" t="str">
        <f t="shared" si="7"/>
        <v>Muy Baja</v>
      </c>
      <c r="AA15" s="101">
        <f t="shared" si="8"/>
        <v>0</v>
      </c>
      <c r="AB15" s="103" t="str">
        <f t="shared" si="9"/>
        <v>Leve</v>
      </c>
      <c r="AC15" s="101">
        <f t="shared" si="10"/>
        <v>0</v>
      </c>
      <c r="AD15" s="104" t="str">
        <f t="shared" si="11"/>
        <v>Bajo</v>
      </c>
      <c r="AE15" s="100" t="s">
        <v>105</v>
      </c>
      <c r="AF15" s="121" t="s">
        <v>130</v>
      </c>
      <c r="AG15" s="93" t="s">
        <v>122</v>
      </c>
      <c r="AH15" s="106">
        <v>45323</v>
      </c>
      <c r="AI15" s="168">
        <v>45657</v>
      </c>
      <c r="AJ15" s="107" t="s">
        <v>131</v>
      </c>
      <c r="AK15" s="95">
        <v>3</v>
      </c>
      <c r="AL15" s="181" t="s">
        <v>128</v>
      </c>
      <c r="AM15" s="95">
        <v>3</v>
      </c>
      <c r="AN15" s="109" t="s">
        <v>110</v>
      </c>
      <c r="AO15" s="95">
        <v>3</v>
      </c>
      <c r="AP15" s="110" t="s">
        <v>111</v>
      </c>
      <c r="AQ15" s="131"/>
      <c r="AR15" s="123"/>
      <c r="AS15" s="88"/>
      <c r="AT15" s="111"/>
      <c r="AU15" s="124"/>
      <c r="AV15" s="398"/>
      <c r="AW15" s="400"/>
      <c r="AY15" s="132"/>
      <c r="AZ15" s="123"/>
      <c r="BA15" s="89"/>
      <c r="BB15" s="90"/>
      <c r="BC15" s="1"/>
      <c r="BD15" s="1"/>
      <c r="BE15" s="1"/>
      <c r="BF15" s="1"/>
      <c r="BG15" s="1"/>
      <c r="BH15" s="1"/>
      <c r="BI15" s="1"/>
      <c r="BJ15" s="1"/>
      <c r="BK15" s="1"/>
      <c r="BL15" s="1"/>
      <c r="BM15" s="1"/>
      <c r="BN15" s="1"/>
      <c r="BO15" s="1"/>
    </row>
    <row r="16" spans="1:67" ht="43.5" customHeight="1" x14ac:dyDescent="0.25">
      <c r="A16" s="133">
        <v>4</v>
      </c>
      <c r="B16" s="134" t="s">
        <v>19</v>
      </c>
      <c r="C16" s="93" t="s">
        <v>117</v>
      </c>
      <c r="D16" s="93" t="s">
        <v>132</v>
      </c>
      <c r="E16" s="93" t="s">
        <v>133</v>
      </c>
      <c r="F16" s="93" t="s">
        <v>134</v>
      </c>
      <c r="G16" s="93" t="s">
        <v>135</v>
      </c>
      <c r="H16" s="95">
        <v>12</v>
      </c>
      <c r="I16" s="96" t="str">
        <f t="shared" ref="I16:I17" si="12">IF(H16&lt;=0,"",IF(H16&lt;=2,"Muy Baja",IF(H16&lt;=24,"Baja",IF(H16&lt;=500,"Media",IF(H16&lt;=5000,"Alta","Muy Alta")))))</f>
        <v>Baja</v>
      </c>
      <c r="J16" s="97">
        <f t="shared" ref="J16:J17" si="13">IF(I16="","",IF(I16="Muy Baja",0.2,IF(I16="Baja",0.4,IF(I16="Media",0.6,IF(I16="Alta",0.8,IF(I16="Muy Alta",1,))))))</f>
        <v>0.4</v>
      </c>
      <c r="K16" s="93" t="s">
        <v>99</v>
      </c>
      <c r="L16" s="97" t="s">
        <v>99</v>
      </c>
      <c r="M16" s="96" t="str">
        <f>IF(OR(L16='[1]Tabla Impacto'!$C$11,L16='[1]Tabla Impacto'!$D$11),"Leve",IF(OR(L16='[1]Tabla Impacto'!$C$12,L16='[1]Tabla Impacto'!$D$12),"Menor",IF(OR(L16='[1]Tabla Impacto'!$C$13,L16='[1]Tabla Impacto'!$D$13),"Moderado",IF(OR(#REF!='[1]Tabla Impacto'!$C$14,L16='[1]Tabla Impacto'!$D$14),"Mayor",IF(OR(L16='[1]Tabla Impacto'!$C$15,L40='[1]Tabla Impacto'!$D$15),"Catastrófico","")))))</f>
        <v>Moderado</v>
      </c>
      <c r="N16" s="97">
        <f t="shared" ref="N16:N17" si="14">IF(M16="","",IF(M16="Leve",0.2,IF(M16="Menor",0.4,IF(M16="Moderado",0.6,IF(M16="Mayor",0.8,IF(M16="Catastrófico",1,))))))</f>
        <v>0.6</v>
      </c>
      <c r="O16" s="98" t="str">
        <f t="shared" ref="O16:O17"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409" t="s">
        <v>565</v>
      </c>
      <c r="Q16" s="93" t="s">
        <v>136</v>
      </c>
      <c r="R16" s="95" t="str">
        <f t="shared" si="4"/>
        <v>Probabilidad</v>
      </c>
      <c r="S16" s="100" t="s">
        <v>100</v>
      </c>
      <c r="T16" s="100" t="s">
        <v>101</v>
      </c>
      <c r="U16" s="101" t="str">
        <f t="shared" si="5"/>
        <v>40%</v>
      </c>
      <c r="V16" s="100" t="s">
        <v>102</v>
      </c>
      <c r="W16" s="100" t="s">
        <v>103</v>
      </c>
      <c r="X16" s="100" t="s">
        <v>104</v>
      </c>
      <c r="Y16" s="102">
        <f t="shared" si="6"/>
        <v>0.24</v>
      </c>
      <c r="Z16" s="103" t="str">
        <f t="shared" si="7"/>
        <v>Baja</v>
      </c>
      <c r="AA16" s="101">
        <f t="shared" si="8"/>
        <v>0.24</v>
      </c>
      <c r="AB16" s="103" t="str">
        <f t="shared" si="9"/>
        <v>Moderado</v>
      </c>
      <c r="AC16" s="101">
        <f t="shared" si="10"/>
        <v>0.6</v>
      </c>
      <c r="AD16" s="104" t="str">
        <f t="shared" si="11"/>
        <v>Moderado</v>
      </c>
      <c r="AE16" s="100" t="s">
        <v>105</v>
      </c>
      <c r="AF16" s="121" t="s">
        <v>137</v>
      </c>
      <c r="AG16" s="93" t="s">
        <v>122</v>
      </c>
      <c r="AH16" s="106">
        <v>45323</v>
      </c>
      <c r="AI16" s="168">
        <v>45657</v>
      </c>
      <c r="AJ16" s="141" t="s">
        <v>138</v>
      </c>
      <c r="AK16" s="95">
        <v>1</v>
      </c>
      <c r="AL16" s="181" t="s">
        <v>139</v>
      </c>
      <c r="AM16" s="95">
        <v>1</v>
      </c>
      <c r="AN16" s="109" t="s">
        <v>110</v>
      </c>
      <c r="AO16" s="95">
        <v>1</v>
      </c>
      <c r="AP16" s="110" t="s">
        <v>111</v>
      </c>
      <c r="AQ16" s="131"/>
      <c r="AR16" s="123"/>
      <c r="AS16" s="88"/>
      <c r="AT16" s="124"/>
      <c r="AU16" s="124"/>
      <c r="AV16" s="123"/>
      <c r="AW16" s="135"/>
      <c r="AX16" s="117"/>
      <c r="AY16" s="401"/>
      <c r="AZ16" s="376"/>
      <c r="BA16" s="397"/>
      <c r="BB16" s="90"/>
      <c r="BC16" s="1"/>
      <c r="BD16" s="1"/>
      <c r="BE16" s="1"/>
      <c r="BF16" s="1"/>
      <c r="BG16" s="1"/>
      <c r="BH16" s="1"/>
      <c r="BI16" s="1"/>
      <c r="BJ16" s="1"/>
      <c r="BK16" s="1"/>
      <c r="BL16" s="1"/>
      <c r="BM16" s="1"/>
      <c r="BN16" s="1"/>
      <c r="BO16" s="1"/>
    </row>
    <row r="17" spans="1:67" ht="43.5" customHeight="1" x14ac:dyDescent="0.25">
      <c r="A17" s="458">
        <v>5</v>
      </c>
      <c r="B17" s="455" t="s">
        <v>20</v>
      </c>
      <c r="C17" s="455" t="s">
        <v>117</v>
      </c>
      <c r="D17" s="455" t="s">
        <v>140</v>
      </c>
      <c r="E17" s="455" t="s">
        <v>141</v>
      </c>
      <c r="F17" s="455" t="s">
        <v>142</v>
      </c>
      <c r="G17" s="455" t="s">
        <v>98</v>
      </c>
      <c r="H17" s="503">
        <v>365</v>
      </c>
      <c r="I17" s="500" t="str">
        <f t="shared" si="12"/>
        <v>Media</v>
      </c>
      <c r="J17" s="506">
        <f t="shared" si="13"/>
        <v>0.6</v>
      </c>
      <c r="K17" s="506" t="s">
        <v>99</v>
      </c>
      <c r="L17" s="506" t="s">
        <v>99</v>
      </c>
      <c r="M17" s="500" t="str">
        <f>IF(OR(L17='[1]Tabla Impacto'!$C$11,L17='[1]Tabla Impacto'!$D$11),"Leve",IF(OR(L17='[1]Tabla Impacto'!$C$12,L17='[1]Tabla Impacto'!$D$12),"Menor",IF(OR(L17='[1]Tabla Impacto'!$C$13,L17='[1]Tabla Impacto'!$D$13),"Moderado",IF(OR(L13='[1]Tabla Impacto'!$C$14,L17='[1]Tabla Impacto'!$D$14),"Mayor",IF(OR(L17='[1]Tabla Impacto'!$C$15,#REF!='[1]Tabla Impacto'!$D$15),"Catastrófico","")))))</f>
        <v>Moderado</v>
      </c>
      <c r="N17" s="506">
        <f t="shared" si="14"/>
        <v>0.6</v>
      </c>
      <c r="O17" s="509" t="str">
        <f t="shared" si="15"/>
        <v>Moderado</v>
      </c>
      <c r="P17" s="409" t="s">
        <v>566</v>
      </c>
      <c r="Q17" s="120" t="s">
        <v>143</v>
      </c>
      <c r="R17" s="95" t="str">
        <f t="shared" si="4"/>
        <v>Probabilidad</v>
      </c>
      <c r="S17" s="100" t="s">
        <v>100</v>
      </c>
      <c r="T17" s="100" t="s">
        <v>101</v>
      </c>
      <c r="U17" s="101" t="str">
        <f t="shared" si="5"/>
        <v>40%</v>
      </c>
      <c r="V17" s="100" t="s">
        <v>102</v>
      </c>
      <c r="W17" s="100" t="s">
        <v>103</v>
      </c>
      <c r="X17" s="100" t="s">
        <v>104</v>
      </c>
      <c r="Y17" s="102">
        <f t="shared" si="6"/>
        <v>0.36</v>
      </c>
      <c r="Z17" s="103" t="str">
        <f t="shared" si="7"/>
        <v>Baja</v>
      </c>
      <c r="AA17" s="101">
        <f t="shared" si="8"/>
        <v>0.36</v>
      </c>
      <c r="AB17" s="103" t="str">
        <f t="shared" si="9"/>
        <v>Moderado</v>
      </c>
      <c r="AC17" s="101">
        <f t="shared" si="10"/>
        <v>0.6</v>
      </c>
      <c r="AD17" s="104" t="str">
        <f t="shared" si="11"/>
        <v>Moderado</v>
      </c>
      <c r="AE17" s="100" t="s">
        <v>105</v>
      </c>
      <c r="AF17" s="121" t="s">
        <v>144</v>
      </c>
      <c r="AG17" s="93" t="s">
        <v>122</v>
      </c>
      <c r="AH17" s="106">
        <v>45323</v>
      </c>
      <c r="AI17" s="168">
        <v>45657</v>
      </c>
      <c r="AJ17" s="136" t="s">
        <v>145</v>
      </c>
      <c r="AK17" s="95">
        <v>1</v>
      </c>
      <c r="AL17" s="181" t="s">
        <v>146</v>
      </c>
      <c r="AM17" s="95">
        <v>1</v>
      </c>
      <c r="AN17" s="109" t="s">
        <v>110</v>
      </c>
      <c r="AO17" s="95">
        <v>1</v>
      </c>
      <c r="AP17" s="110" t="s">
        <v>111</v>
      </c>
      <c r="AQ17" s="131"/>
      <c r="AR17" s="123"/>
      <c r="AS17" s="404"/>
      <c r="AT17" s="111"/>
      <c r="AU17" s="403"/>
      <c r="AV17" s="123"/>
      <c r="AW17" s="397"/>
      <c r="AX17" s="117"/>
      <c r="AY17" s="87"/>
      <c r="AZ17" s="376"/>
      <c r="BA17" s="397"/>
      <c r="BB17" s="90"/>
      <c r="BC17" s="1"/>
      <c r="BD17" s="1"/>
      <c r="BE17" s="1"/>
      <c r="BF17" s="1"/>
      <c r="BG17" s="1"/>
      <c r="BH17" s="1"/>
      <c r="BI17" s="1"/>
      <c r="BJ17" s="1"/>
      <c r="BK17" s="1"/>
      <c r="BL17" s="1"/>
      <c r="BM17" s="1"/>
      <c r="BN17" s="1"/>
      <c r="BO17" s="1"/>
    </row>
    <row r="18" spans="1:67" ht="43.5" customHeight="1" x14ac:dyDescent="0.25">
      <c r="A18" s="459"/>
      <c r="B18" s="456"/>
      <c r="C18" s="456"/>
      <c r="D18" s="456"/>
      <c r="E18" s="456"/>
      <c r="F18" s="456"/>
      <c r="G18" s="456"/>
      <c r="H18" s="504"/>
      <c r="I18" s="501"/>
      <c r="J18" s="507"/>
      <c r="K18" s="507"/>
      <c r="L18" s="507"/>
      <c r="M18" s="501"/>
      <c r="N18" s="507"/>
      <c r="O18" s="510"/>
      <c r="P18" s="409" t="s">
        <v>567</v>
      </c>
      <c r="Q18" s="99" t="s">
        <v>611</v>
      </c>
      <c r="R18" s="95" t="str">
        <f t="shared" si="4"/>
        <v>Probabilidad</v>
      </c>
      <c r="S18" s="100" t="s">
        <v>100</v>
      </c>
      <c r="T18" s="100" t="s">
        <v>101</v>
      </c>
      <c r="U18" s="101" t="str">
        <f t="shared" si="5"/>
        <v>40%</v>
      </c>
      <c r="V18" s="100" t="s">
        <v>102</v>
      </c>
      <c r="W18" s="100" t="s">
        <v>103</v>
      </c>
      <c r="X18" s="100" t="s">
        <v>104</v>
      </c>
      <c r="Y18" s="102">
        <f t="shared" si="6"/>
        <v>0</v>
      </c>
      <c r="Z18" s="103" t="str">
        <f t="shared" si="7"/>
        <v>Muy Baja</v>
      </c>
      <c r="AA18" s="101">
        <f t="shared" si="8"/>
        <v>0</v>
      </c>
      <c r="AB18" s="103" t="str">
        <f t="shared" si="9"/>
        <v>Leve</v>
      </c>
      <c r="AC18" s="101">
        <f t="shared" si="10"/>
        <v>0</v>
      </c>
      <c r="AD18" s="104" t="str">
        <f t="shared" si="11"/>
        <v>Bajo</v>
      </c>
      <c r="AE18" s="100" t="s">
        <v>105</v>
      </c>
      <c r="AF18" s="121" t="s">
        <v>147</v>
      </c>
      <c r="AG18" s="95" t="s">
        <v>148</v>
      </c>
      <c r="AH18" s="106">
        <v>45323</v>
      </c>
      <c r="AI18" s="168">
        <v>45657</v>
      </c>
      <c r="AJ18" s="137" t="s">
        <v>149</v>
      </c>
      <c r="AK18" s="95">
        <v>2</v>
      </c>
      <c r="AL18" s="181" t="s">
        <v>150</v>
      </c>
      <c r="AM18" s="95">
        <v>2</v>
      </c>
      <c r="AN18" s="109" t="s">
        <v>110</v>
      </c>
      <c r="AO18" s="95">
        <v>2</v>
      </c>
      <c r="AP18" s="110" t="s">
        <v>111</v>
      </c>
      <c r="AQ18" s="88"/>
      <c r="AR18" s="112"/>
      <c r="AS18" s="122"/>
      <c r="AT18" s="138"/>
      <c r="AU18" s="111"/>
      <c r="AV18" s="376"/>
      <c r="AW18" s="397"/>
      <c r="AX18" s="117"/>
      <c r="AY18" s="87"/>
      <c r="AZ18" s="407"/>
      <c r="BA18" s="397"/>
      <c r="BB18" s="90"/>
      <c r="BC18" s="1"/>
      <c r="BD18" s="1"/>
      <c r="BE18" s="1"/>
      <c r="BF18" s="1"/>
      <c r="BG18" s="1"/>
      <c r="BH18" s="1"/>
      <c r="BI18" s="1"/>
      <c r="BJ18" s="1"/>
      <c r="BK18" s="1"/>
      <c r="BL18" s="1"/>
      <c r="BM18" s="1"/>
      <c r="BN18" s="1"/>
      <c r="BO18" s="1"/>
    </row>
    <row r="19" spans="1:67" ht="43.5" customHeight="1" x14ac:dyDescent="0.25">
      <c r="A19" s="460"/>
      <c r="B19" s="457"/>
      <c r="C19" s="457"/>
      <c r="D19" s="457"/>
      <c r="E19" s="457"/>
      <c r="F19" s="457"/>
      <c r="G19" s="457"/>
      <c r="H19" s="505"/>
      <c r="I19" s="502"/>
      <c r="J19" s="508"/>
      <c r="K19" s="508"/>
      <c r="L19" s="508"/>
      <c r="M19" s="502"/>
      <c r="N19" s="508"/>
      <c r="O19" s="511"/>
      <c r="P19" s="95" t="s">
        <v>568</v>
      </c>
      <c r="Q19" s="120" t="s">
        <v>151</v>
      </c>
      <c r="R19" s="95" t="str">
        <f t="shared" si="4"/>
        <v>Impacto</v>
      </c>
      <c r="S19" s="100" t="s">
        <v>152</v>
      </c>
      <c r="T19" s="100" t="s">
        <v>101</v>
      </c>
      <c r="U19" s="101" t="str">
        <f t="shared" si="5"/>
        <v>25%</v>
      </c>
      <c r="V19" s="100" t="s">
        <v>102</v>
      </c>
      <c r="W19" s="100" t="s">
        <v>153</v>
      </c>
      <c r="X19" s="100" t="s">
        <v>104</v>
      </c>
      <c r="Y19" s="102">
        <f t="shared" si="6"/>
        <v>0</v>
      </c>
      <c r="Z19" s="103" t="str">
        <f t="shared" si="7"/>
        <v>Muy Baja</v>
      </c>
      <c r="AA19" s="101">
        <f t="shared" si="8"/>
        <v>0</v>
      </c>
      <c r="AB19" s="103" t="str">
        <f t="shared" si="9"/>
        <v>Leve</v>
      </c>
      <c r="AC19" s="101">
        <f t="shared" si="10"/>
        <v>0</v>
      </c>
      <c r="AD19" s="104" t="str">
        <f t="shared" si="11"/>
        <v>Bajo</v>
      </c>
      <c r="AE19" s="100" t="s">
        <v>105</v>
      </c>
      <c r="AF19" s="121" t="s">
        <v>154</v>
      </c>
      <c r="AG19" s="95" t="s">
        <v>155</v>
      </c>
      <c r="AH19" s="106">
        <v>45323</v>
      </c>
      <c r="AI19" s="168">
        <v>45657</v>
      </c>
      <c r="AJ19" s="141" t="s">
        <v>127</v>
      </c>
      <c r="AK19" s="95">
        <v>5</v>
      </c>
      <c r="AL19" s="181" t="s">
        <v>156</v>
      </c>
      <c r="AM19" s="95">
        <v>5</v>
      </c>
      <c r="AN19" s="109" t="s">
        <v>110</v>
      </c>
      <c r="AO19" s="95">
        <v>5</v>
      </c>
      <c r="AP19" s="110" t="s">
        <v>111</v>
      </c>
      <c r="AQ19" s="122"/>
      <c r="AR19" s="123"/>
      <c r="AS19" s="122"/>
      <c r="AT19" s="124"/>
      <c r="AU19" s="111"/>
      <c r="AV19" s="123"/>
      <c r="AW19" s="397"/>
      <c r="AX19" s="117"/>
      <c r="AY19" s="403"/>
      <c r="AZ19" s="402"/>
      <c r="BA19" s="397"/>
      <c r="BB19" s="90"/>
      <c r="BC19" s="1"/>
      <c r="BD19" s="1"/>
      <c r="BE19" s="1"/>
      <c r="BF19" s="1"/>
      <c r="BG19" s="1"/>
      <c r="BH19" s="1"/>
      <c r="BI19" s="1"/>
      <c r="BJ19" s="1"/>
      <c r="BK19" s="1"/>
      <c r="BL19" s="1"/>
      <c r="BM19" s="1"/>
      <c r="BN19" s="1"/>
      <c r="BO19" s="1"/>
    </row>
    <row r="20" spans="1:67" ht="43.5" customHeight="1" x14ac:dyDescent="0.25">
      <c r="A20" s="458" t="s">
        <v>605</v>
      </c>
      <c r="B20" s="455" t="s">
        <v>157</v>
      </c>
      <c r="C20" s="455" t="s">
        <v>95</v>
      </c>
      <c r="D20" s="455" t="s">
        <v>158</v>
      </c>
      <c r="E20" s="455" t="s">
        <v>159</v>
      </c>
      <c r="F20" s="455" t="s">
        <v>612</v>
      </c>
      <c r="G20" s="455" t="s">
        <v>98</v>
      </c>
      <c r="H20" s="503">
        <v>3</v>
      </c>
      <c r="I20" s="500" t="str">
        <f>IF(H20&lt;=0,"",IF(H20&lt;=2,"Muy Baja",IF(H20&lt;=24,"Baja",IF(H20&lt;=500,"Media",IF(H20&lt;=5000,"Alta","Muy Alta")))))</f>
        <v>Baja</v>
      </c>
      <c r="J20" s="506">
        <f>IF(I20="","",IF(I20="Muy Baja",0.2,IF(I20="Baja",0.4,IF(I20="Media",0.6,IF(I20="Alta",0.8,IF(I20="Muy Alta",1,))))))</f>
        <v>0.4</v>
      </c>
      <c r="K20" s="506" t="s">
        <v>160</v>
      </c>
      <c r="L20" s="506" t="str">
        <f>IF(NOT(ISERROR(MATCH(K20,'[1]Tabla Impacto'!$B$152:$B$154,0))),'[1]Tabla Impacto'!$F$154&amp;"Por favor no seleccionar los criterios de impacto(Afectación Económica o presupuestal y Pérdida Reputacional)",K20)</f>
        <v xml:space="preserve">     Entre 100 y 500 SMLMV </v>
      </c>
      <c r="M20" s="500" t="s">
        <v>161</v>
      </c>
      <c r="N20" s="506">
        <f>IF(M20="","",IF(M20="Leve",0.2,IF(M20="Menor",0.4,IF(M20="Moderado",0.6,IF(M20="Mayor",0.8,IF(M20="Catastrófico",1,))))))</f>
        <v>0.6</v>
      </c>
      <c r="O20" s="509"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Moderado</v>
      </c>
      <c r="P20" s="409" t="s">
        <v>569</v>
      </c>
      <c r="Q20" s="120" t="s">
        <v>613</v>
      </c>
      <c r="R20" s="95" t="str">
        <f t="shared" si="4"/>
        <v>Probabilidad</v>
      </c>
      <c r="S20" s="100" t="s">
        <v>100</v>
      </c>
      <c r="T20" s="100" t="s">
        <v>101</v>
      </c>
      <c r="U20" s="101" t="str">
        <f t="shared" si="5"/>
        <v>40%</v>
      </c>
      <c r="V20" s="100" t="s">
        <v>102</v>
      </c>
      <c r="W20" s="100" t="s">
        <v>103</v>
      </c>
      <c r="X20" s="100" t="s">
        <v>104</v>
      </c>
      <c r="Y20" s="102">
        <f t="shared" si="6"/>
        <v>0.24</v>
      </c>
      <c r="Z20" s="103" t="str">
        <f t="shared" si="7"/>
        <v>Baja</v>
      </c>
      <c r="AA20" s="101">
        <f t="shared" si="8"/>
        <v>0.24</v>
      </c>
      <c r="AB20" s="103" t="str">
        <f t="shared" si="9"/>
        <v>Moderado</v>
      </c>
      <c r="AC20" s="101">
        <f t="shared" si="10"/>
        <v>0.6</v>
      </c>
      <c r="AD20" s="104" t="str">
        <f t="shared" si="11"/>
        <v>Moderado</v>
      </c>
      <c r="AE20" s="100" t="s">
        <v>105</v>
      </c>
      <c r="AF20" s="121" t="s">
        <v>162</v>
      </c>
      <c r="AG20" s="93" t="s">
        <v>115</v>
      </c>
      <c r="AH20" s="106">
        <v>45323</v>
      </c>
      <c r="AI20" s="168">
        <v>45657</v>
      </c>
      <c r="AJ20" s="107" t="s">
        <v>163</v>
      </c>
      <c r="AK20" s="95">
        <v>1</v>
      </c>
      <c r="AL20" s="181" t="s">
        <v>164</v>
      </c>
      <c r="AM20" s="95">
        <v>1</v>
      </c>
      <c r="AN20" s="109" t="s">
        <v>110</v>
      </c>
      <c r="AO20" s="95">
        <v>1</v>
      </c>
      <c r="AP20" s="110" t="s">
        <v>111</v>
      </c>
      <c r="AQ20" s="131"/>
      <c r="AR20" s="123"/>
      <c r="AS20" s="404"/>
      <c r="AT20" s="124"/>
      <c r="AU20" s="124"/>
      <c r="AV20" s="123"/>
      <c r="AW20" s="397"/>
      <c r="AX20" s="117"/>
      <c r="AY20" s="124"/>
      <c r="AZ20" s="123"/>
      <c r="BA20" s="397"/>
      <c r="BB20" s="90"/>
      <c r="BC20" s="1"/>
      <c r="BD20" s="1"/>
      <c r="BE20" s="1"/>
      <c r="BF20" s="1"/>
      <c r="BG20" s="1"/>
      <c r="BH20" s="1"/>
      <c r="BI20" s="1"/>
      <c r="BJ20" s="1"/>
      <c r="BK20" s="1"/>
      <c r="BL20" s="1"/>
      <c r="BM20" s="1"/>
      <c r="BN20" s="1"/>
      <c r="BO20" s="1"/>
    </row>
    <row r="21" spans="1:67" ht="43.5" customHeight="1" x14ac:dyDescent="0.25">
      <c r="A21" s="460"/>
      <c r="B21" s="457"/>
      <c r="C21" s="457"/>
      <c r="D21" s="457"/>
      <c r="E21" s="457"/>
      <c r="F21" s="457"/>
      <c r="G21" s="457"/>
      <c r="H21" s="505"/>
      <c r="I21" s="502"/>
      <c r="J21" s="508"/>
      <c r="K21" s="508"/>
      <c r="L21" s="508"/>
      <c r="M21" s="502"/>
      <c r="N21" s="508"/>
      <c r="O21" s="511"/>
      <c r="P21" s="410" t="s">
        <v>570</v>
      </c>
      <c r="Q21" s="142" t="s">
        <v>614</v>
      </c>
      <c r="R21" s="119" t="str">
        <f t="shared" si="4"/>
        <v>Probabilidad</v>
      </c>
      <c r="S21" s="143" t="s">
        <v>100</v>
      </c>
      <c r="T21" s="143" t="s">
        <v>101</v>
      </c>
      <c r="U21" s="144" t="str">
        <f t="shared" si="5"/>
        <v>40%</v>
      </c>
      <c r="V21" s="143" t="s">
        <v>102</v>
      </c>
      <c r="W21" s="143" t="s">
        <v>103</v>
      </c>
      <c r="X21" s="143" t="s">
        <v>104</v>
      </c>
      <c r="Y21" s="145">
        <f t="shared" si="6"/>
        <v>0</v>
      </c>
      <c r="Z21" s="146" t="str">
        <f t="shared" si="7"/>
        <v>Muy Baja</v>
      </c>
      <c r="AA21" s="144">
        <f t="shared" si="8"/>
        <v>0</v>
      </c>
      <c r="AB21" s="146" t="str">
        <f t="shared" si="9"/>
        <v>Leve</v>
      </c>
      <c r="AC21" s="144">
        <f t="shared" si="10"/>
        <v>0</v>
      </c>
      <c r="AD21" s="147" t="str">
        <f t="shared" si="11"/>
        <v>Bajo</v>
      </c>
      <c r="AE21" s="143" t="s">
        <v>105</v>
      </c>
      <c r="AF21" s="148" t="s">
        <v>165</v>
      </c>
      <c r="AG21" s="119" t="s">
        <v>148</v>
      </c>
      <c r="AH21" s="106">
        <v>45323</v>
      </c>
      <c r="AI21" s="168">
        <v>45657</v>
      </c>
      <c r="AJ21" s="150" t="s">
        <v>166</v>
      </c>
      <c r="AK21" s="119">
        <v>2</v>
      </c>
      <c r="AL21" s="427" t="s">
        <v>167</v>
      </c>
      <c r="AM21" s="119">
        <v>2</v>
      </c>
      <c r="AN21" s="151" t="s">
        <v>110</v>
      </c>
      <c r="AO21" s="119">
        <v>2</v>
      </c>
      <c r="AP21" s="152" t="s">
        <v>111</v>
      </c>
      <c r="AQ21" s="153"/>
      <c r="AR21" s="153"/>
      <c r="AS21" s="411"/>
      <c r="AT21" s="154"/>
      <c r="AU21" s="124"/>
      <c r="AV21" s="406"/>
      <c r="AW21" s="397"/>
      <c r="AX21" s="155"/>
      <c r="AY21" s="403"/>
      <c r="AZ21" s="407"/>
      <c r="BA21" s="397"/>
      <c r="BB21" s="90"/>
      <c r="BC21" s="1"/>
      <c r="BD21" s="1"/>
      <c r="BE21" s="1"/>
      <c r="BF21" s="1"/>
      <c r="BG21" s="1"/>
      <c r="BH21" s="1"/>
      <c r="BI21" s="1"/>
      <c r="BJ21" s="1"/>
      <c r="BK21" s="1"/>
      <c r="BL21" s="1"/>
      <c r="BM21" s="1"/>
      <c r="BN21" s="1"/>
      <c r="BO21" s="1"/>
    </row>
    <row r="22" spans="1:67" ht="43.5" customHeight="1" thickBot="1" x14ac:dyDescent="0.3">
      <c r="A22" s="133">
        <v>7</v>
      </c>
      <c r="B22" s="93" t="s">
        <v>157</v>
      </c>
      <c r="C22" s="93" t="s">
        <v>117</v>
      </c>
      <c r="D22" s="93" t="s">
        <v>168</v>
      </c>
      <c r="E22" s="93" t="s">
        <v>169</v>
      </c>
      <c r="F22" s="94" t="s">
        <v>170</v>
      </c>
      <c r="G22" s="93" t="s">
        <v>98</v>
      </c>
      <c r="H22" s="95">
        <v>12</v>
      </c>
      <c r="I22" s="96" t="str">
        <f t="shared" ref="I22:I23" si="16">IF(H22&lt;=0,"",IF(H22&lt;=2,"Muy Baja",IF(H22&lt;=24,"Baja",IF(H22&lt;=500,"Media",IF(H22&lt;=5000,"Alta","Muy Alta")))))</f>
        <v>Baja</v>
      </c>
      <c r="J22" s="97">
        <f t="shared" ref="J22:J23" si="17">IF(I22="","",IF(I22="Muy Baja",0.2,IF(I22="Baja",0.4,IF(I22="Media",0.6,IF(I22="Alta",0.8,IF(I22="Muy Alta",1,))))))</f>
        <v>0.4</v>
      </c>
      <c r="K22" s="97" t="s">
        <v>99</v>
      </c>
      <c r="L22" s="97" t="str">
        <f>IF(NOT(ISERROR(MATCH(K22,'[2]Tabla Impacto'!$B$152:$B$154,0))),'[2]Tabla Impacto'!$F$154&amp;"Por favor no seleccionar los criterios de impacto(Afectación Económica o presupuestal y Pérdida Reputacional)",K22)</f>
        <v xml:space="preserve">     El riesgo afecta la imagen de la entidad con algunos usuarios de relevancia frente al logro de los objetivos</v>
      </c>
      <c r="M22" s="96" t="s">
        <v>161</v>
      </c>
      <c r="N22" s="97">
        <f t="shared" ref="N22:N23" si="18">IF(M22="","",IF(M22="Leve",0.2,IF(M22="Menor",0.4,IF(M22="Moderado",0.6,IF(M22="Mayor",0.8,IF(M22="Catastrófico",1,))))))</f>
        <v>0.6</v>
      </c>
      <c r="O22" s="98" t="str">
        <f t="shared" ref="O22:O23" si="19">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409" t="s">
        <v>571</v>
      </c>
      <c r="Q22" s="156" t="s">
        <v>615</v>
      </c>
      <c r="R22" s="95" t="str">
        <f t="shared" si="4"/>
        <v>Probabilidad</v>
      </c>
      <c r="S22" s="100" t="s">
        <v>100</v>
      </c>
      <c r="T22" s="100" t="s">
        <v>101</v>
      </c>
      <c r="U22" s="101" t="str">
        <f t="shared" si="5"/>
        <v>40%</v>
      </c>
      <c r="V22" s="100" t="s">
        <v>102</v>
      </c>
      <c r="W22" s="100" t="s">
        <v>103</v>
      </c>
      <c r="X22" s="100" t="s">
        <v>104</v>
      </c>
      <c r="Y22" s="102">
        <f t="shared" si="6"/>
        <v>0.24</v>
      </c>
      <c r="Z22" s="103" t="str">
        <f t="shared" si="7"/>
        <v>Baja</v>
      </c>
      <c r="AA22" s="101">
        <f t="shared" si="8"/>
        <v>0.24</v>
      </c>
      <c r="AB22" s="103" t="str">
        <f t="shared" si="9"/>
        <v>Moderado</v>
      </c>
      <c r="AC22" s="101">
        <f t="shared" si="10"/>
        <v>0.6</v>
      </c>
      <c r="AD22" s="104" t="str">
        <f t="shared" si="11"/>
        <v>Moderado</v>
      </c>
      <c r="AE22" s="100" t="s">
        <v>105</v>
      </c>
      <c r="AF22" s="121" t="s">
        <v>620</v>
      </c>
      <c r="AG22" s="93" t="s">
        <v>115</v>
      </c>
      <c r="AH22" s="106">
        <v>45323</v>
      </c>
      <c r="AI22" s="168">
        <v>45657</v>
      </c>
      <c r="AJ22" s="137" t="s">
        <v>172</v>
      </c>
      <c r="AK22" s="95">
        <v>1</v>
      </c>
      <c r="AL22" s="181" t="s">
        <v>173</v>
      </c>
      <c r="AM22" s="95">
        <v>1</v>
      </c>
      <c r="AN22" s="109" t="s">
        <v>110</v>
      </c>
      <c r="AO22" s="95">
        <v>1</v>
      </c>
      <c r="AP22" s="157" t="s">
        <v>111</v>
      </c>
      <c r="AQ22" s="158"/>
      <c r="AR22" s="158"/>
      <c r="AS22" s="158"/>
      <c r="AT22" s="158"/>
      <c r="AU22" s="159"/>
      <c r="AV22" s="160"/>
      <c r="AW22" s="405"/>
      <c r="AX22" s="117"/>
      <c r="AY22" s="159"/>
      <c r="AZ22" s="126"/>
      <c r="BA22" s="396"/>
      <c r="BB22" s="117"/>
      <c r="BC22" s="1"/>
      <c r="BD22" s="1"/>
      <c r="BE22" s="1"/>
      <c r="BF22" s="1"/>
      <c r="BG22" s="1"/>
      <c r="BH22" s="1"/>
      <c r="BI22" s="1"/>
      <c r="BJ22" s="1"/>
      <c r="BK22" s="1"/>
      <c r="BL22" s="1"/>
      <c r="BM22" s="1"/>
      <c r="BN22" s="1"/>
      <c r="BO22" s="1"/>
    </row>
    <row r="23" spans="1:67" ht="43.5" customHeight="1" thickBot="1" x14ac:dyDescent="0.3">
      <c r="A23" s="458">
        <v>8</v>
      </c>
      <c r="B23" s="455" t="s">
        <v>157</v>
      </c>
      <c r="C23" s="455" t="s">
        <v>95</v>
      </c>
      <c r="D23" s="455" t="s">
        <v>174</v>
      </c>
      <c r="E23" s="455" t="s">
        <v>175</v>
      </c>
      <c r="F23" s="455" t="s">
        <v>176</v>
      </c>
      <c r="G23" s="455" t="s">
        <v>177</v>
      </c>
      <c r="H23" s="503">
        <v>180</v>
      </c>
      <c r="I23" s="500" t="str">
        <f t="shared" si="16"/>
        <v>Media</v>
      </c>
      <c r="J23" s="506">
        <f t="shared" si="17"/>
        <v>0.6</v>
      </c>
      <c r="K23" s="506" t="s">
        <v>178</v>
      </c>
      <c r="L23" s="506" t="str">
        <f>IF(NOT(ISERROR(MATCH(K23,'[1]Tabla Impacto'!$B$152:$B$154,0))),'[1]Tabla Impacto'!$F$154&amp;"Por favor no seleccionar los criterios de impacto(Afectación Económica o presupuestal y Pérdida Reputacional)",K23)</f>
        <v xml:space="preserve">     El riesgo afecta la imagen de de la entidad con efecto publicitario sostenido a nivel de sector administrativo, nivel departamental o municipal</v>
      </c>
      <c r="M23" s="500" t="str">
        <f>IF(OR(L23='[1]Tabla Impacto'!$C$11,L23='[1]Tabla Impacto'!$D$11),"Leve",IF(OR(L23='[1]Tabla Impacto'!$C$12,L23='[1]Tabla Impacto'!$D$12),"Menor",IF(OR(L23='[1]Tabla Impacto'!$C$13,L23='[1]Tabla Impacto'!$D$13),"Moderado",IF(OR(L26='[1]Tabla Impacto'!$C$14,L23='[1]Tabla Impacto'!$D$14),"Mayor",IF(OR(L23='[1]Tabla Impacto'!$C$15,#REF!='[1]Tabla Impacto'!$D$15),"Catastrófico","")))))</f>
        <v>Mayor</v>
      </c>
      <c r="N23" s="506">
        <f t="shared" si="18"/>
        <v>0.8</v>
      </c>
      <c r="O23" s="509" t="str">
        <f t="shared" si="19"/>
        <v>Alto</v>
      </c>
      <c r="P23" s="414" t="s">
        <v>572</v>
      </c>
      <c r="Q23" s="161" t="s">
        <v>179</v>
      </c>
      <c r="R23" s="130" t="str">
        <f t="shared" si="4"/>
        <v>Probabilidad</v>
      </c>
      <c r="S23" s="162" t="s">
        <v>126</v>
      </c>
      <c r="T23" s="162" t="s">
        <v>180</v>
      </c>
      <c r="U23" s="163" t="str">
        <f t="shared" si="5"/>
        <v>40%</v>
      </c>
      <c r="V23" s="162" t="s">
        <v>102</v>
      </c>
      <c r="W23" s="162" t="s">
        <v>103</v>
      </c>
      <c r="X23" s="162" t="s">
        <v>104</v>
      </c>
      <c r="Y23" s="164">
        <f t="shared" si="6"/>
        <v>0.36</v>
      </c>
      <c r="Z23" s="165" t="str">
        <f t="shared" si="7"/>
        <v>Baja</v>
      </c>
      <c r="AA23" s="163">
        <f t="shared" si="8"/>
        <v>0.36</v>
      </c>
      <c r="AB23" s="165" t="str">
        <f t="shared" si="9"/>
        <v>Mayor</v>
      </c>
      <c r="AC23" s="163">
        <f t="shared" si="10"/>
        <v>0.8</v>
      </c>
      <c r="AD23" s="166" t="str">
        <f t="shared" si="11"/>
        <v>Alto</v>
      </c>
      <c r="AE23" s="162" t="s">
        <v>105</v>
      </c>
      <c r="AF23" s="167" t="s">
        <v>181</v>
      </c>
      <c r="AG23" s="129" t="s">
        <v>171</v>
      </c>
      <c r="AH23" s="106">
        <v>45323</v>
      </c>
      <c r="AI23" s="168">
        <v>45657</v>
      </c>
      <c r="AJ23" s="169" t="s">
        <v>182</v>
      </c>
      <c r="AK23" s="130">
        <v>1</v>
      </c>
      <c r="AL23" s="428" t="s">
        <v>183</v>
      </c>
      <c r="AM23" s="130">
        <v>1</v>
      </c>
      <c r="AN23" s="171" t="s">
        <v>110</v>
      </c>
      <c r="AO23" s="130">
        <v>1</v>
      </c>
      <c r="AP23" s="172" t="s">
        <v>111</v>
      </c>
      <c r="AQ23" s="173"/>
      <c r="AR23" s="173"/>
      <c r="AS23" s="413"/>
      <c r="AT23" s="415"/>
      <c r="AU23" s="418"/>
      <c r="AV23" s="416"/>
      <c r="AW23" s="397"/>
      <c r="AX23" s="117"/>
      <c r="AY23" s="389"/>
      <c r="AZ23" s="390"/>
      <c r="BA23" s="397"/>
      <c r="BB23" s="90"/>
      <c r="BC23" s="1"/>
      <c r="BD23" s="1"/>
      <c r="BE23" s="1"/>
      <c r="BF23" s="1"/>
      <c r="BG23" s="1"/>
      <c r="BH23" s="1"/>
      <c r="BI23" s="1"/>
      <c r="BJ23" s="1"/>
      <c r="BK23" s="1"/>
      <c r="BL23" s="1"/>
      <c r="BM23" s="1"/>
      <c r="BN23" s="1"/>
      <c r="BO23" s="1"/>
    </row>
    <row r="24" spans="1:67" ht="43.5" customHeight="1" thickBot="1" x14ac:dyDescent="0.3">
      <c r="A24" s="460"/>
      <c r="B24" s="456"/>
      <c r="C24" s="456"/>
      <c r="D24" s="456"/>
      <c r="E24" s="456"/>
      <c r="F24" s="457"/>
      <c r="G24" s="457"/>
      <c r="H24" s="505"/>
      <c r="I24" s="502"/>
      <c r="J24" s="508"/>
      <c r="K24" s="508"/>
      <c r="L24" s="508"/>
      <c r="M24" s="502"/>
      <c r="N24" s="508"/>
      <c r="O24" s="511"/>
      <c r="P24" s="409" t="s">
        <v>573</v>
      </c>
      <c r="Q24" s="175" t="s">
        <v>616</v>
      </c>
      <c r="R24" s="95" t="str">
        <f t="shared" si="4"/>
        <v>Probabilidad</v>
      </c>
      <c r="S24" s="100" t="s">
        <v>126</v>
      </c>
      <c r="T24" s="100" t="s">
        <v>101</v>
      </c>
      <c r="U24" s="101" t="str">
        <f t="shared" si="5"/>
        <v>30%</v>
      </c>
      <c r="V24" s="100" t="s">
        <v>102</v>
      </c>
      <c r="W24" s="100" t="s">
        <v>103</v>
      </c>
      <c r="X24" s="100" t="s">
        <v>104</v>
      </c>
      <c r="Y24" s="102">
        <f t="shared" si="6"/>
        <v>0</v>
      </c>
      <c r="Z24" s="103" t="str">
        <f t="shared" si="7"/>
        <v>Muy Baja</v>
      </c>
      <c r="AA24" s="101">
        <f t="shared" si="8"/>
        <v>0</v>
      </c>
      <c r="AB24" s="103" t="str">
        <f t="shared" si="9"/>
        <v>Leve</v>
      </c>
      <c r="AC24" s="101">
        <f t="shared" si="10"/>
        <v>0</v>
      </c>
      <c r="AD24" s="104" t="str">
        <f t="shared" si="11"/>
        <v>Bajo</v>
      </c>
      <c r="AE24" s="100" t="s">
        <v>105</v>
      </c>
      <c r="AF24" s="121" t="s">
        <v>184</v>
      </c>
      <c r="AG24" s="95" t="s">
        <v>148</v>
      </c>
      <c r="AH24" s="106">
        <v>45323</v>
      </c>
      <c r="AI24" s="168">
        <v>45657</v>
      </c>
      <c r="AJ24" s="137" t="s">
        <v>185</v>
      </c>
      <c r="AK24" s="95">
        <v>2</v>
      </c>
      <c r="AL24" s="181" t="s">
        <v>186</v>
      </c>
      <c r="AM24" s="95">
        <v>2</v>
      </c>
      <c r="AN24" s="109" t="s">
        <v>110</v>
      </c>
      <c r="AO24" s="95">
        <v>2</v>
      </c>
      <c r="AP24" s="110" t="s">
        <v>111</v>
      </c>
      <c r="AQ24" s="122"/>
      <c r="AR24" s="122"/>
      <c r="AS24" s="88"/>
      <c r="AT24" s="124"/>
      <c r="AU24" s="417"/>
      <c r="AV24" s="122"/>
      <c r="AW24" s="397"/>
      <c r="AX24" s="117"/>
      <c r="AY24" s="391"/>
      <c r="AZ24" s="392"/>
      <c r="BA24" s="397"/>
      <c r="BB24" s="90"/>
      <c r="BC24" s="1"/>
      <c r="BD24" s="1"/>
      <c r="BE24" s="1"/>
      <c r="BF24" s="1"/>
      <c r="BG24" s="1"/>
      <c r="BH24" s="1"/>
      <c r="BI24" s="1"/>
      <c r="BJ24" s="1"/>
      <c r="BK24" s="1"/>
      <c r="BL24" s="1"/>
      <c r="BM24" s="1"/>
      <c r="BN24" s="1"/>
      <c r="BO24" s="1"/>
    </row>
    <row r="25" spans="1:67" ht="43.5" customHeight="1" x14ac:dyDescent="0.25">
      <c r="A25" s="585">
        <v>9</v>
      </c>
      <c r="B25" s="588" t="s">
        <v>22</v>
      </c>
      <c r="C25" s="588" t="s">
        <v>117</v>
      </c>
      <c r="D25" s="588" t="s">
        <v>187</v>
      </c>
      <c r="E25" s="588" t="s">
        <v>188</v>
      </c>
      <c r="F25" s="586" t="s">
        <v>617</v>
      </c>
      <c r="G25" s="455" t="s">
        <v>98</v>
      </c>
      <c r="H25" s="503">
        <v>24</v>
      </c>
      <c r="I25" s="500" t="str">
        <f>IF(H25&lt;=0,"",IF(H25&lt;=2,"Muy Baja",IF(H25&lt;=24,"Baja",IF(H25&lt;=500,"Media",IF(H25&lt;=5000,"Alta","Muy Alta")))))</f>
        <v>Baja</v>
      </c>
      <c r="J25" s="506">
        <f>IF(I25="","",IF(I25="Muy Baja",0.2,IF(I25="Baja",0.4,IF(I25="Media",0.6,IF(I25="Alta",0.8,IF(I25="Muy Alta",1,))))))</f>
        <v>0.4</v>
      </c>
      <c r="K25" s="506" t="s">
        <v>99</v>
      </c>
      <c r="L25" s="506" t="str">
        <f>IF(NOT(ISERROR(MATCH(K25,'[1]Tabla Impacto'!$B$152:$B$154,0))),'[1]Tabla Impacto'!$F$154&amp;"Por favor no seleccionar los criterios de impacto(Afectación Económica o presupuestal y Pérdida Reputacional)",K25)</f>
        <v xml:space="preserve">     El riesgo afecta la imagen de la entidad con algunos usuarios de relevancia frente al logro de los objetivos</v>
      </c>
      <c r="M25" s="500" t="str">
        <f>IF(OR(L25='[1]Tabla Impacto'!$C$11,L25='[1]Tabla Impacto'!$D$11),"Leve",IF(OR(L25='[1]Tabla Impacto'!$C$12,L25='[1]Tabla Impacto'!$D$12),"Menor",IF(OR(L25='[1]Tabla Impacto'!$C$13,L25='[1]Tabla Impacto'!$D$13),"Moderado",IF(OR(#REF!='[1]Tabla Impacto'!$C$14,L25='[1]Tabla Impacto'!$D$14),"Mayor",IF(OR(L25='[1]Tabla Impacto'!$C$15,L3='[1]Tabla Impacto'!$D$15),"Catastrófico","")))))</f>
        <v>Moderado</v>
      </c>
      <c r="N25" s="506">
        <f>IF(M25="","",IF(M25="Leve",0.2,IF(M25="Menor",0.4,IF(M25="Moderado",0.6,IF(M25="Mayor",0.8,IF(M25="Catastrófico",1,))))))</f>
        <v>0.6</v>
      </c>
      <c r="O25" s="509"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Moderado</v>
      </c>
      <c r="P25" s="409" t="s">
        <v>574</v>
      </c>
      <c r="Q25" s="120" t="s">
        <v>618</v>
      </c>
      <c r="R25" s="95" t="s">
        <v>190</v>
      </c>
      <c r="S25" s="100" t="s">
        <v>100</v>
      </c>
      <c r="T25" s="100" t="s">
        <v>101</v>
      </c>
      <c r="U25" s="101" t="str">
        <f t="shared" si="5"/>
        <v>40%</v>
      </c>
      <c r="V25" s="100" t="s">
        <v>102</v>
      </c>
      <c r="W25" s="100" t="s">
        <v>103</v>
      </c>
      <c r="X25" s="100" t="s">
        <v>104</v>
      </c>
      <c r="Y25" s="102">
        <f t="shared" si="6"/>
        <v>0.24</v>
      </c>
      <c r="Z25" s="103" t="str">
        <f t="shared" si="7"/>
        <v>Baja</v>
      </c>
      <c r="AA25" s="101">
        <f t="shared" si="8"/>
        <v>0.24</v>
      </c>
      <c r="AB25" s="103" t="str">
        <f t="shared" si="9"/>
        <v>Moderado</v>
      </c>
      <c r="AC25" s="101">
        <f t="shared" si="10"/>
        <v>0.6</v>
      </c>
      <c r="AD25" s="104" t="str">
        <f t="shared" si="11"/>
        <v>Moderado</v>
      </c>
      <c r="AE25" s="100" t="s">
        <v>105</v>
      </c>
      <c r="AF25" s="121" t="s">
        <v>626</v>
      </c>
      <c r="AG25" s="93" t="s">
        <v>107</v>
      </c>
      <c r="AH25" s="106">
        <v>45323</v>
      </c>
      <c r="AI25" s="168">
        <v>45657</v>
      </c>
      <c r="AJ25" s="94" t="s">
        <v>192</v>
      </c>
      <c r="AK25" s="95">
        <v>1</v>
      </c>
      <c r="AL25" s="181" t="s">
        <v>193</v>
      </c>
      <c r="AM25" s="95">
        <v>1</v>
      </c>
      <c r="AN25" s="109" t="s">
        <v>110</v>
      </c>
      <c r="AO25" s="95">
        <v>1</v>
      </c>
      <c r="AP25" s="110" t="s">
        <v>111</v>
      </c>
      <c r="AQ25" s="111"/>
      <c r="AR25" s="112"/>
      <c r="AS25" s="122"/>
      <c r="AT25" s="111"/>
      <c r="AU25" s="124"/>
      <c r="AV25" s="112"/>
      <c r="AW25" s="89"/>
      <c r="AX25" s="117"/>
      <c r="AY25" s="403"/>
      <c r="AZ25" s="176"/>
      <c r="BA25" s="89"/>
      <c r="BB25" s="90"/>
      <c r="BC25" s="1"/>
      <c r="BD25" s="1"/>
      <c r="BE25" s="1"/>
      <c r="BF25" s="1"/>
      <c r="BG25" s="1"/>
      <c r="BH25" s="1"/>
      <c r="BI25" s="1"/>
      <c r="BJ25" s="1"/>
      <c r="BK25" s="1"/>
      <c r="BL25" s="1"/>
      <c r="BM25" s="1"/>
      <c r="BN25" s="1"/>
      <c r="BO25" s="1"/>
    </row>
    <row r="26" spans="1:67" ht="43.5" customHeight="1" x14ac:dyDescent="0.25">
      <c r="A26" s="448"/>
      <c r="B26" s="588"/>
      <c r="C26" s="588"/>
      <c r="D26" s="588"/>
      <c r="E26" s="588"/>
      <c r="F26" s="587"/>
      <c r="G26" s="456"/>
      <c r="H26" s="504"/>
      <c r="I26" s="501"/>
      <c r="J26" s="507"/>
      <c r="K26" s="507"/>
      <c r="L26" s="507"/>
      <c r="M26" s="501"/>
      <c r="N26" s="507"/>
      <c r="O26" s="510"/>
      <c r="P26" s="409" t="s">
        <v>575</v>
      </c>
      <c r="Q26" s="99" t="s">
        <v>625</v>
      </c>
      <c r="R26" s="95" t="s">
        <v>190</v>
      </c>
      <c r="S26" s="100" t="s">
        <v>100</v>
      </c>
      <c r="T26" s="100" t="s">
        <v>101</v>
      </c>
      <c r="U26" s="101" t="str">
        <f t="shared" si="5"/>
        <v>40%</v>
      </c>
      <c r="V26" s="100" t="s">
        <v>102</v>
      </c>
      <c r="W26" s="100" t="s">
        <v>103</v>
      </c>
      <c r="X26" s="100" t="s">
        <v>104</v>
      </c>
      <c r="Y26" s="102">
        <f t="shared" si="6"/>
        <v>0</v>
      </c>
      <c r="Z26" s="103" t="str">
        <f t="shared" si="7"/>
        <v>Muy Baja</v>
      </c>
      <c r="AA26" s="101">
        <f t="shared" si="8"/>
        <v>0</v>
      </c>
      <c r="AB26" s="103" t="str">
        <f t="shared" si="9"/>
        <v>Leve</v>
      </c>
      <c r="AC26" s="101">
        <f t="shared" si="10"/>
        <v>0</v>
      </c>
      <c r="AD26" s="104" t="str">
        <f t="shared" si="11"/>
        <v>Bajo</v>
      </c>
      <c r="AE26" s="100" t="s">
        <v>105</v>
      </c>
      <c r="AF26" s="121" t="s">
        <v>624</v>
      </c>
      <c r="AG26" s="95" t="s">
        <v>619</v>
      </c>
      <c r="AH26" s="106">
        <v>45323</v>
      </c>
      <c r="AI26" s="168">
        <v>45657</v>
      </c>
      <c r="AJ26" s="94" t="s">
        <v>195</v>
      </c>
      <c r="AK26" s="95">
        <v>2</v>
      </c>
      <c r="AL26" s="181" t="s">
        <v>196</v>
      </c>
      <c r="AM26" s="95">
        <v>2</v>
      </c>
      <c r="AN26" s="109" t="s">
        <v>110</v>
      </c>
      <c r="AO26" s="95">
        <v>2</v>
      </c>
      <c r="AP26" s="110" t="s">
        <v>111</v>
      </c>
      <c r="AQ26" s="88"/>
      <c r="AR26" s="112"/>
      <c r="AS26" s="122"/>
      <c r="AT26" s="124"/>
      <c r="AU26" s="88"/>
      <c r="AV26" s="112"/>
      <c r="AW26" s="89"/>
      <c r="AX26" s="117"/>
      <c r="AY26" s="404"/>
      <c r="AZ26" s="407"/>
      <c r="BA26" s="397"/>
      <c r="BB26" s="90"/>
      <c r="BC26" s="1"/>
      <c r="BD26" s="1"/>
      <c r="BE26" s="1"/>
      <c r="BF26" s="1"/>
      <c r="BG26" s="1"/>
      <c r="BH26" s="1"/>
      <c r="BI26" s="1"/>
      <c r="BJ26" s="1"/>
      <c r="BK26" s="1"/>
      <c r="BL26" s="1"/>
      <c r="BM26" s="1"/>
      <c r="BN26" s="1"/>
      <c r="BO26" s="1"/>
    </row>
    <row r="27" spans="1:67" s="569" customFormat="1" ht="43.5" customHeight="1" x14ac:dyDescent="0.25">
      <c r="A27" s="550">
        <v>10</v>
      </c>
      <c r="B27" s="551" t="s">
        <v>22</v>
      </c>
      <c r="C27" s="551" t="s">
        <v>117</v>
      </c>
      <c r="D27" s="551" t="s">
        <v>187</v>
      </c>
      <c r="E27" s="551" t="s">
        <v>188</v>
      </c>
      <c r="F27" s="552" t="s">
        <v>189</v>
      </c>
      <c r="G27" s="552" t="s">
        <v>98</v>
      </c>
      <c r="H27" s="553">
        <v>12</v>
      </c>
      <c r="I27" s="554" t="str">
        <f>IF(H27&lt;=0,"",IF(H27&lt;=2,"Muy Baja",IF(H27&lt;=24,"Baja",IF(H27&lt;=500,"Media",IF(H27&lt;=5000,"Alta","Muy Alta")))))</f>
        <v>Baja</v>
      </c>
      <c r="J27" s="555">
        <f>IF(I27="","",IF(I27="Muy Baja",0.2,IF(I27="Baja",0.4,IF(I27="Media",0.6,IF(I27="Alta",0.8,IF(I27="Muy Alta",1,))))))</f>
        <v>0.4</v>
      </c>
      <c r="K27" s="555" t="s">
        <v>99</v>
      </c>
      <c r="L27" s="555" t="str">
        <f>IF(NOT(ISERROR(MATCH(K27,'[4]Tabla Impacto'!$B$152:$B$154,0))),'[4]Tabla Impacto'!$F$154&amp;"Por favor no seleccionar los criterios de impacto(Afectación Económica o presupuestal y Pérdida Reputacional)",K27)</f>
        <v xml:space="preserve">     El riesgo afecta la imagen de la entidad con algunos usuarios de relevancia frente al logro de los objetivos</v>
      </c>
      <c r="M27" s="554" t="str">
        <f>IF(OR(L27='[4]Tabla Impacto'!$C$11,L27='[4]Tabla Impacto'!$D$11),"Leve",IF(OR(L27='[4]Tabla Impacto'!$C$12,L27='[4]Tabla Impacto'!$D$12),"Menor",IF(OR(L27='[4]Tabla Impacto'!$C$13,L27='[4]Tabla Impacto'!$D$13),"Moderado",IF(OR(#REF!='[4]Tabla Impacto'!$C$14,L27='[4]Tabla Impacto'!$D$14),"Mayor",IF(OR(L27='[4]Tabla Impacto'!$C$15,L1='[4]Tabla Impacto'!$D$15),"Catastrófico","")))))</f>
        <v>Moderado</v>
      </c>
      <c r="N27" s="555">
        <f>IF(M27="","",IF(M27="Leve",0.2,IF(M27="Menor",0.4,IF(M27="Moderado",0.6,IF(M27="Mayor",0.8,IF(M27="Catastrófico",1,))))))</f>
        <v>0.6</v>
      </c>
      <c r="O27" s="556"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557" t="s">
        <v>576</v>
      </c>
      <c r="Q27" s="589" t="s">
        <v>621</v>
      </c>
      <c r="R27" s="95" t="s">
        <v>190</v>
      </c>
      <c r="S27" s="100" t="s">
        <v>100</v>
      </c>
      <c r="T27" s="100" t="s">
        <v>101</v>
      </c>
      <c r="U27" s="101" t="str">
        <f t="shared" si="5"/>
        <v>40%</v>
      </c>
      <c r="V27" s="100" t="s">
        <v>102</v>
      </c>
      <c r="W27" s="100" t="s">
        <v>103</v>
      </c>
      <c r="X27" s="100" t="s">
        <v>104</v>
      </c>
      <c r="Y27" s="102">
        <f t="shared" si="6"/>
        <v>0.24</v>
      </c>
      <c r="Z27" s="103" t="str">
        <f t="shared" si="7"/>
        <v>Baja</v>
      </c>
      <c r="AA27" s="101">
        <f t="shared" si="8"/>
        <v>0.24</v>
      </c>
      <c r="AB27" s="103" t="str">
        <f t="shared" si="9"/>
        <v>Moderado</v>
      </c>
      <c r="AC27" s="101">
        <f t="shared" si="10"/>
        <v>0.6</v>
      </c>
      <c r="AD27" s="104" t="str">
        <f t="shared" si="11"/>
        <v>Moderado</v>
      </c>
      <c r="AE27" s="100" t="s">
        <v>105</v>
      </c>
      <c r="AF27" s="558" t="s">
        <v>191</v>
      </c>
      <c r="AG27" s="94" t="s">
        <v>148</v>
      </c>
      <c r="AH27" s="106">
        <v>45323</v>
      </c>
      <c r="AI27" s="168">
        <v>45657</v>
      </c>
      <c r="AJ27" s="94" t="s">
        <v>192</v>
      </c>
      <c r="AK27" s="95">
        <v>1</v>
      </c>
      <c r="AL27" s="559" t="s">
        <v>193</v>
      </c>
      <c r="AM27" s="95">
        <v>1</v>
      </c>
      <c r="AN27" s="560" t="s">
        <v>110</v>
      </c>
      <c r="AO27" s="95">
        <v>1</v>
      </c>
      <c r="AP27" s="561" t="s">
        <v>111</v>
      </c>
      <c r="AQ27" s="230"/>
      <c r="AR27" s="230"/>
      <c r="AS27" s="228"/>
      <c r="AT27" s="228"/>
      <c r="AU27" s="228"/>
      <c r="AV27" s="562"/>
      <c r="AW27" s="563"/>
      <c r="AX27" s="564"/>
      <c r="AY27" s="565"/>
      <c r="AZ27" s="566"/>
      <c r="BA27" s="567"/>
      <c r="BB27" s="568"/>
    </row>
    <row r="28" spans="1:67" s="569" customFormat="1" ht="43.5" customHeight="1" x14ac:dyDescent="0.25">
      <c r="A28" s="550"/>
      <c r="B28" s="551"/>
      <c r="C28" s="551"/>
      <c r="D28" s="551"/>
      <c r="E28" s="551"/>
      <c r="F28" s="551"/>
      <c r="G28" s="551"/>
      <c r="H28" s="570"/>
      <c r="I28" s="571"/>
      <c r="J28" s="572"/>
      <c r="K28" s="572"/>
      <c r="L28" s="572"/>
      <c r="M28" s="571"/>
      <c r="N28" s="572"/>
      <c r="O28" s="573"/>
      <c r="P28" s="557" t="s">
        <v>577</v>
      </c>
      <c r="Q28" s="589" t="s">
        <v>622</v>
      </c>
      <c r="R28" s="95" t="s">
        <v>190</v>
      </c>
      <c r="S28" s="100" t="s">
        <v>100</v>
      </c>
      <c r="T28" s="100" t="s">
        <v>101</v>
      </c>
      <c r="U28" s="101" t="str">
        <f t="shared" si="5"/>
        <v>40%</v>
      </c>
      <c r="V28" s="100" t="s">
        <v>102</v>
      </c>
      <c r="W28" s="100" t="s">
        <v>103</v>
      </c>
      <c r="X28" s="100" t="s">
        <v>104</v>
      </c>
      <c r="Y28" s="102">
        <f t="shared" si="6"/>
        <v>0</v>
      </c>
      <c r="Z28" s="103" t="str">
        <f t="shared" si="7"/>
        <v>Muy Baja</v>
      </c>
      <c r="AA28" s="101">
        <f t="shared" si="8"/>
        <v>0</v>
      </c>
      <c r="AB28" s="103" t="str">
        <f t="shared" si="9"/>
        <v>Leve</v>
      </c>
      <c r="AC28" s="101">
        <f t="shared" si="10"/>
        <v>0</v>
      </c>
      <c r="AD28" s="104" t="str">
        <f t="shared" si="11"/>
        <v>Bajo</v>
      </c>
      <c r="AE28" s="100" t="s">
        <v>105</v>
      </c>
      <c r="AF28" s="558" t="s">
        <v>194</v>
      </c>
      <c r="AG28" s="95" t="s">
        <v>148</v>
      </c>
      <c r="AH28" s="106">
        <v>45323</v>
      </c>
      <c r="AI28" s="168">
        <v>45657</v>
      </c>
      <c r="AJ28" s="94" t="s">
        <v>195</v>
      </c>
      <c r="AK28" s="95">
        <v>2</v>
      </c>
      <c r="AL28" s="574" t="s">
        <v>196</v>
      </c>
      <c r="AM28" s="95">
        <v>2</v>
      </c>
      <c r="AN28" s="560" t="s">
        <v>110</v>
      </c>
      <c r="AO28" s="95">
        <v>2</v>
      </c>
      <c r="AP28" s="561" t="s">
        <v>111</v>
      </c>
      <c r="AQ28" s="230"/>
      <c r="AR28" s="230"/>
      <c r="AS28" s="228"/>
      <c r="AT28" s="228"/>
      <c r="AU28" s="181"/>
      <c r="AV28" s="562"/>
      <c r="AW28" s="563"/>
      <c r="AX28" s="564"/>
      <c r="AY28" s="228"/>
      <c r="AZ28" s="566"/>
      <c r="BA28" s="567"/>
      <c r="BB28" s="568"/>
    </row>
    <row r="29" spans="1:67" s="569" customFormat="1" ht="43.5" customHeight="1" x14ac:dyDescent="0.25">
      <c r="A29" s="575"/>
      <c r="B29" s="576"/>
      <c r="C29" s="576"/>
      <c r="D29" s="576"/>
      <c r="E29" s="576"/>
      <c r="F29" s="576"/>
      <c r="G29" s="576"/>
      <c r="H29" s="577"/>
      <c r="I29" s="578"/>
      <c r="J29" s="579"/>
      <c r="K29" s="579"/>
      <c r="L29" s="579"/>
      <c r="M29" s="578"/>
      <c r="N29" s="579"/>
      <c r="O29" s="580"/>
      <c r="P29" s="557" t="s">
        <v>578</v>
      </c>
      <c r="Q29" s="589" t="s">
        <v>623</v>
      </c>
      <c r="R29" s="95" t="s">
        <v>190</v>
      </c>
      <c r="S29" s="100" t="s">
        <v>126</v>
      </c>
      <c r="T29" s="100" t="s">
        <v>101</v>
      </c>
      <c r="U29" s="101" t="str">
        <f t="shared" si="5"/>
        <v>30%</v>
      </c>
      <c r="V29" s="100" t="s">
        <v>102</v>
      </c>
      <c r="W29" s="100" t="s">
        <v>103</v>
      </c>
      <c r="X29" s="100" t="s">
        <v>104</v>
      </c>
      <c r="Y29" s="102">
        <f t="shared" si="6"/>
        <v>0</v>
      </c>
      <c r="Z29" s="103" t="str">
        <f t="shared" si="7"/>
        <v>Muy Baja</v>
      </c>
      <c r="AA29" s="101">
        <f t="shared" si="8"/>
        <v>0</v>
      </c>
      <c r="AB29" s="103" t="str">
        <f t="shared" si="9"/>
        <v>Leve</v>
      </c>
      <c r="AC29" s="101">
        <f t="shared" si="10"/>
        <v>0</v>
      </c>
      <c r="AD29" s="104" t="str">
        <f t="shared" si="11"/>
        <v>Bajo</v>
      </c>
      <c r="AE29" s="100" t="s">
        <v>105</v>
      </c>
      <c r="AF29" s="558"/>
      <c r="AG29" s="95" t="s">
        <v>148</v>
      </c>
      <c r="AH29" s="106">
        <v>45323</v>
      </c>
      <c r="AI29" s="168">
        <v>45657</v>
      </c>
      <c r="AJ29" s="94" t="s">
        <v>197</v>
      </c>
      <c r="AK29" s="95">
        <v>3</v>
      </c>
      <c r="AL29" s="581" t="s">
        <v>198</v>
      </c>
      <c r="AM29" s="95">
        <v>3</v>
      </c>
      <c r="AN29" s="560" t="s">
        <v>110</v>
      </c>
      <c r="AO29" s="95">
        <v>3</v>
      </c>
      <c r="AP29" s="561" t="s">
        <v>111</v>
      </c>
      <c r="AQ29" s="230"/>
      <c r="AR29" s="230"/>
      <c r="AS29" s="228"/>
      <c r="AT29" s="228"/>
      <c r="AU29" s="160"/>
      <c r="AV29" s="582"/>
      <c r="AW29" s="563"/>
      <c r="AX29" s="583"/>
      <c r="AY29" s="565"/>
      <c r="AZ29" s="584"/>
      <c r="BA29" s="567"/>
      <c r="BB29" s="568"/>
    </row>
    <row r="30" spans="1:67" ht="43.5" customHeight="1" x14ac:dyDescent="0.25">
      <c r="A30" s="458">
        <v>11</v>
      </c>
      <c r="B30" s="455" t="s">
        <v>23</v>
      </c>
      <c r="C30" s="455" t="s">
        <v>199</v>
      </c>
      <c r="D30" s="455" t="s">
        <v>200</v>
      </c>
      <c r="E30" s="455" t="s">
        <v>201</v>
      </c>
      <c r="F30" s="455" t="s">
        <v>202</v>
      </c>
      <c r="G30" s="455" t="s">
        <v>98</v>
      </c>
      <c r="H30" s="503">
        <v>16</v>
      </c>
      <c r="I30" s="500" t="str">
        <f>IF(H30&lt;=0,"",IF(H30&lt;=2,"Muy Baja",IF(H30&lt;=24,"Baja",IF(H30&lt;=500,"Media",IF(H30&lt;=5000,"Alta","Muy Alta")))))</f>
        <v>Baja</v>
      </c>
      <c r="J30" s="506">
        <f>IF(I30="","",IF(I30="Muy Baja",0.2,IF(I30="Baja",0.4,IF(I30="Media",0.6,IF(I30="Alta",0.8,IF(I30="Muy Alta",1,))))))</f>
        <v>0.4</v>
      </c>
      <c r="K30" s="506" t="s">
        <v>203</v>
      </c>
      <c r="L30" s="506" t="str">
        <f>IF(NOT(ISERROR(MATCH(K30,'[1]Tabla Impacto'!$B$152:$B$154,0))),'[1]Tabla Impacto'!$F$154&amp;"Por favor no seleccionar los criterios de impacto(Afectación Económica o presupuestal y Pérdida Reputacional)",K30)</f>
        <v xml:space="preserve">     Afectación menor a 10 SMLMV .</v>
      </c>
      <c r="M30" s="500" t="str">
        <f>IF(OR(L30='[1]Tabla Impacto'!$C$11,L30='[1]Tabla Impacto'!$D$11),"Leve",IF(OR(L30='[1]Tabla Impacto'!$C$12,L30='[1]Tabla Impacto'!$D$12),"Menor",IF(OR(L30='[1]Tabla Impacto'!$C$13,L30='[1]Tabla Impacto'!$D$13),"Moderado",IF(OR(#REF!='[1]Tabla Impacto'!$C$14,L30='[1]Tabla Impacto'!$D$14),"Mayor",IF(OR(L30='[1]Tabla Impacto'!$C$15,#REF!='[1]Tabla Impacto'!$D$15),"Catastrófico","")))))</f>
        <v>Leve</v>
      </c>
      <c r="N30" s="506">
        <f>IF(M30="","",IF(M30="Leve",0.2,IF(M30="Menor",0.4,IF(M30="Moderado",0.6,IF(M30="Mayor",0.8,IF(M30="Catastrófico",1,))))))</f>
        <v>0.2</v>
      </c>
      <c r="O30" s="509" t="str">
        <f>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95" t="s">
        <v>579</v>
      </c>
      <c r="Q30" s="120" t="s">
        <v>204</v>
      </c>
      <c r="R30" s="95" t="str">
        <f t="shared" ref="R30:R61" si="20">IF(OR(S30="Preventivo",S30="Detectivo"),"Probabilidad",IF(S30="Correctivo","Impacto",""))</f>
        <v>Probabilidad</v>
      </c>
      <c r="S30" s="100" t="s">
        <v>126</v>
      </c>
      <c r="T30" s="100" t="s">
        <v>101</v>
      </c>
      <c r="U30" s="101" t="str">
        <f t="shared" si="5"/>
        <v>30%</v>
      </c>
      <c r="V30" s="100" t="s">
        <v>102</v>
      </c>
      <c r="W30" s="100" t="s">
        <v>103</v>
      </c>
      <c r="X30" s="100" t="s">
        <v>104</v>
      </c>
      <c r="Y30" s="102">
        <f t="shared" si="6"/>
        <v>0.28000000000000003</v>
      </c>
      <c r="Z30" s="103" t="str">
        <f t="shared" si="7"/>
        <v>Baja</v>
      </c>
      <c r="AA30" s="101">
        <f t="shared" si="8"/>
        <v>0.28000000000000003</v>
      </c>
      <c r="AB30" s="103" t="str">
        <f t="shared" si="9"/>
        <v>Leve</v>
      </c>
      <c r="AC30" s="101">
        <f t="shared" si="10"/>
        <v>0.2</v>
      </c>
      <c r="AD30" s="104" t="str">
        <f t="shared" si="11"/>
        <v>Bajo</v>
      </c>
      <c r="AE30" s="100" t="s">
        <v>105</v>
      </c>
      <c r="AF30" s="121" t="s">
        <v>205</v>
      </c>
      <c r="AG30" s="93" t="s">
        <v>107</v>
      </c>
      <c r="AH30" s="106">
        <v>45323</v>
      </c>
      <c r="AI30" s="168">
        <v>45657</v>
      </c>
      <c r="AJ30" s="107" t="s">
        <v>206</v>
      </c>
      <c r="AK30" s="95">
        <v>1</v>
      </c>
      <c r="AL30" s="181" t="s">
        <v>207</v>
      </c>
      <c r="AM30" s="95">
        <v>1</v>
      </c>
      <c r="AN30" s="109" t="s">
        <v>110</v>
      </c>
      <c r="AO30" s="95">
        <v>1</v>
      </c>
      <c r="AP30" s="110" t="s">
        <v>111</v>
      </c>
      <c r="AQ30" s="88"/>
      <c r="AR30" s="112"/>
      <c r="AS30" s="88"/>
      <c r="AT30" s="111"/>
      <c r="AU30" s="177"/>
      <c r="AV30" s="178"/>
      <c r="AW30" s="125"/>
      <c r="AX30" s="117"/>
      <c r="AY30" s="87"/>
      <c r="AZ30" s="180"/>
      <c r="BA30" s="125"/>
      <c r="BB30" s="90"/>
      <c r="BC30" s="1"/>
      <c r="BD30" s="1"/>
      <c r="BE30" s="1"/>
      <c r="BF30" s="1"/>
      <c r="BG30" s="1"/>
      <c r="BH30" s="1"/>
      <c r="BI30" s="1"/>
      <c r="BJ30" s="1"/>
      <c r="BK30" s="1"/>
      <c r="BL30" s="1"/>
      <c r="BM30" s="1"/>
      <c r="BN30" s="1"/>
      <c r="BO30" s="1"/>
    </row>
    <row r="31" spans="1:67" ht="43.5" customHeight="1" x14ac:dyDescent="0.25">
      <c r="A31" s="459"/>
      <c r="B31" s="456"/>
      <c r="C31" s="456"/>
      <c r="D31" s="456"/>
      <c r="E31" s="456"/>
      <c r="F31" s="456"/>
      <c r="G31" s="456"/>
      <c r="H31" s="504"/>
      <c r="I31" s="501"/>
      <c r="J31" s="507"/>
      <c r="K31" s="507"/>
      <c r="L31" s="507"/>
      <c r="M31" s="501"/>
      <c r="N31" s="507"/>
      <c r="O31" s="510"/>
      <c r="P31" s="95" t="s">
        <v>580</v>
      </c>
      <c r="Q31" s="120" t="s">
        <v>208</v>
      </c>
      <c r="R31" s="95" t="str">
        <f t="shared" si="20"/>
        <v>Probabilidad</v>
      </c>
      <c r="S31" s="100" t="s">
        <v>100</v>
      </c>
      <c r="T31" s="100" t="s">
        <v>101</v>
      </c>
      <c r="U31" s="101" t="str">
        <f t="shared" si="5"/>
        <v>40%</v>
      </c>
      <c r="V31" s="100" t="s">
        <v>102</v>
      </c>
      <c r="W31" s="100" t="s">
        <v>103</v>
      </c>
      <c r="X31" s="100" t="s">
        <v>104</v>
      </c>
      <c r="Y31" s="102">
        <f t="shared" si="6"/>
        <v>0</v>
      </c>
      <c r="Z31" s="103" t="str">
        <f t="shared" si="7"/>
        <v>Muy Baja</v>
      </c>
      <c r="AA31" s="101">
        <f t="shared" si="8"/>
        <v>0</v>
      </c>
      <c r="AB31" s="103" t="str">
        <f t="shared" si="9"/>
        <v>Leve</v>
      </c>
      <c r="AC31" s="101">
        <f t="shared" si="10"/>
        <v>0</v>
      </c>
      <c r="AD31" s="104" t="str">
        <f t="shared" si="11"/>
        <v>Bajo</v>
      </c>
      <c r="AE31" s="100" t="s">
        <v>105</v>
      </c>
      <c r="AF31" s="121" t="s">
        <v>209</v>
      </c>
      <c r="AG31" s="93" t="s">
        <v>107</v>
      </c>
      <c r="AH31" s="106">
        <v>45323</v>
      </c>
      <c r="AI31" s="168">
        <v>45657</v>
      </c>
      <c r="AJ31" s="107" t="s">
        <v>210</v>
      </c>
      <c r="AK31" s="95">
        <v>2</v>
      </c>
      <c r="AL31" s="181" t="s">
        <v>211</v>
      </c>
      <c r="AM31" s="95">
        <v>2</v>
      </c>
      <c r="AN31" s="109" t="s">
        <v>110</v>
      </c>
      <c r="AO31" s="95">
        <v>2</v>
      </c>
      <c r="AP31" s="110" t="s">
        <v>111</v>
      </c>
      <c r="AQ31" s="88"/>
      <c r="AR31" s="376"/>
      <c r="AS31" s="122"/>
      <c r="AT31" s="124"/>
      <c r="AU31" s="419"/>
      <c r="AV31" s="388"/>
      <c r="AW31" s="125"/>
      <c r="AX31" s="117"/>
      <c r="AY31" s="401"/>
      <c r="AZ31" s="407"/>
      <c r="BA31" s="395"/>
      <c r="BB31" s="90"/>
      <c r="BC31" s="1"/>
      <c r="BD31" s="1"/>
      <c r="BE31" s="1"/>
      <c r="BF31" s="1"/>
      <c r="BG31" s="1"/>
      <c r="BH31" s="1"/>
      <c r="BI31" s="1"/>
      <c r="BJ31" s="1"/>
      <c r="BK31" s="1"/>
      <c r="BL31" s="1"/>
      <c r="BM31" s="1"/>
      <c r="BN31" s="1"/>
      <c r="BO31" s="1"/>
    </row>
    <row r="32" spans="1:67" ht="43.5" customHeight="1" x14ac:dyDescent="0.25">
      <c r="A32" s="460"/>
      <c r="B32" s="457"/>
      <c r="C32" s="457"/>
      <c r="D32" s="457"/>
      <c r="E32" s="457"/>
      <c r="F32" s="457"/>
      <c r="G32" s="457"/>
      <c r="H32" s="505"/>
      <c r="I32" s="502"/>
      <c r="J32" s="508"/>
      <c r="K32" s="508"/>
      <c r="L32" s="508"/>
      <c r="M32" s="502"/>
      <c r="N32" s="508"/>
      <c r="O32" s="511"/>
      <c r="P32" s="95" t="s">
        <v>581</v>
      </c>
      <c r="Q32" s="183" t="s">
        <v>212</v>
      </c>
      <c r="R32" s="95" t="str">
        <f t="shared" si="20"/>
        <v>Probabilidad</v>
      </c>
      <c r="S32" s="100" t="s">
        <v>100</v>
      </c>
      <c r="T32" s="100" t="s">
        <v>101</v>
      </c>
      <c r="U32" s="101" t="str">
        <f t="shared" si="5"/>
        <v>40%</v>
      </c>
      <c r="V32" s="100" t="s">
        <v>102</v>
      </c>
      <c r="W32" s="100" t="s">
        <v>103</v>
      </c>
      <c r="X32" s="100" t="s">
        <v>104</v>
      </c>
      <c r="Y32" s="102">
        <f t="shared" si="6"/>
        <v>0</v>
      </c>
      <c r="Z32" s="103" t="str">
        <f t="shared" si="7"/>
        <v>Muy Baja</v>
      </c>
      <c r="AA32" s="101">
        <f t="shared" si="8"/>
        <v>0</v>
      </c>
      <c r="AB32" s="103" t="str">
        <f t="shared" si="9"/>
        <v>Leve</v>
      </c>
      <c r="AC32" s="101">
        <f t="shared" si="10"/>
        <v>0</v>
      </c>
      <c r="AD32" s="104" t="str">
        <f t="shared" si="11"/>
        <v>Bajo</v>
      </c>
      <c r="AE32" s="100" t="s">
        <v>105</v>
      </c>
      <c r="AF32" s="121" t="s">
        <v>213</v>
      </c>
      <c r="AG32" s="93" t="s">
        <v>107</v>
      </c>
      <c r="AH32" s="106">
        <v>45323</v>
      </c>
      <c r="AI32" s="168">
        <v>45657</v>
      </c>
      <c r="AJ32" s="107" t="s">
        <v>214</v>
      </c>
      <c r="AK32" s="95">
        <v>3</v>
      </c>
      <c r="AL32" s="181" t="s">
        <v>211</v>
      </c>
      <c r="AM32" s="95">
        <v>3</v>
      </c>
      <c r="AN32" s="109" t="s">
        <v>110</v>
      </c>
      <c r="AO32" s="95">
        <v>3</v>
      </c>
      <c r="AP32" s="110" t="s">
        <v>111</v>
      </c>
      <c r="AQ32" s="88"/>
      <c r="AR32" s="112"/>
      <c r="AS32" s="122"/>
      <c r="AT32" s="124"/>
      <c r="AU32" s="404"/>
      <c r="AV32" s="388"/>
      <c r="AW32" s="395"/>
      <c r="AX32" s="117"/>
      <c r="AY32" s="404"/>
      <c r="AZ32" s="420"/>
      <c r="BA32" s="395"/>
      <c r="BB32" s="185"/>
      <c r="BC32" s="1"/>
      <c r="BD32" s="1"/>
      <c r="BE32" s="1"/>
      <c r="BF32" s="1"/>
      <c r="BG32" s="1"/>
      <c r="BH32" s="1"/>
      <c r="BI32" s="1"/>
      <c r="BJ32" s="1"/>
      <c r="BK32" s="1"/>
      <c r="BL32" s="1"/>
      <c r="BM32" s="1"/>
      <c r="BN32" s="1"/>
      <c r="BO32" s="1"/>
    </row>
    <row r="33" spans="1:67" ht="43.5" customHeight="1" x14ac:dyDescent="0.25">
      <c r="A33" s="461">
        <v>12</v>
      </c>
      <c r="B33" s="455" t="s">
        <v>215</v>
      </c>
      <c r="C33" s="452" t="s">
        <v>199</v>
      </c>
      <c r="D33" s="452" t="s">
        <v>216</v>
      </c>
      <c r="E33" s="452" t="s">
        <v>217</v>
      </c>
      <c r="F33" s="452" t="s">
        <v>218</v>
      </c>
      <c r="G33" s="452" t="s">
        <v>219</v>
      </c>
      <c r="H33" s="590">
        <v>10</v>
      </c>
      <c r="I33" s="593" t="str">
        <f>IF(H33&lt;=0,"",IF(H33&lt;=2,"Muy Baja",IF(H33&lt;=24,"Baja",IF(H33&lt;=500,"Media",IF(H33&lt;=5000,"Alta","Muy Alta")))))</f>
        <v>Baja</v>
      </c>
      <c r="J33" s="596">
        <f>IF(I33="","",IF(I33="Muy Baja",0.2,IF(I33="Baja",0.4,IF(I33="Media",0.6,IF(I33="Alta",0.8,IF(I33="Muy Alta",1,))))))</f>
        <v>0.4</v>
      </c>
      <c r="K33" s="596" t="s">
        <v>203</v>
      </c>
      <c r="L33" s="596" t="str">
        <f>IF(NOT(ISERROR(MATCH(K33,'[1]Tabla Impacto'!$B$152:$B$154,0))),'[1]Tabla Impacto'!$F$154&amp;"Por favor no seleccionar los criterios de impacto(Afectación Económica o presupuestal y Pérdida Reputacional)",K33)</f>
        <v xml:space="preserve">     Afectación menor a 10 SMLMV .</v>
      </c>
      <c r="M33" s="593" t="str">
        <f>IF(OR(L33='[1]Tabla Impacto'!$C$11,L33='[1]Tabla Impacto'!$D$11),"Leve",IF(OR(L33='[1]Tabla Impacto'!$C$12,L33='[1]Tabla Impacto'!$D$12),"Menor",IF(OR(L33='[1]Tabla Impacto'!$C$13,L33='[1]Tabla Impacto'!$D$13),"Moderado",IF(OR(L45='[1]Tabla Impacto'!$C$14,L33='[1]Tabla Impacto'!$D$14),"Mayor",IF(OR(L33='[1]Tabla Impacto'!$C$15,#REF!='[1]Tabla Impacto'!$D$15),"Catastrófico","")))))</f>
        <v>Leve</v>
      </c>
      <c r="N33" s="596">
        <f>IF(M33="","",IF(M33="Leve",0.2,IF(M33="Menor",0.4,IF(M33="Moderado",0.6,IF(M33="Mayor",0.8,IF(M33="Catastrófico",1,))))))</f>
        <v>0.2</v>
      </c>
      <c r="O33" s="599"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186" t="s">
        <v>582</v>
      </c>
      <c r="Q33" s="120" t="s">
        <v>220</v>
      </c>
      <c r="R33" s="186" t="str">
        <f t="shared" si="20"/>
        <v>Probabilidad</v>
      </c>
      <c r="S33" s="187" t="s">
        <v>100</v>
      </c>
      <c r="T33" s="187" t="s">
        <v>101</v>
      </c>
      <c r="U33" s="188" t="str">
        <f t="shared" si="5"/>
        <v>40%</v>
      </c>
      <c r="V33" s="187" t="s">
        <v>102</v>
      </c>
      <c r="W33" s="187" t="s">
        <v>103</v>
      </c>
      <c r="X33" s="187" t="s">
        <v>104</v>
      </c>
      <c r="Y33" s="189">
        <f t="shared" si="6"/>
        <v>0.24</v>
      </c>
      <c r="Z33" s="190" t="str">
        <f t="shared" si="7"/>
        <v>Baja</v>
      </c>
      <c r="AA33" s="188">
        <f t="shared" si="8"/>
        <v>0.24</v>
      </c>
      <c r="AB33" s="190" t="str">
        <f t="shared" si="9"/>
        <v>Leve</v>
      </c>
      <c r="AC33" s="188">
        <f t="shared" si="10"/>
        <v>0.2</v>
      </c>
      <c r="AD33" s="191" t="str">
        <f t="shared" si="11"/>
        <v>Bajo</v>
      </c>
      <c r="AE33" s="187" t="s">
        <v>105</v>
      </c>
      <c r="AF33" s="121" t="s">
        <v>221</v>
      </c>
      <c r="AG33" s="192" t="s">
        <v>107</v>
      </c>
      <c r="AH33" s="106">
        <v>45323</v>
      </c>
      <c r="AI33" s="168">
        <v>45657</v>
      </c>
      <c r="AJ33" s="193" t="s">
        <v>222</v>
      </c>
      <c r="AK33" s="186">
        <v>1</v>
      </c>
      <c r="AL33" s="107" t="s">
        <v>223</v>
      </c>
      <c r="AM33" s="186">
        <v>1</v>
      </c>
      <c r="AN33" s="109" t="s">
        <v>110</v>
      </c>
      <c r="AO33" s="186">
        <v>1</v>
      </c>
      <c r="AP33" s="110" t="s">
        <v>111</v>
      </c>
      <c r="AQ33" s="122"/>
      <c r="AR33" s="112"/>
      <c r="AS33" s="122"/>
      <c r="AT33" s="124"/>
      <c r="AU33" s="230"/>
      <c r="AV33" s="194"/>
      <c r="AW33" s="89"/>
      <c r="AX33" s="195"/>
      <c r="AY33" s="230"/>
      <c r="AZ33" s="407"/>
      <c r="BA33" s="89"/>
      <c r="BB33" s="90"/>
      <c r="BC33" s="196"/>
      <c r="BD33" s="196"/>
      <c r="BE33" s="196"/>
      <c r="BF33" s="196"/>
      <c r="BG33" s="196"/>
      <c r="BH33" s="196"/>
      <c r="BI33" s="196"/>
      <c r="BJ33" s="196"/>
      <c r="BK33" s="196"/>
      <c r="BL33" s="1"/>
      <c r="BM33" s="1"/>
      <c r="BN33" s="1"/>
      <c r="BO33" s="1"/>
    </row>
    <row r="34" spans="1:67" ht="43.5" customHeight="1" x14ac:dyDescent="0.25">
      <c r="A34" s="459"/>
      <c r="B34" s="456"/>
      <c r="C34" s="453"/>
      <c r="D34" s="453"/>
      <c r="E34" s="453"/>
      <c r="F34" s="453"/>
      <c r="G34" s="453"/>
      <c r="H34" s="591"/>
      <c r="I34" s="594"/>
      <c r="J34" s="597"/>
      <c r="K34" s="597"/>
      <c r="L34" s="597"/>
      <c r="M34" s="594"/>
      <c r="N34" s="597"/>
      <c r="O34" s="600"/>
      <c r="P34" s="186" t="s">
        <v>583</v>
      </c>
      <c r="Q34" s="99" t="s">
        <v>224</v>
      </c>
      <c r="R34" s="186" t="str">
        <f t="shared" si="20"/>
        <v>Probabilidad</v>
      </c>
      <c r="S34" s="187" t="s">
        <v>100</v>
      </c>
      <c r="T34" s="187" t="s">
        <v>101</v>
      </c>
      <c r="U34" s="188" t="str">
        <f t="shared" si="5"/>
        <v>40%</v>
      </c>
      <c r="V34" s="187" t="s">
        <v>102</v>
      </c>
      <c r="W34" s="187" t="s">
        <v>103</v>
      </c>
      <c r="X34" s="187" t="s">
        <v>104</v>
      </c>
      <c r="Y34" s="189">
        <f t="shared" si="6"/>
        <v>0</v>
      </c>
      <c r="Z34" s="190" t="str">
        <f t="shared" si="7"/>
        <v>Muy Baja</v>
      </c>
      <c r="AA34" s="188">
        <f t="shared" si="8"/>
        <v>0</v>
      </c>
      <c r="AB34" s="190" t="str">
        <f t="shared" si="9"/>
        <v>Leve</v>
      </c>
      <c r="AC34" s="188">
        <f t="shared" si="10"/>
        <v>0</v>
      </c>
      <c r="AD34" s="191" t="str">
        <f t="shared" si="11"/>
        <v>Bajo</v>
      </c>
      <c r="AE34" s="187" t="s">
        <v>105</v>
      </c>
      <c r="AF34" s="121" t="s">
        <v>225</v>
      </c>
      <c r="AG34" s="186" t="s">
        <v>148</v>
      </c>
      <c r="AH34" s="106">
        <v>45323</v>
      </c>
      <c r="AI34" s="168">
        <v>45657</v>
      </c>
      <c r="AJ34" s="193" t="s">
        <v>226</v>
      </c>
      <c r="AK34" s="186">
        <v>2</v>
      </c>
      <c r="AL34" s="107" t="s">
        <v>227</v>
      </c>
      <c r="AM34" s="186">
        <v>2</v>
      </c>
      <c r="AN34" s="109" t="s">
        <v>110</v>
      </c>
      <c r="AO34" s="186">
        <v>2</v>
      </c>
      <c r="AP34" s="110" t="s">
        <v>111</v>
      </c>
      <c r="AQ34" s="88"/>
      <c r="AR34" s="112"/>
      <c r="AS34" s="88"/>
      <c r="AT34" s="124"/>
      <c r="AU34" s="230"/>
      <c r="AV34" s="182"/>
      <c r="AW34" s="89"/>
      <c r="AX34" s="195"/>
      <c r="AY34" s="230"/>
      <c r="AZ34" s="426"/>
      <c r="BA34" s="89"/>
      <c r="BB34" s="90"/>
      <c r="BC34" s="196"/>
      <c r="BD34" s="196"/>
      <c r="BE34" s="196"/>
      <c r="BF34" s="196"/>
      <c r="BG34" s="196"/>
      <c r="BH34" s="196"/>
      <c r="BI34" s="196"/>
      <c r="BJ34" s="196"/>
      <c r="BK34" s="196"/>
      <c r="BL34" s="1"/>
      <c r="BM34" s="1"/>
      <c r="BN34" s="1"/>
      <c r="BO34" s="1"/>
    </row>
    <row r="35" spans="1:67" ht="43.5" customHeight="1" x14ac:dyDescent="0.25">
      <c r="A35" s="460"/>
      <c r="B35" s="457"/>
      <c r="C35" s="454"/>
      <c r="D35" s="454"/>
      <c r="E35" s="454"/>
      <c r="F35" s="454"/>
      <c r="G35" s="454"/>
      <c r="H35" s="592"/>
      <c r="I35" s="595"/>
      <c r="J35" s="598"/>
      <c r="K35" s="598"/>
      <c r="L35" s="598"/>
      <c r="M35" s="595"/>
      <c r="N35" s="598"/>
      <c r="O35" s="601"/>
      <c r="P35" s="186" t="s">
        <v>584</v>
      </c>
      <c r="Q35" s="120" t="s">
        <v>225</v>
      </c>
      <c r="R35" s="186" t="str">
        <f t="shared" si="20"/>
        <v>Probabilidad</v>
      </c>
      <c r="S35" s="187" t="s">
        <v>126</v>
      </c>
      <c r="T35" s="187" t="s">
        <v>101</v>
      </c>
      <c r="U35" s="188" t="str">
        <f t="shared" si="5"/>
        <v>30%</v>
      </c>
      <c r="V35" s="187" t="s">
        <v>102</v>
      </c>
      <c r="W35" s="187" t="s">
        <v>103</v>
      </c>
      <c r="X35" s="187" t="s">
        <v>104</v>
      </c>
      <c r="Y35" s="189">
        <f t="shared" si="6"/>
        <v>0</v>
      </c>
      <c r="Z35" s="190" t="str">
        <f t="shared" si="7"/>
        <v>Muy Baja</v>
      </c>
      <c r="AA35" s="188">
        <f t="shared" si="8"/>
        <v>0</v>
      </c>
      <c r="AB35" s="190" t="str">
        <f t="shared" si="9"/>
        <v>Leve</v>
      </c>
      <c r="AC35" s="188">
        <f t="shared" si="10"/>
        <v>0</v>
      </c>
      <c r="AD35" s="191" t="str">
        <f t="shared" si="11"/>
        <v>Bajo</v>
      </c>
      <c r="AE35" s="187" t="s">
        <v>105</v>
      </c>
      <c r="AF35" s="121" t="s">
        <v>228</v>
      </c>
      <c r="AG35" s="186" t="s">
        <v>107</v>
      </c>
      <c r="AH35" s="106">
        <v>45323</v>
      </c>
      <c r="AI35" s="168">
        <v>45657</v>
      </c>
      <c r="AJ35" s="193" t="s">
        <v>229</v>
      </c>
      <c r="AK35" s="186">
        <v>3</v>
      </c>
      <c r="AL35" s="107" t="s">
        <v>227</v>
      </c>
      <c r="AM35" s="186">
        <v>3</v>
      </c>
      <c r="AN35" s="109" t="s">
        <v>110</v>
      </c>
      <c r="AO35" s="186">
        <v>3</v>
      </c>
      <c r="AP35" s="110" t="s">
        <v>111</v>
      </c>
      <c r="AQ35" s="88"/>
      <c r="AR35" s="112"/>
      <c r="AS35" s="122"/>
      <c r="AT35" s="154"/>
      <c r="AU35" s="230"/>
      <c r="AV35" s="194"/>
      <c r="AW35" s="89"/>
      <c r="AX35" s="195"/>
      <c r="AY35" s="230"/>
      <c r="AZ35" s="426"/>
      <c r="BA35" s="89"/>
      <c r="BB35" s="197"/>
      <c r="BC35" s="196"/>
      <c r="BD35" s="196"/>
      <c r="BE35" s="196"/>
      <c r="BF35" s="196"/>
      <c r="BG35" s="196"/>
      <c r="BH35" s="196"/>
      <c r="BI35" s="196"/>
      <c r="BJ35" s="196"/>
      <c r="BK35" s="196"/>
      <c r="BL35" s="1"/>
      <c r="BM35" s="1"/>
      <c r="BN35" s="1"/>
      <c r="BO35" s="1"/>
    </row>
    <row r="36" spans="1:67" ht="43.5" customHeight="1" x14ac:dyDescent="0.25">
      <c r="A36" s="462">
        <v>13</v>
      </c>
      <c r="B36" s="455" t="s">
        <v>215</v>
      </c>
      <c r="C36" s="452" t="s">
        <v>199</v>
      </c>
      <c r="D36" s="452" t="s">
        <v>230</v>
      </c>
      <c r="E36" s="452" t="s">
        <v>231</v>
      </c>
      <c r="F36" s="452" t="s">
        <v>232</v>
      </c>
      <c r="G36" s="452" t="s">
        <v>219</v>
      </c>
      <c r="H36" s="590">
        <v>365</v>
      </c>
      <c r="I36" s="593" t="str">
        <f>IF(H36&lt;=0,"",IF(H36&lt;=2,"Muy Baja",IF(H36&lt;=24,"Baja",IF(H36&lt;=500,"Media",IF(H36&lt;=5000,"Alta","Muy Alta")))))</f>
        <v>Media</v>
      </c>
      <c r="J36" s="596">
        <f>IF(I36="","",IF(I36="Muy Baja",0.2,IF(I36="Baja",0.4,IF(I36="Media",0.6,IF(I36="Alta",0.8,IF(I36="Muy Alta",1,))))))</f>
        <v>0.6</v>
      </c>
      <c r="K36" s="596" t="s">
        <v>233</v>
      </c>
      <c r="L36" s="596" t="str">
        <f>IF(NOT(ISERROR(MATCH(K36,'[1]Tabla Impacto'!$B$152:$B$154,0))),'[1]Tabla Impacto'!$F$154&amp;"Por favor no seleccionar los criterios de impacto(Afectación Económica o presupuestal y Pérdida Reputacional)",K36)</f>
        <v xml:space="preserve">     Entre 50 y 100 SMLMV </v>
      </c>
      <c r="M36" s="593" t="str">
        <f>IF(OR(L36='[1]Tabla Impacto'!$C$11,L36='[1]Tabla Impacto'!$D$11),"Leve",IF(OR(L36='[1]Tabla Impacto'!$C$12,L36='[1]Tabla Impacto'!$D$12),"Menor",IF(OR(L36='[1]Tabla Impacto'!$C$13,L36='[1]Tabla Impacto'!$D$13),"Moderado",IF(OR(#REF!='[1]Tabla Impacto'!$C$14,L36='[1]Tabla Impacto'!$D$14),"Mayor",IF(OR(L36='[1]Tabla Impacto'!$C$15,#REF!='[1]Tabla Impacto'!$D$15),"Catastrófico","")))))</f>
        <v>Moderado</v>
      </c>
      <c r="N36" s="596">
        <f>IF(M36="","",IF(M36="Leve",0.2,IF(M36="Menor",0.4,IF(M36="Moderado",0.6,IF(M36="Mayor",0.8,IF(M36="Catastrófico",1,))))))</f>
        <v>0.6</v>
      </c>
      <c r="O36" s="599" t="str">
        <f>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186" t="s">
        <v>585</v>
      </c>
      <c r="Q36" s="120" t="s">
        <v>234</v>
      </c>
      <c r="R36" s="186" t="str">
        <f t="shared" si="20"/>
        <v>Probabilidad</v>
      </c>
      <c r="S36" s="187" t="s">
        <v>126</v>
      </c>
      <c r="T36" s="187" t="s">
        <v>101</v>
      </c>
      <c r="U36" s="188" t="str">
        <f t="shared" si="5"/>
        <v>30%</v>
      </c>
      <c r="V36" s="187" t="s">
        <v>102</v>
      </c>
      <c r="W36" s="187" t="s">
        <v>103</v>
      </c>
      <c r="X36" s="187" t="s">
        <v>104</v>
      </c>
      <c r="Y36" s="189">
        <f t="shared" si="6"/>
        <v>0.42</v>
      </c>
      <c r="Z36" s="190" t="str">
        <f t="shared" si="7"/>
        <v>Media</v>
      </c>
      <c r="AA36" s="188">
        <f t="shared" si="8"/>
        <v>0.42</v>
      </c>
      <c r="AB36" s="190" t="str">
        <f t="shared" si="9"/>
        <v>Moderado</v>
      </c>
      <c r="AC36" s="188">
        <f t="shared" si="10"/>
        <v>0.6</v>
      </c>
      <c r="AD36" s="191" t="str">
        <f t="shared" si="11"/>
        <v>Moderado</v>
      </c>
      <c r="AE36" s="187" t="s">
        <v>105</v>
      </c>
      <c r="AF36" s="121" t="s">
        <v>235</v>
      </c>
      <c r="AG36" s="192" t="s">
        <v>171</v>
      </c>
      <c r="AH36" s="106">
        <v>45323</v>
      </c>
      <c r="AI36" s="168">
        <v>45657</v>
      </c>
      <c r="AJ36" s="193" t="s">
        <v>236</v>
      </c>
      <c r="AK36" s="186">
        <v>1</v>
      </c>
      <c r="AL36" s="107" t="s">
        <v>237</v>
      </c>
      <c r="AM36" s="186">
        <v>1</v>
      </c>
      <c r="AN36" s="109" t="s">
        <v>110</v>
      </c>
      <c r="AO36" s="186">
        <v>1</v>
      </c>
      <c r="AP36" s="110" t="s">
        <v>111</v>
      </c>
      <c r="AQ36" s="122"/>
      <c r="AR36" s="112"/>
      <c r="AS36" s="122"/>
      <c r="AT36" s="124"/>
      <c r="AU36" s="230"/>
      <c r="AV36" s="194"/>
      <c r="AW36" s="179"/>
      <c r="AX36" s="195"/>
      <c r="AY36" s="184"/>
      <c r="AZ36" s="426"/>
      <c r="BA36" s="89"/>
      <c r="BB36" s="90"/>
      <c r="BC36" s="196"/>
      <c r="BD36" s="196"/>
      <c r="BE36" s="196"/>
      <c r="BF36" s="196"/>
      <c r="BG36" s="196"/>
      <c r="BH36" s="196"/>
      <c r="BI36" s="196"/>
      <c r="BJ36" s="196"/>
      <c r="BK36" s="196"/>
      <c r="BL36" s="1"/>
      <c r="BM36" s="1"/>
      <c r="BN36" s="1"/>
      <c r="BO36" s="1"/>
    </row>
    <row r="37" spans="1:67" ht="43.5" customHeight="1" x14ac:dyDescent="0.25">
      <c r="A37" s="463"/>
      <c r="B37" s="456"/>
      <c r="C37" s="453"/>
      <c r="D37" s="453"/>
      <c r="E37" s="453"/>
      <c r="F37" s="453"/>
      <c r="G37" s="453"/>
      <c r="H37" s="591"/>
      <c r="I37" s="594"/>
      <c r="J37" s="597"/>
      <c r="K37" s="597"/>
      <c r="L37" s="597"/>
      <c r="M37" s="594"/>
      <c r="N37" s="597"/>
      <c r="O37" s="600"/>
      <c r="P37" s="186" t="s">
        <v>586</v>
      </c>
      <c r="Q37" s="120" t="s">
        <v>238</v>
      </c>
      <c r="R37" s="186" t="str">
        <f t="shared" si="20"/>
        <v>Probabilidad</v>
      </c>
      <c r="S37" s="187" t="s">
        <v>100</v>
      </c>
      <c r="T37" s="187" t="s">
        <v>101</v>
      </c>
      <c r="U37" s="188" t="str">
        <f t="shared" si="5"/>
        <v>40%</v>
      </c>
      <c r="V37" s="187" t="s">
        <v>102</v>
      </c>
      <c r="W37" s="187" t="s">
        <v>103</v>
      </c>
      <c r="X37" s="187" t="s">
        <v>104</v>
      </c>
      <c r="Y37" s="189">
        <f t="shared" si="6"/>
        <v>0</v>
      </c>
      <c r="Z37" s="190" t="str">
        <f t="shared" si="7"/>
        <v>Muy Baja</v>
      </c>
      <c r="AA37" s="188">
        <f t="shared" si="8"/>
        <v>0</v>
      </c>
      <c r="AB37" s="190" t="str">
        <f t="shared" si="9"/>
        <v>Leve</v>
      </c>
      <c r="AC37" s="188">
        <f t="shared" si="10"/>
        <v>0</v>
      </c>
      <c r="AD37" s="191" t="str">
        <f t="shared" si="11"/>
        <v>Bajo</v>
      </c>
      <c r="AE37" s="187" t="s">
        <v>105</v>
      </c>
      <c r="AF37" s="121" t="s">
        <v>239</v>
      </c>
      <c r="AG37" s="186" t="s">
        <v>107</v>
      </c>
      <c r="AH37" s="106">
        <v>45323</v>
      </c>
      <c r="AI37" s="168">
        <v>45657</v>
      </c>
      <c r="AJ37" s="193" t="s">
        <v>240</v>
      </c>
      <c r="AK37" s="186">
        <v>2</v>
      </c>
      <c r="AL37" s="107" t="s">
        <v>227</v>
      </c>
      <c r="AM37" s="186">
        <v>2</v>
      </c>
      <c r="AN37" s="109" t="s">
        <v>110</v>
      </c>
      <c r="AO37" s="186">
        <v>2</v>
      </c>
      <c r="AP37" s="110" t="s">
        <v>111</v>
      </c>
      <c r="AQ37" s="88"/>
      <c r="AR37" s="112"/>
      <c r="AS37" s="122"/>
      <c r="AT37" s="138"/>
      <c r="AU37" s="230"/>
      <c r="AV37" s="182"/>
      <c r="AW37" s="179"/>
      <c r="AX37" s="195"/>
      <c r="AY37" s="184"/>
      <c r="AZ37" s="426"/>
      <c r="BA37" s="89"/>
      <c r="BB37" s="90"/>
      <c r="BC37" s="196"/>
      <c r="BD37" s="196"/>
      <c r="BE37" s="196"/>
      <c r="BF37" s="196"/>
      <c r="BG37" s="196"/>
      <c r="BH37" s="196"/>
      <c r="BI37" s="196"/>
      <c r="BJ37" s="196"/>
      <c r="BK37" s="196"/>
      <c r="BL37" s="1"/>
      <c r="BM37" s="1"/>
      <c r="BN37" s="1"/>
      <c r="BO37" s="1"/>
    </row>
    <row r="38" spans="1:67" ht="43.5" customHeight="1" x14ac:dyDescent="0.25">
      <c r="A38" s="464"/>
      <c r="B38" s="457"/>
      <c r="C38" s="454"/>
      <c r="D38" s="454"/>
      <c r="E38" s="454"/>
      <c r="F38" s="454"/>
      <c r="G38" s="454"/>
      <c r="H38" s="592"/>
      <c r="I38" s="595"/>
      <c r="J38" s="598"/>
      <c r="K38" s="598"/>
      <c r="L38" s="598"/>
      <c r="M38" s="595"/>
      <c r="N38" s="598"/>
      <c r="O38" s="601"/>
      <c r="P38" s="95" t="s">
        <v>587</v>
      </c>
      <c r="Q38" s="120" t="s">
        <v>241</v>
      </c>
      <c r="R38" s="95" t="str">
        <f t="shared" si="20"/>
        <v>Probabilidad</v>
      </c>
      <c r="S38" s="100" t="s">
        <v>100</v>
      </c>
      <c r="T38" s="100" t="s">
        <v>101</v>
      </c>
      <c r="U38" s="101" t="str">
        <f t="shared" si="5"/>
        <v>40%</v>
      </c>
      <c r="V38" s="100" t="s">
        <v>102</v>
      </c>
      <c r="W38" s="100" t="s">
        <v>103</v>
      </c>
      <c r="X38" s="100" t="s">
        <v>104</v>
      </c>
      <c r="Y38" s="102">
        <f t="shared" si="6"/>
        <v>0</v>
      </c>
      <c r="Z38" s="103" t="str">
        <f t="shared" si="7"/>
        <v>Muy Baja</v>
      </c>
      <c r="AA38" s="101">
        <f t="shared" si="8"/>
        <v>0</v>
      </c>
      <c r="AB38" s="103" t="str">
        <f t="shared" si="9"/>
        <v>Leve</v>
      </c>
      <c r="AC38" s="101">
        <f t="shared" si="10"/>
        <v>0</v>
      </c>
      <c r="AD38" s="104" t="str">
        <f t="shared" si="11"/>
        <v>Bajo</v>
      </c>
      <c r="AE38" s="100" t="s">
        <v>105</v>
      </c>
      <c r="AF38" s="121" t="s">
        <v>242</v>
      </c>
      <c r="AG38" s="95" t="s">
        <v>107</v>
      </c>
      <c r="AH38" s="106">
        <v>45323</v>
      </c>
      <c r="AI38" s="168">
        <v>45657</v>
      </c>
      <c r="AJ38" s="107" t="s">
        <v>243</v>
      </c>
      <c r="AK38" s="95">
        <v>3</v>
      </c>
      <c r="AL38" s="107" t="s">
        <v>227</v>
      </c>
      <c r="AM38" s="95">
        <v>3</v>
      </c>
      <c r="AN38" s="109" t="s">
        <v>110</v>
      </c>
      <c r="AO38" s="95">
        <v>3</v>
      </c>
      <c r="AP38" s="110" t="s">
        <v>111</v>
      </c>
      <c r="AQ38" s="122"/>
      <c r="AR38" s="112"/>
      <c r="AS38" s="122"/>
      <c r="AT38" s="138"/>
      <c r="AU38" s="230"/>
      <c r="AV38" s="194"/>
      <c r="AW38" s="179"/>
      <c r="AX38" s="117"/>
      <c r="AY38" s="184"/>
      <c r="AZ38" s="426"/>
      <c r="BA38" s="89"/>
      <c r="BB38" s="90"/>
      <c r="BC38" s="1"/>
      <c r="BD38" s="1"/>
      <c r="BE38" s="1"/>
      <c r="BF38" s="1"/>
      <c r="BG38" s="1"/>
      <c r="BH38" s="1"/>
      <c r="BI38" s="1"/>
      <c r="BJ38" s="1"/>
      <c r="BK38" s="1"/>
      <c r="BL38" s="1"/>
      <c r="BM38" s="1"/>
      <c r="BN38" s="1"/>
      <c r="BO38" s="1"/>
    </row>
    <row r="39" spans="1:67" ht="43.5" customHeight="1" x14ac:dyDescent="0.25">
      <c r="A39" s="458">
        <v>14</v>
      </c>
      <c r="B39" s="455" t="s">
        <v>244</v>
      </c>
      <c r="C39" s="455" t="s">
        <v>95</v>
      </c>
      <c r="D39" s="455" t="s">
        <v>245</v>
      </c>
      <c r="E39" s="455" t="s">
        <v>246</v>
      </c>
      <c r="F39" s="455" t="s">
        <v>247</v>
      </c>
      <c r="G39" s="455" t="s">
        <v>98</v>
      </c>
      <c r="H39" s="503">
        <v>365</v>
      </c>
      <c r="I39" s="500" t="str">
        <f>IF(H39&lt;=0,"",IF(H39&lt;=2,"Muy Baja",IF(H39&lt;=24,"Baja",IF(H39&lt;=500,"Media",IF(H39&lt;=5000,"Alta","Muy Alta")))))</f>
        <v>Media</v>
      </c>
      <c r="J39" s="506">
        <f>IF(I39="","",IF(I39="Muy Baja",0.2,IF(I39="Baja",0.4,IF(I39="Media",0.6,IF(I39="Alta",0.8,IF(I39="Muy Alta",1,))))))</f>
        <v>0.6</v>
      </c>
      <c r="K39" s="506" t="s">
        <v>233</v>
      </c>
      <c r="L39" s="506" t="str">
        <f>IF(NOT(ISERROR(MATCH(K39,'[1]Tabla Impacto'!$B$152:$B$154,0))),'[1]Tabla Impacto'!$F$154&amp;"Por favor no seleccionar los criterios de impacto(Afectación Económica o presupuestal y Pérdida Reputacional)",K39)</f>
        <v xml:space="preserve">     Entre 50 y 100 SMLMV </v>
      </c>
      <c r="M39" s="500" t="str">
        <f>IF(OR(L39='[1]Tabla Impacto'!$C$11,L39='[1]Tabla Impacto'!$D$11),"Leve",IF(OR(L39='[1]Tabla Impacto'!$C$12,L39='[1]Tabla Impacto'!$D$12),"Menor",IF(OR(L39='[1]Tabla Impacto'!$C$13,L39='[1]Tabla Impacto'!$D$13),"Moderado",IF(OR(L39='[1]Tabla Impacto'!$C$14,L39='[1]Tabla Impacto'!$D$14),"Mayor",IF(OR(L39='[1]Tabla Impacto'!$C$15,L39='[1]Tabla Impacto'!$D$15),"Catastrófico","")))))</f>
        <v>Moderado</v>
      </c>
      <c r="N39" s="506">
        <f>IF(M39="","",IF(M39="Leve",0.2,IF(M39="Menor",0.4,IF(M39="Moderado",0.6,IF(M39="Mayor",0.8,IF(M39="Catastrófico",1,))))))</f>
        <v>0.6</v>
      </c>
      <c r="O39" s="509"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95" t="s">
        <v>588</v>
      </c>
      <c r="Q39" s="99" t="s">
        <v>248</v>
      </c>
      <c r="R39" s="95" t="str">
        <f t="shared" si="20"/>
        <v>Probabilidad</v>
      </c>
      <c r="S39" s="100" t="s">
        <v>100</v>
      </c>
      <c r="T39" s="100" t="s">
        <v>101</v>
      </c>
      <c r="U39" s="101" t="str">
        <f t="shared" si="5"/>
        <v>40%</v>
      </c>
      <c r="V39" s="100" t="s">
        <v>102</v>
      </c>
      <c r="W39" s="100" t="s">
        <v>103</v>
      </c>
      <c r="X39" s="100" t="s">
        <v>104</v>
      </c>
      <c r="Y39" s="102">
        <f t="shared" si="6"/>
        <v>0.36</v>
      </c>
      <c r="Z39" s="103" t="str">
        <f t="shared" si="7"/>
        <v>Baja</v>
      </c>
      <c r="AA39" s="101">
        <f t="shared" si="8"/>
        <v>0.36</v>
      </c>
      <c r="AB39" s="103" t="str">
        <f t="shared" si="9"/>
        <v>Moderado</v>
      </c>
      <c r="AC39" s="101">
        <f t="shared" si="10"/>
        <v>0.6</v>
      </c>
      <c r="AD39" s="104" t="str">
        <f t="shared" si="11"/>
        <v>Moderado</v>
      </c>
      <c r="AE39" s="100" t="s">
        <v>105</v>
      </c>
      <c r="AF39" s="121" t="s">
        <v>249</v>
      </c>
      <c r="AG39" s="93" t="s">
        <v>250</v>
      </c>
      <c r="AH39" s="106">
        <v>45323</v>
      </c>
      <c r="AI39" s="168">
        <v>45657</v>
      </c>
      <c r="AJ39" s="107" t="s">
        <v>251</v>
      </c>
      <c r="AK39" s="95">
        <v>1</v>
      </c>
      <c r="AL39" s="107" t="s">
        <v>252</v>
      </c>
      <c r="AM39" s="95">
        <v>1</v>
      </c>
      <c r="AN39" s="109" t="s">
        <v>110</v>
      </c>
      <c r="AO39" s="95">
        <v>1</v>
      </c>
      <c r="AP39" s="110" t="s">
        <v>111</v>
      </c>
      <c r="AQ39" s="124"/>
      <c r="AR39" s="198"/>
      <c r="AS39" s="124"/>
      <c r="AT39" s="124"/>
      <c r="AU39" s="124"/>
      <c r="AV39" s="407"/>
      <c r="AW39" s="395"/>
      <c r="AX39" s="117"/>
      <c r="AY39" s="124"/>
      <c r="AZ39" s="407"/>
      <c r="BA39" s="397"/>
      <c r="BB39" s="90"/>
      <c r="BC39" s="1"/>
      <c r="BD39" s="1"/>
      <c r="BE39" s="1"/>
      <c r="BF39" s="1"/>
      <c r="BG39" s="1"/>
      <c r="BH39" s="1"/>
      <c r="BI39" s="1"/>
      <c r="BJ39" s="1"/>
      <c r="BK39" s="1"/>
      <c r="BL39" s="1"/>
      <c r="BM39" s="1"/>
      <c r="BN39" s="1"/>
      <c r="BO39" s="1"/>
    </row>
    <row r="40" spans="1:67" ht="43.5" customHeight="1" x14ac:dyDescent="0.25">
      <c r="A40" s="459"/>
      <c r="B40" s="456"/>
      <c r="C40" s="456"/>
      <c r="D40" s="456"/>
      <c r="E40" s="456"/>
      <c r="F40" s="456"/>
      <c r="G40" s="456"/>
      <c r="H40" s="504"/>
      <c r="I40" s="501"/>
      <c r="J40" s="507"/>
      <c r="K40" s="507"/>
      <c r="L40" s="507"/>
      <c r="M40" s="501"/>
      <c r="N40" s="507"/>
      <c r="O40" s="510"/>
      <c r="P40" s="95" t="s">
        <v>589</v>
      </c>
      <c r="Q40" s="99" t="s">
        <v>253</v>
      </c>
      <c r="R40" s="95" t="str">
        <f t="shared" si="20"/>
        <v>Probabilidad</v>
      </c>
      <c r="S40" s="100" t="s">
        <v>100</v>
      </c>
      <c r="T40" s="100" t="s">
        <v>101</v>
      </c>
      <c r="U40" s="101" t="str">
        <f t="shared" si="5"/>
        <v>40%</v>
      </c>
      <c r="V40" s="100" t="s">
        <v>102</v>
      </c>
      <c r="W40" s="100" t="s">
        <v>103</v>
      </c>
      <c r="X40" s="100" t="s">
        <v>104</v>
      </c>
      <c r="Y40" s="102">
        <f t="shared" si="6"/>
        <v>0</v>
      </c>
      <c r="Z40" s="103" t="str">
        <f t="shared" si="7"/>
        <v>Muy Baja</v>
      </c>
      <c r="AA40" s="101">
        <f t="shared" si="8"/>
        <v>0</v>
      </c>
      <c r="AB40" s="103" t="str">
        <f t="shared" si="9"/>
        <v>Leve</v>
      </c>
      <c r="AC40" s="101">
        <f t="shared" si="10"/>
        <v>0</v>
      </c>
      <c r="AD40" s="104" t="str">
        <f t="shared" si="11"/>
        <v>Bajo</v>
      </c>
      <c r="AE40" s="100" t="s">
        <v>105</v>
      </c>
      <c r="AF40" s="121" t="s">
        <v>254</v>
      </c>
      <c r="AG40" s="95" t="s">
        <v>107</v>
      </c>
      <c r="AH40" s="106">
        <v>45323</v>
      </c>
      <c r="AI40" s="168">
        <v>45657</v>
      </c>
      <c r="AJ40" s="107" t="s">
        <v>255</v>
      </c>
      <c r="AK40" s="95">
        <v>2</v>
      </c>
      <c r="AL40" s="107" t="s">
        <v>256</v>
      </c>
      <c r="AM40" s="95">
        <v>2</v>
      </c>
      <c r="AN40" s="109" t="s">
        <v>110</v>
      </c>
      <c r="AO40" s="95">
        <v>2</v>
      </c>
      <c r="AP40" s="110" t="s">
        <v>111</v>
      </c>
      <c r="AQ40" s="124"/>
      <c r="AR40" s="124"/>
      <c r="AS40" s="124"/>
      <c r="AT40" s="174"/>
      <c r="AU40" s="174"/>
      <c r="AV40" s="421"/>
      <c r="AW40" s="125"/>
      <c r="AX40" s="117"/>
      <c r="AY40" s="412"/>
      <c r="AZ40" s="421"/>
      <c r="BA40" s="89"/>
      <c r="BB40" s="90"/>
      <c r="BC40" s="1"/>
      <c r="BD40" s="1"/>
      <c r="BE40" s="1"/>
      <c r="BF40" s="1"/>
      <c r="BG40" s="1"/>
      <c r="BH40" s="1"/>
      <c r="BI40" s="1"/>
      <c r="BJ40" s="1"/>
      <c r="BK40" s="1"/>
      <c r="BL40" s="1"/>
      <c r="BM40" s="1"/>
      <c r="BN40" s="1"/>
      <c r="BO40" s="1"/>
    </row>
    <row r="41" spans="1:67" ht="43.5" customHeight="1" x14ac:dyDescent="0.25">
      <c r="A41" s="460"/>
      <c r="B41" s="457"/>
      <c r="C41" s="457"/>
      <c r="D41" s="457"/>
      <c r="E41" s="457"/>
      <c r="F41" s="457"/>
      <c r="G41" s="457"/>
      <c r="H41" s="505"/>
      <c r="I41" s="502"/>
      <c r="J41" s="508"/>
      <c r="K41" s="508"/>
      <c r="L41" s="508"/>
      <c r="M41" s="502"/>
      <c r="N41" s="508"/>
      <c r="O41" s="511"/>
      <c r="P41" s="95" t="s">
        <v>590</v>
      </c>
      <c r="Q41" s="99" t="s">
        <v>257</v>
      </c>
      <c r="R41" s="95" t="str">
        <f t="shared" si="20"/>
        <v>Probabilidad</v>
      </c>
      <c r="S41" s="100" t="s">
        <v>126</v>
      </c>
      <c r="T41" s="100" t="s">
        <v>101</v>
      </c>
      <c r="U41" s="101" t="str">
        <f t="shared" si="5"/>
        <v>30%</v>
      </c>
      <c r="V41" s="100" t="s">
        <v>102</v>
      </c>
      <c r="W41" s="100" t="s">
        <v>103</v>
      </c>
      <c r="X41" s="100" t="s">
        <v>104</v>
      </c>
      <c r="Y41" s="102">
        <f t="shared" si="6"/>
        <v>0</v>
      </c>
      <c r="Z41" s="103" t="str">
        <f t="shared" si="7"/>
        <v>Muy Baja</v>
      </c>
      <c r="AA41" s="101">
        <f t="shared" si="8"/>
        <v>0</v>
      </c>
      <c r="AB41" s="103" t="str">
        <f t="shared" si="9"/>
        <v>Leve</v>
      </c>
      <c r="AC41" s="101">
        <f t="shared" si="10"/>
        <v>0</v>
      </c>
      <c r="AD41" s="104" t="str">
        <f t="shared" si="11"/>
        <v>Bajo</v>
      </c>
      <c r="AE41" s="100" t="s">
        <v>105</v>
      </c>
      <c r="AF41" s="121" t="s">
        <v>258</v>
      </c>
      <c r="AG41" s="95" t="s">
        <v>107</v>
      </c>
      <c r="AH41" s="106">
        <v>45323</v>
      </c>
      <c r="AI41" s="168">
        <v>45657</v>
      </c>
      <c r="AJ41" s="107" t="s">
        <v>251</v>
      </c>
      <c r="AK41" s="95">
        <v>3</v>
      </c>
      <c r="AL41" s="107" t="s">
        <v>256</v>
      </c>
      <c r="AM41" s="95">
        <v>3</v>
      </c>
      <c r="AN41" s="109" t="s">
        <v>110</v>
      </c>
      <c r="AO41" s="95">
        <v>3</v>
      </c>
      <c r="AP41" s="110" t="s">
        <v>111</v>
      </c>
      <c r="AQ41" s="124"/>
      <c r="AR41" s="199"/>
      <c r="AS41" s="124"/>
      <c r="AT41" s="174"/>
      <c r="AU41" s="139"/>
      <c r="AV41" s="388"/>
      <c r="AW41" s="125"/>
      <c r="AX41" s="117"/>
      <c r="AY41" s="406"/>
      <c r="AZ41" s="388"/>
      <c r="BA41" s="397"/>
      <c r="BB41" s="185"/>
      <c r="BC41" s="1"/>
      <c r="BD41" s="1"/>
      <c r="BE41" s="1"/>
      <c r="BF41" s="1"/>
      <c r="BG41" s="1"/>
      <c r="BH41" s="1"/>
      <c r="BI41" s="1"/>
      <c r="BJ41" s="1"/>
      <c r="BK41" s="1"/>
      <c r="BL41" s="1"/>
      <c r="BM41" s="1"/>
      <c r="BN41" s="1"/>
      <c r="BO41" s="1"/>
    </row>
    <row r="42" spans="1:67" ht="43.5" customHeight="1" x14ac:dyDescent="0.25">
      <c r="A42" s="458">
        <v>15</v>
      </c>
      <c r="B42" s="455" t="s">
        <v>244</v>
      </c>
      <c r="C42" s="455" t="s">
        <v>95</v>
      </c>
      <c r="D42" s="455" t="s">
        <v>259</v>
      </c>
      <c r="E42" s="455" t="s">
        <v>260</v>
      </c>
      <c r="F42" s="455" t="s">
        <v>261</v>
      </c>
      <c r="G42" s="455" t="s">
        <v>98</v>
      </c>
      <c r="H42" s="503">
        <v>12</v>
      </c>
      <c r="I42" s="500" t="str">
        <f>IF(H42&lt;=0,"",IF(H42&lt;=2,"Muy Baja",IF(H42&lt;=24,"Baja",IF(H42&lt;=500,"Media",IF(H42&lt;=5000,"Alta","Muy Alta")))))</f>
        <v>Baja</v>
      </c>
      <c r="J42" s="506">
        <f>IF(I42="","",IF(I42="Muy Baja",0.2,IF(I42="Baja",0.4,IF(I42="Media",0.6,IF(I42="Alta",0.8,IF(I42="Muy Alta",1,))))))</f>
        <v>0.4</v>
      </c>
      <c r="K42" s="506" t="s">
        <v>203</v>
      </c>
      <c r="L42" s="506" t="str">
        <f>IF(NOT(ISERROR(MATCH(K42,'[1]Tabla Impacto'!$B$152:$B$154,0))),'[1]Tabla Impacto'!$F$154&amp;"Por favor no seleccionar los criterios de impacto(Afectación Económica o presupuestal y Pérdida Reputacional)",K42)</f>
        <v xml:space="preserve">     Afectación menor a 10 SMLMV .</v>
      </c>
      <c r="M42" s="500" t="str">
        <f>IF(OR(L42='[1]Tabla Impacto'!$C$11,L42='[1]Tabla Impacto'!$D$11),"Leve",IF(OR(L42='[1]Tabla Impacto'!$C$12,L42='[1]Tabla Impacto'!$D$12),"Menor",IF(OR(L42='[1]Tabla Impacto'!$C$13,L42='[1]Tabla Impacto'!$D$13),"Moderado",IF(OR(#REF!='[1]Tabla Impacto'!$C$14,L42='[1]Tabla Impacto'!$D$14),"Mayor",IF(OR(L42='[1]Tabla Impacto'!$C$15,#REF!='[1]Tabla Impacto'!$D$15),"Catastrófico","")))))</f>
        <v>Leve</v>
      </c>
      <c r="N42" s="506">
        <f>IF(M42="","",IF(M42="Leve",0.2,IF(M42="Menor",0.4,IF(M42="Moderado",0.6,IF(M42="Mayor",0.8,IF(M42="Catastrófico",1,))))))</f>
        <v>0.2</v>
      </c>
      <c r="O42" s="509" t="str">
        <f>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95" t="s">
        <v>591</v>
      </c>
      <c r="Q42" s="201" t="s">
        <v>262</v>
      </c>
      <c r="R42" s="95" t="str">
        <f t="shared" si="20"/>
        <v>Probabilidad</v>
      </c>
      <c r="S42" s="100" t="s">
        <v>100</v>
      </c>
      <c r="T42" s="100" t="s">
        <v>101</v>
      </c>
      <c r="U42" s="101" t="str">
        <f t="shared" si="5"/>
        <v>40%</v>
      </c>
      <c r="V42" s="100" t="s">
        <v>102</v>
      </c>
      <c r="W42" s="100" t="s">
        <v>103</v>
      </c>
      <c r="X42" s="100" t="s">
        <v>104</v>
      </c>
      <c r="Y42" s="102">
        <f t="shared" si="6"/>
        <v>0.24</v>
      </c>
      <c r="Z42" s="103" t="str">
        <f t="shared" si="7"/>
        <v>Baja</v>
      </c>
      <c r="AA42" s="101">
        <f t="shared" si="8"/>
        <v>0.24</v>
      </c>
      <c r="AB42" s="103" t="str">
        <f t="shared" si="9"/>
        <v>Leve</v>
      </c>
      <c r="AC42" s="101">
        <f t="shared" si="10"/>
        <v>0.2</v>
      </c>
      <c r="AD42" s="104" t="str">
        <f t="shared" si="11"/>
        <v>Bajo</v>
      </c>
      <c r="AE42" s="100" t="s">
        <v>105</v>
      </c>
      <c r="AF42" s="121" t="s">
        <v>263</v>
      </c>
      <c r="AG42" s="93" t="s">
        <v>155</v>
      </c>
      <c r="AH42" s="106">
        <v>45323</v>
      </c>
      <c r="AI42" s="168">
        <v>45657</v>
      </c>
      <c r="AJ42" s="136" t="s">
        <v>264</v>
      </c>
      <c r="AK42" s="95">
        <v>1</v>
      </c>
      <c r="AL42" s="181" t="s">
        <v>265</v>
      </c>
      <c r="AM42" s="95">
        <v>1</v>
      </c>
      <c r="AN42" s="109" t="s">
        <v>110</v>
      </c>
      <c r="AO42" s="95">
        <v>1</v>
      </c>
      <c r="AP42" s="110" t="s">
        <v>111</v>
      </c>
      <c r="AQ42" s="124"/>
      <c r="AR42" s="198"/>
      <c r="AS42" s="124"/>
      <c r="AT42" s="174"/>
      <c r="AU42" s="174"/>
      <c r="AV42" s="407"/>
      <c r="AW42" s="395"/>
      <c r="AX42" s="117"/>
      <c r="AY42" s="412"/>
      <c r="AZ42" s="388"/>
      <c r="BA42" s="397"/>
      <c r="BB42" s="185"/>
      <c r="BC42" s="1"/>
      <c r="BD42" s="1"/>
      <c r="BE42" s="1"/>
      <c r="BF42" s="1"/>
      <c r="BG42" s="1"/>
      <c r="BH42" s="1"/>
      <c r="BI42" s="1"/>
      <c r="BJ42" s="1"/>
      <c r="BK42" s="1"/>
      <c r="BL42" s="1"/>
      <c r="BM42" s="1"/>
      <c r="BN42" s="1"/>
      <c r="BO42" s="1"/>
    </row>
    <row r="43" spans="1:67" ht="43.5" customHeight="1" x14ac:dyDescent="0.25">
      <c r="A43" s="459"/>
      <c r="B43" s="456"/>
      <c r="C43" s="456"/>
      <c r="D43" s="456"/>
      <c r="E43" s="456"/>
      <c r="F43" s="456"/>
      <c r="G43" s="456"/>
      <c r="H43" s="504"/>
      <c r="I43" s="501"/>
      <c r="J43" s="507"/>
      <c r="K43" s="507"/>
      <c r="L43" s="507"/>
      <c r="M43" s="501"/>
      <c r="N43" s="507"/>
      <c r="O43" s="510"/>
      <c r="P43" s="95" t="s">
        <v>627</v>
      </c>
      <c r="Q43" s="201" t="s">
        <v>266</v>
      </c>
      <c r="R43" s="95" t="str">
        <f t="shared" si="20"/>
        <v>Probabilidad</v>
      </c>
      <c r="S43" s="100" t="s">
        <v>100</v>
      </c>
      <c r="T43" s="100" t="s">
        <v>101</v>
      </c>
      <c r="U43" s="101" t="str">
        <f t="shared" si="5"/>
        <v>40%</v>
      </c>
      <c r="V43" s="100" t="s">
        <v>102</v>
      </c>
      <c r="W43" s="100" t="s">
        <v>103</v>
      </c>
      <c r="X43" s="100" t="s">
        <v>104</v>
      </c>
      <c r="Y43" s="102">
        <f t="shared" si="6"/>
        <v>0</v>
      </c>
      <c r="Z43" s="103" t="str">
        <f t="shared" si="7"/>
        <v>Muy Baja</v>
      </c>
      <c r="AA43" s="101">
        <f t="shared" si="8"/>
        <v>0</v>
      </c>
      <c r="AB43" s="103" t="str">
        <f t="shared" si="9"/>
        <v>Leve</v>
      </c>
      <c r="AC43" s="101">
        <f t="shared" si="10"/>
        <v>0</v>
      </c>
      <c r="AD43" s="104" t="str">
        <f t="shared" si="11"/>
        <v>Bajo</v>
      </c>
      <c r="AE43" s="100" t="s">
        <v>105</v>
      </c>
      <c r="AF43" s="121" t="s">
        <v>267</v>
      </c>
      <c r="AG43" s="95" t="s">
        <v>148</v>
      </c>
      <c r="AH43" s="106">
        <v>45323</v>
      </c>
      <c r="AI43" s="168">
        <v>45657</v>
      </c>
      <c r="AJ43" s="136" t="s">
        <v>268</v>
      </c>
      <c r="AK43" s="95">
        <v>2</v>
      </c>
      <c r="AL43" s="181" t="s">
        <v>269</v>
      </c>
      <c r="AM43" s="95">
        <v>2</v>
      </c>
      <c r="AN43" s="109" t="s">
        <v>110</v>
      </c>
      <c r="AO43" s="95">
        <v>2</v>
      </c>
      <c r="AP43" s="110" t="s">
        <v>111</v>
      </c>
      <c r="AQ43" s="124"/>
      <c r="AR43" s="376"/>
      <c r="AS43" s="124"/>
      <c r="AT43" s="174"/>
      <c r="AU43" s="184"/>
      <c r="AV43" s="407"/>
      <c r="AW43" s="179"/>
      <c r="AX43" s="117"/>
      <c r="AY43" s="140"/>
      <c r="AZ43" s="388"/>
      <c r="BA43" s="89"/>
      <c r="BB43" s="90"/>
      <c r="BC43" s="1"/>
      <c r="BD43" s="1"/>
      <c r="BE43" s="1"/>
      <c r="BF43" s="1"/>
      <c r="BG43" s="1"/>
      <c r="BH43" s="1"/>
      <c r="BI43" s="1"/>
      <c r="BJ43" s="1"/>
      <c r="BK43" s="1"/>
      <c r="BL43" s="1"/>
      <c r="BM43" s="1"/>
      <c r="BN43" s="1"/>
      <c r="BO43" s="1"/>
    </row>
    <row r="44" spans="1:67" ht="43.5" customHeight="1" x14ac:dyDescent="0.25">
      <c r="A44" s="460"/>
      <c r="B44" s="457"/>
      <c r="C44" s="457"/>
      <c r="D44" s="457"/>
      <c r="E44" s="457"/>
      <c r="F44" s="457"/>
      <c r="G44" s="457"/>
      <c r="H44" s="505"/>
      <c r="I44" s="502"/>
      <c r="J44" s="508"/>
      <c r="K44" s="508"/>
      <c r="L44" s="508"/>
      <c r="M44" s="502"/>
      <c r="N44" s="508"/>
      <c r="O44" s="511"/>
      <c r="P44" s="95" t="s">
        <v>628</v>
      </c>
      <c r="Q44" s="201" t="s">
        <v>267</v>
      </c>
      <c r="R44" s="95" t="str">
        <f t="shared" si="20"/>
        <v>Probabilidad</v>
      </c>
      <c r="S44" s="100" t="s">
        <v>100</v>
      </c>
      <c r="T44" s="100" t="s">
        <v>101</v>
      </c>
      <c r="U44" s="101" t="str">
        <f t="shared" si="5"/>
        <v>40%</v>
      </c>
      <c r="V44" s="100" t="s">
        <v>102</v>
      </c>
      <c r="W44" s="100" t="s">
        <v>103</v>
      </c>
      <c r="X44" s="100" t="s">
        <v>104</v>
      </c>
      <c r="Y44" s="102">
        <f t="shared" si="6"/>
        <v>0</v>
      </c>
      <c r="Z44" s="103" t="str">
        <f t="shared" si="7"/>
        <v>Muy Baja</v>
      </c>
      <c r="AA44" s="101">
        <f t="shared" si="8"/>
        <v>0</v>
      </c>
      <c r="AB44" s="103" t="str">
        <f t="shared" si="9"/>
        <v>Leve</v>
      </c>
      <c r="AC44" s="101">
        <f t="shared" si="10"/>
        <v>0</v>
      </c>
      <c r="AD44" s="104" t="str">
        <f t="shared" si="11"/>
        <v>Bajo</v>
      </c>
      <c r="AE44" s="100" t="s">
        <v>105</v>
      </c>
      <c r="AF44" s="121" t="s">
        <v>270</v>
      </c>
      <c r="AG44" s="95" t="s">
        <v>271</v>
      </c>
      <c r="AH44" s="106">
        <v>45323</v>
      </c>
      <c r="AI44" s="168">
        <v>45657</v>
      </c>
      <c r="AJ44" s="202" t="s">
        <v>272</v>
      </c>
      <c r="AK44" s="95">
        <v>3</v>
      </c>
      <c r="AL44" s="181" t="s">
        <v>269</v>
      </c>
      <c r="AM44" s="95">
        <v>3</v>
      </c>
      <c r="AN44" s="109" t="s">
        <v>110</v>
      </c>
      <c r="AO44" s="95">
        <v>3</v>
      </c>
      <c r="AP44" s="110" t="s">
        <v>111</v>
      </c>
      <c r="AQ44" s="122"/>
      <c r="AR44" s="123"/>
      <c r="AS44" s="403"/>
      <c r="AT44" s="174"/>
      <c r="AU44" s="174"/>
      <c r="AV44" s="407"/>
      <c r="AW44" s="179"/>
      <c r="AX44" s="203"/>
      <c r="AY44" s="87"/>
      <c r="AZ44" s="388"/>
      <c r="BA44" s="89"/>
      <c r="BB44" s="185"/>
      <c r="BC44" s="1"/>
      <c r="BD44" s="1"/>
      <c r="BE44" s="1"/>
      <c r="BF44" s="1"/>
      <c r="BG44" s="1"/>
      <c r="BH44" s="1"/>
      <c r="BI44" s="1"/>
      <c r="BJ44" s="1"/>
      <c r="BK44" s="1"/>
      <c r="BL44" s="1"/>
      <c r="BM44" s="1"/>
      <c r="BN44" s="1"/>
      <c r="BO44" s="1"/>
    </row>
    <row r="45" spans="1:67" ht="43.5" customHeight="1" x14ac:dyDescent="0.25">
      <c r="A45" s="91">
        <v>16</v>
      </c>
      <c r="B45" s="92" t="s">
        <v>27</v>
      </c>
      <c r="C45" s="93" t="s">
        <v>95</v>
      </c>
      <c r="D45" s="93" t="s">
        <v>273</v>
      </c>
      <c r="E45" s="93" t="s">
        <v>274</v>
      </c>
      <c r="F45" s="93" t="s">
        <v>275</v>
      </c>
      <c r="G45" s="93" t="s">
        <v>276</v>
      </c>
      <c r="H45" s="95">
        <v>150</v>
      </c>
      <c r="I45" s="96" t="str">
        <f t="shared" ref="I45:I47" si="21">IF(H45&lt;=0,"",IF(H45&lt;=2,"Muy Baja",IF(H45&lt;=24,"Baja",IF(H45&lt;=500,"Media",IF(H45&lt;=5000,"Alta","Muy Alta")))))</f>
        <v>Media</v>
      </c>
      <c r="J45" s="97">
        <f t="shared" ref="J45:J47" si="22">IF(I45="","",IF(I45="Muy Baja",0.2,IF(I45="Baja",0.4,IF(I45="Media",0.6,IF(I45="Alta",0.8,IF(I45="Muy Alta",1,))))))</f>
        <v>0.6</v>
      </c>
      <c r="K45" s="97" t="s">
        <v>233</v>
      </c>
      <c r="L45" s="97" t="s">
        <v>233</v>
      </c>
      <c r="M45" s="96" t="str">
        <f>IF(OR(L45='[1]Tabla Impacto'!$C$11,L45='[1]Tabla Impacto'!$D$11),"Leve",IF(OR(L45='[1]Tabla Impacto'!$C$12,L45='[1]Tabla Impacto'!$D$12),"Menor",IF(OR(L45='[1]Tabla Impacto'!$C$13,L45='[1]Tabla Impacto'!$D$13),"Moderado",IF(OR(#REF!='[1]Tabla Impacto'!$C$14,L45='[1]Tabla Impacto'!$D$14),"Mayor",IF(OR(L45='[1]Tabla Impacto'!$C$15,L49='[1]Tabla Impacto'!$D$15),"Catastrófico","")))))</f>
        <v>Moderado</v>
      </c>
      <c r="N45" s="97">
        <f t="shared" ref="N45:N47" si="23">IF(M45="","",IF(M45="Leve",0.2,IF(M45="Menor",0.4,IF(M45="Moderado",0.6,IF(M45="Mayor",0.8,IF(M45="Catastrófico",1,))))))</f>
        <v>0.6</v>
      </c>
      <c r="O45" s="98" t="str">
        <f t="shared" ref="O45:O47" si="24">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95" t="s">
        <v>592</v>
      </c>
      <c r="Q45" s="120" t="s">
        <v>277</v>
      </c>
      <c r="R45" s="95" t="str">
        <f t="shared" si="20"/>
        <v>Probabilidad</v>
      </c>
      <c r="S45" s="100" t="s">
        <v>100</v>
      </c>
      <c r="T45" s="100" t="s">
        <v>101</v>
      </c>
      <c r="U45" s="101" t="str">
        <f t="shared" si="5"/>
        <v>40%</v>
      </c>
      <c r="V45" s="100" t="s">
        <v>102</v>
      </c>
      <c r="W45" s="100" t="s">
        <v>103</v>
      </c>
      <c r="X45" s="100" t="s">
        <v>104</v>
      </c>
      <c r="Y45" s="102">
        <f t="shared" si="6"/>
        <v>0.36</v>
      </c>
      <c r="Z45" s="103" t="str">
        <f t="shared" si="7"/>
        <v>Baja</v>
      </c>
      <c r="AA45" s="101">
        <f t="shared" si="8"/>
        <v>0.36</v>
      </c>
      <c r="AB45" s="103" t="str">
        <f t="shared" si="9"/>
        <v>Moderado</v>
      </c>
      <c r="AC45" s="101">
        <f t="shared" si="10"/>
        <v>0.6</v>
      </c>
      <c r="AD45" s="104" t="str">
        <f t="shared" si="11"/>
        <v>Moderado</v>
      </c>
      <c r="AE45" s="100" t="s">
        <v>278</v>
      </c>
      <c r="AF45" s="121" t="s">
        <v>279</v>
      </c>
      <c r="AG45" s="93" t="s">
        <v>107</v>
      </c>
      <c r="AH45" s="106">
        <v>45323</v>
      </c>
      <c r="AI45" s="168">
        <v>45657</v>
      </c>
      <c r="AJ45" s="107" t="s">
        <v>280</v>
      </c>
      <c r="AK45" s="95">
        <v>1</v>
      </c>
      <c r="AL45" s="181" t="s">
        <v>281</v>
      </c>
      <c r="AM45" s="95">
        <v>1</v>
      </c>
      <c r="AN45" s="109" t="s">
        <v>110</v>
      </c>
      <c r="AO45" s="95">
        <v>1</v>
      </c>
      <c r="AP45" s="110" t="s">
        <v>111</v>
      </c>
      <c r="AQ45" s="204"/>
      <c r="AR45" s="122"/>
      <c r="AS45" s="122"/>
      <c r="AT45" s="124"/>
      <c r="AU45" s="379"/>
      <c r="AV45" s="422"/>
      <c r="AW45" s="397"/>
      <c r="AX45" s="380"/>
      <c r="AY45" s="381"/>
      <c r="AZ45" s="205"/>
      <c r="BA45" s="397"/>
      <c r="BB45" s="90"/>
      <c r="BC45" s="1"/>
      <c r="BD45" s="1"/>
      <c r="BE45" s="1"/>
      <c r="BF45" s="1"/>
      <c r="BG45" s="1"/>
      <c r="BH45" s="1"/>
      <c r="BI45" s="1"/>
      <c r="BJ45" s="1"/>
      <c r="BK45" s="1"/>
      <c r="BL45" s="1"/>
      <c r="BM45" s="1"/>
      <c r="BN45" s="1"/>
      <c r="BO45" s="1"/>
    </row>
    <row r="46" spans="1:67" ht="43.5" customHeight="1" x14ac:dyDescent="0.25">
      <c r="A46" s="91">
        <v>17</v>
      </c>
      <c r="B46" s="92" t="s">
        <v>27</v>
      </c>
      <c r="C46" s="93" t="s">
        <v>95</v>
      </c>
      <c r="D46" s="93" t="s">
        <v>282</v>
      </c>
      <c r="E46" s="93" t="s">
        <v>283</v>
      </c>
      <c r="F46" s="93" t="s">
        <v>284</v>
      </c>
      <c r="G46" s="93" t="s">
        <v>98</v>
      </c>
      <c r="H46" s="95">
        <v>130</v>
      </c>
      <c r="I46" s="96" t="str">
        <f t="shared" si="21"/>
        <v>Media</v>
      </c>
      <c r="J46" s="97">
        <f t="shared" si="22"/>
        <v>0.6</v>
      </c>
      <c r="K46" s="97" t="s">
        <v>233</v>
      </c>
      <c r="L46" s="97" t="s">
        <v>233</v>
      </c>
      <c r="M46" s="96" t="str">
        <f>IF(OR(L46='[1]Tabla Impacto'!$C$11,L46='[1]Tabla Impacto'!$D$11),"Leve",IF(OR(L46='[1]Tabla Impacto'!$C$12,L46='[1]Tabla Impacto'!$D$12),"Menor",IF(OR(L46='[1]Tabla Impacto'!$C$13,L46='[1]Tabla Impacto'!$D$13),"Moderado",IF(OR(#REF!='[1]Tabla Impacto'!$C$14,L46='[1]Tabla Impacto'!$D$14),"Mayor",IF(OR(L46='[1]Tabla Impacto'!$C$15,#REF!='[1]Tabla Impacto'!$D$15),"Catastrófico","")))))</f>
        <v>Moderado</v>
      </c>
      <c r="N46" s="97">
        <f t="shared" si="23"/>
        <v>0.6</v>
      </c>
      <c r="O46" s="98" t="str">
        <f t="shared" si="24"/>
        <v>Moderado</v>
      </c>
      <c r="P46" s="95" t="s">
        <v>593</v>
      </c>
      <c r="Q46" s="99" t="s">
        <v>285</v>
      </c>
      <c r="R46" s="95" t="str">
        <f t="shared" si="20"/>
        <v>Probabilidad</v>
      </c>
      <c r="S46" s="100" t="s">
        <v>100</v>
      </c>
      <c r="T46" s="100" t="s">
        <v>101</v>
      </c>
      <c r="U46" s="101" t="str">
        <f t="shared" si="5"/>
        <v>40%</v>
      </c>
      <c r="V46" s="100" t="s">
        <v>102</v>
      </c>
      <c r="W46" s="100" t="s">
        <v>103</v>
      </c>
      <c r="X46" s="100" t="s">
        <v>104</v>
      </c>
      <c r="Y46" s="102">
        <f t="shared" si="6"/>
        <v>0.36</v>
      </c>
      <c r="Z46" s="103" t="str">
        <f t="shared" si="7"/>
        <v>Baja</v>
      </c>
      <c r="AA46" s="101">
        <f t="shared" si="8"/>
        <v>0.36</v>
      </c>
      <c r="AB46" s="103" t="str">
        <f t="shared" si="9"/>
        <v>Moderado</v>
      </c>
      <c r="AC46" s="101">
        <f t="shared" si="10"/>
        <v>0.6</v>
      </c>
      <c r="AD46" s="104" t="str">
        <f t="shared" si="11"/>
        <v>Moderado</v>
      </c>
      <c r="AE46" s="100" t="s">
        <v>278</v>
      </c>
      <c r="AF46" s="105" t="s">
        <v>286</v>
      </c>
      <c r="AG46" s="93" t="s">
        <v>148</v>
      </c>
      <c r="AH46" s="106">
        <v>45323</v>
      </c>
      <c r="AI46" s="168">
        <v>45657</v>
      </c>
      <c r="AJ46" s="107" t="s">
        <v>287</v>
      </c>
      <c r="AK46" s="95">
        <v>1</v>
      </c>
      <c r="AL46" s="181" t="s">
        <v>288</v>
      </c>
      <c r="AM46" s="95">
        <v>1</v>
      </c>
      <c r="AN46" s="109" t="s">
        <v>110</v>
      </c>
      <c r="AO46" s="95">
        <v>1</v>
      </c>
      <c r="AP46" s="110" t="s">
        <v>111</v>
      </c>
      <c r="AQ46" s="204"/>
      <c r="AR46" s="122"/>
      <c r="AS46" s="122"/>
      <c r="AT46" s="378"/>
      <c r="AU46" s="386"/>
      <c r="AV46" s="386"/>
      <c r="AW46" s="89"/>
      <c r="AX46" s="387"/>
      <c r="AY46" s="423"/>
      <c r="AZ46" s="140"/>
      <c r="BA46" s="397"/>
      <c r="BB46" s="90"/>
      <c r="BC46" s="1"/>
      <c r="BD46" s="1"/>
      <c r="BE46" s="1"/>
      <c r="BF46" s="1"/>
      <c r="BG46" s="1"/>
      <c r="BH46" s="1"/>
      <c r="BI46" s="1"/>
      <c r="BJ46" s="1"/>
      <c r="BK46" s="1"/>
      <c r="BL46" s="1"/>
      <c r="BM46" s="1"/>
      <c r="BN46" s="1"/>
      <c r="BO46" s="1"/>
    </row>
    <row r="47" spans="1:67" ht="43.5" customHeight="1" x14ac:dyDescent="0.25">
      <c r="A47" s="441">
        <v>18</v>
      </c>
      <c r="B47" s="440" t="s">
        <v>27</v>
      </c>
      <c r="C47" s="440" t="s">
        <v>95</v>
      </c>
      <c r="D47" s="440" t="s">
        <v>289</v>
      </c>
      <c r="E47" s="440" t="s">
        <v>290</v>
      </c>
      <c r="F47" s="440" t="s">
        <v>291</v>
      </c>
      <c r="G47" s="440" t="s">
        <v>292</v>
      </c>
      <c r="H47" s="437">
        <v>100</v>
      </c>
      <c r="I47" s="436" t="str">
        <f t="shared" si="21"/>
        <v>Media</v>
      </c>
      <c r="J47" s="438">
        <f t="shared" si="22"/>
        <v>0.6</v>
      </c>
      <c r="K47" s="440" t="s">
        <v>233</v>
      </c>
      <c r="L47" s="438" t="s">
        <v>233</v>
      </c>
      <c r="M47" s="436" t="str">
        <f>IF(OR(L47='[1]Tabla Impacto'!$C$11,L47='[1]Tabla Impacto'!$D$11),"Leve",IF(OR(L47='[1]Tabla Impacto'!$C$12,L47='[1]Tabla Impacto'!$D$12),"Menor",IF(OR(L47='[1]Tabla Impacto'!$C$13,L47='[1]Tabla Impacto'!$D$13),"Moderado",IF(OR(#REF!='[1]Tabla Impacto'!$C$14,L47='[1]Tabla Impacto'!$D$14),"Mayor",IF(OR(L47='[1]Tabla Impacto'!$C$15,L40='[1]Tabla Impacto'!$D$15),"Catastrófico","")))))</f>
        <v>Moderado</v>
      </c>
      <c r="N47" s="438">
        <f t="shared" si="23"/>
        <v>0.6</v>
      </c>
      <c r="O47" s="439" t="str">
        <f t="shared" si="24"/>
        <v>Moderado</v>
      </c>
      <c r="P47" s="95" t="s">
        <v>594</v>
      </c>
      <c r="Q47" s="99" t="s">
        <v>629</v>
      </c>
      <c r="R47" s="95" t="str">
        <f t="shared" si="20"/>
        <v>Probabilidad</v>
      </c>
      <c r="S47" s="100" t="s">
        <v>100</v>
      </c>
      <c r="T47" s="100" t="s">
        <v>101</v>
      </c>
      <c r="U47" s="101" t="str">
        <f t="shared" si="5"/>
        <v>40%</v>
      </c>
      <c r="V47" s="100" t="s">
        <v>293</v>
      </c>
      <c r="W47" s="100" t="s">
        <v>103</v>
      </c>
      <c r="X47" s="100" t="s">
        <v>294</v>
      </c>
      <c r="Y47" s="102">
        <f t="shared" si="6"/>
        <v>0.36</v>
      </c>
      <c r="Z47" s="103" t="str">
        <f t="shared" si="7"/>
        <v>Baja</v>
      </c>
      <c r="AA47" s="101">
        <f t="shared" si="8"/>
        <v>0.36</v>
      </c>
      <c r="AB47" s="103" t="str">
        <f t="shared" si="9"/>
        <v>Moderado</v>
      </c>
      <c r="AC47" s="101">
        <f t="shared" si="10"/>
        <v>0.6</v>
      </c>
      <c r="AD47" s="104" t="str">
        <f t="shared" si="11"/>
        <v>Moderado</v>
      </c>
      <c r="AE47" s="100" t="s">
        <v>105</v>
      </c>
      <c r="AF47" s="205" t="s">
        <v>295</v>
      </c>
      <c r="AG47" s="95" t="s">
        <v>115</v>
      </c>
      <c r="AH47" s="106">
        <v>45323</v>
      </c>
      <c r="AI47" s="168">
        <v>45657</v>
      </c>
      <c r="AJ47" s="105" t="s">
        <v>296</v>
      </c>
      <c r="AK47" s="95">
        <v>1</v>
      </c>
      <c r="AL47" s="107" t="s">
        <v>297</v>
      </c>
      <c r="AM47" s="95">
        <v>1</v>
      </c>
      <c r="AN47" s="109" t="s">
        <v>110</v>
      </c>
      <c r="AO47" s="95">
        <v>1</v>
      </c>
      <c r="AP47" s="110" t="s">
        <v>111</v>
      </c>
      <c r="AQ47" s="124"/>
      <c r="AR47" s="122"/>
      <c r="AS47" s="122"/>
      <c r="AT47" s="378"/>
      <c r="AU47" s="386"/>
      <c r="AV47" s="386"/>
      <c r="AW47" s="179"/>
      <c r="AX47" s="387"/>
      <c r="AY47" s="423"/>
      <c r="AZ47" s="140"/>
      <c r="BA47" s="89"/>
      <c r="BB47" s="90"/>
      <c r="BC47" s="1"/>
      <c r="BD47" s="1"/>
      <c r="BE47" s="1"/>
      <c r="BF47" s="1"/>
      <c r="BG47" s="1"/>
      <c r="BH47" s="1"/>
      <c r="BI47" s="1"/>
      <c r="BJ47" s="1"/>
      <c r="BK47" s="1"/>
      <c r="BL47" s="1"/>
      <c r="BM47" s="1"/>
      <c r="BN47" s="1"/>
      <c r="BO47" s="1"/>
    </row>
    <row r="48" spans="1:67" ht="43.5" customHeight="1" x14ac:dyDescent="0.25">
      <c r="A48" s="91">
        <v>19</v>
      </c>
      <c r="B48" s="92" t="s">
        <v>27</v>
      </c>
      <c r="C48" s="93" t="s">
        <v>199</v>
      </c>
      <c r="D48" s="93" t="s">
        <v>298</v>
      </c>
      <c r="E48" s="93" t="s">
        <v>299</v>
      </c>
      <c r="F48" s="93" t="s">
        <v>300</v>
      </c>
      <c r="G48" s="93" t="s">
        <v>98</v>
      </c>
      <c r="H48" s="95">
        <v>130</v>
      </c>
      <c r="I48" s="96" t="str">
        <f t="shared" ref="I48:I50" si="25">IF(H48&lt;=0,"",IF(H48&lt;=2,"Muy Baja",IF(H48&lt;=24,"Baja",IF(H48&lt;=500,"Media",IF(H48&lt;=5000,"Alta","Muy Alta")))))</f>
        <v>Media</v>
      </c>
      <c r="J48" s="97">
        <f t="shared" ref="J48:J53" si="26">IF(I48="","",IF(I48="Muy Baja",0.2,IF(I48="Baja",0.4,IF(I48="Media",0.6,IF(I48="Alta",0.8,IF(I48="Muy Alta",1,))))))</f>
        <v>0.6</v>
      </c>
      <c r="K48" s="97" t="s">
        <v>233</v>
      </c>
      <c r="L48" s="97" t="s">
        <v>233</v>
      </c>
      <c r="M48" s="96" t="str">
        <f>IF(OR(L48='[1]Tabla Impacto'!$C$11,L48='[1]Tabla Impacto'!$D$11),"Leve",IF(OR(L48='[1]Tabla Impacto'!$C$12,L48='[1]Tabla Impacto'!$D$12),"Menor",IF(OR(L48='[1]Tabla Impacto'!$C$13,L48='[1]Tabla Impacto'!$D$13),"Moderado",IF(OR(#REF!='[1]Tabla Impacto'!$C$14,L48='[1]Tabla Impacto'!$D$14),"Mayor",IF(OR(L48='[1]Tabla Impacto'!$C$15,#REF!='[1]Tabla Impacto'!$D$15),"Catastrófico","")))))</f>
        <v>Moderado</v>
      </c>
      <c r="N48" s="97">
        <f t="shared" ref="N48:N50" si="27">IF(M48="","",IF(M48="Leve",0.2,IF(M48="Menor",0.4,IF(M48="Moderado",0.6,IF(M48="Mayor",0.8,IF(M48="Catastrófico",1,))))))</f>
        <v>0.6</v>
      </c>
      <c r="O48" s="98" t="str">
        <f t="shared" ref="O48:O50" si="28">IF(OR(AND(I48="Muy Baja",M48="Leve"),AND(I48="Muy Baja",M48="Menor"),AND(I48="Baja",M48="Leve")),"Bajo",IF(OR(AND(I48="Muy baja",M48="Moderado"),AND(I48="Baja",M48="Menor"),AND(I48="Baja",M48="Moderado"),AND(I48="Media",M48="Leve"),AND(I48="Media",M48="Menor"),AND(I48="Media",M48="Moderado"),AND(I48="Alta",M48="Leve"),AND(I48="Alta",M48="Menor")),"Moderado",IF(OR(AND(I48="Muy Baja",M48="Mayor"),AND(I48="Baja",M48="Mayor"),AND(I48="Media",M48="Mayor"),AND(I48="Alta",M48="Moderado"),AND(I48="Alta",M48="Mayor"),AND(I48="Muy Alta",M48="Leve"),AND(I48="Muy Alta",M48="Menor"),AND(I48="Muy Alta",M48="Moderado"),AND(I48="Muy Alta",M48="Mayor")),"Alto",IF(OR(AND(I48="Muy Baja",M48="Catastrófico"),AND(I48="Baja",M48="Catastrófico"),AND(I48="Media",M48="Catastrófico"),AND(I48="Alta",M48="Catastrófico"),AND(I48="Muy Alta",M48="Catastrófico")),"Extremo",""))))</f>
        <v>Moderado</v>
      </c>
      <c r="P48" s="95" t="s">
        <v>595</v>
      </c>
      <c r="Q48" s="99" t="s">
        <v>301</v>
      </c>
      <c r="R48" s="95" t="str">
        <f t="shared" si="20"/>
        <v>Probabilidad</v>
      </c>
      <c r="S48" s="100" t="s">
        <v>100</v>
      </c>
      <c r="T48" s="100" t="s">
        <v>101</v>
      </c>
      <c r="U48" s="101" t="str">
        <f t="shared" si="5"/>
        <v>40%</v>
      </c>
      <c r="V48" s="100" t="s">
        <v>102</v>
      </c>
      <c r="W48" s="100" t="s">
        <v>103</v>
      </c>
      <c r="X48" s="100" t="s">
        <v>104</v>
      </c>
      <c r="Y48" s="102">
        <f t="shared" si="6"/>
        <v>0.36</v>
      </c>
      <c r="Z48" s="103" t="str">
        <f t="shared" si="7"/>
        <v>Baja</v>
      </c>
      <c r="AA48" s="101">
        <f t="shared" si="8"/>
        <v>0.36</v>
      </c>
      <c r="AB48" s="103" t="str">
        <f t="shared" si="9"/>
        <v>Moderado</v>
      </c>
      <c r="AC48" s="101">
        <f t="shared" si="10"/>
        <v>0.6</v>
      </c>
      <c r="AD48" s="104" t="str">
        <f t="shared" si="11"/>
        <v>Moderado</v>
      </c>
      <c r="AE48" s="100" t="s">
        <v>278</v>
      </c>
      <c r="AF48" s="206" t="s">
        <v>302</v>
      </c>
      <c r="AG48" s="93" t="s">
        <v>107</v>
      </c>
      <c r="AH48" s="106">
        <v>45323</v>
      </c>
      <c r="AI48" s="168">
        <v>45657</v>
      </c>
      <c r="AJ48" s="107" t="s">
        <v>303</v>
      </c>
      <c r="AK48" s="95">
        <v>1</v>
      </c>
      <c r="AL48" s="181" t="s">
        <v>304</v>
      </c>
      <c r="AM48" s="95">
        <v>1</v>
      </c>
      <c r="AN48" s="109" t="s">
        <v>110</v>
      </c>
      <c r="AO48" s="95">
        <v>1</v>
      </c>
      <c r="AP48" s="110" t="s">
        <v>111</v>
      </c>
      <c r="AQ48" s="124"/>
      <c r="AR48" s="122"/>
      <c r="AS48" s="122"/>
      <c r="AT48" s="124"/>
      <c r="AU48" s="382"/>
      <c r="AV48" s="383"/>
      <c r="AW48" s="179"/>
      <c r="AX48" s="384"/>
      <c r="AY48" s="385"/>
      <c r="AZ48" s="376"/>
      <c r="BA48" s="89"/>
      <c r="BB48" s="90"/>
      <c r="BC48" s="1"/>
      <c r="BD48" s="1"/>
      <c r="BE48" s="1"/>
      <c r="BF48" s="1"/>
      <c r="BG48" s="1"/>
      <c r="BH48" s="1"/>
      <c r="BI48" s="1"/>
      <c r="BJ48" s="1"/>
      <c r="BK48" s="1"/>
      <c r="BL48" s="1"/>
      <c r="BM48" s="1"/>
      <c r="BN48" s="1"/>
      <c r="BO48" s="1"/>
    </row>
    <row r="49" spans="1:67" ht="43.5" customHeight="1" x14ac:dyDescent="0.25">
      <c r="A49" s="91">
        <v>20</v>
      </c>
      <c r="B49" s="25" t="s">
        <v>28</v>
      </c>
      <c r="C49" s="93" t="s">
        <v>95</v>
      </c>
      <c r="D49" s="107" t="s">
        <v>305</v>
      </c>
      <c r="E49" s="107" t="s">
        <v>306</v>
      </c>
      <c r="F49" s="93" t="s">
        <v>307</v>
      </c>
      <c r="G49" s="93" t="s">
        <v>98</v>
      </c>
      <c r="H49" s="95">
        <v>24</v>
      </c>
      <c r="I49" s="96" t="str">
        <f t="shared" si="25"/>
        <v>Baja</v>
      </c>
      <c r="J49" s="97">
        <f t="shared" si="26"/>
        <v>0.4</v>
      </c>
      <c r="K49" s="97" t="s">
        <v>203</v>
      </c>
      <c r="L49" s="97" t="s">
        <v>203</v>
      </c>
      <c r="M49" s="96" t="str">
        <f>IF(OR(L49='[1]Tabla Impacto'!$C$11,L49='[1]Tabla Impacto'!$D$11),"Leve",IF(OR(L49='[1]Tabla Impacto'!$C$12,L49='[1]Tabla Impacto'!$D$12),"Menor",IF(OR(L49='[1]Tabla Impacto'!$C$13,L49='[1]Tabla Impacto'!$D$13),"Moderado",IF(OR(#REF!='[1]Tabla Impacto'!$C$14,L49='[1]Tabla Impacto'!$D$14),"Mayor",IF(OR(L49='[1]Tabla Impacto'!$C$15,L20='[1]Tabla Impacto'!$D$15),"Catastrófico","")))))</f>
        <v>Leve</v>
      </c>
      <c r="N49" s="97">
        <f t="shared" si="27"/>
        <v>0.2</v>
      </c>
      <c r="O49" s="98" t="str">
        <f t="shared" si="28"/>
        <v>Bajo</v>
      </c>
      <c r="P49" s="95" t="s">
        <v>596</v>
      </c>
      <c r="Q49" s="99" t="s">
        <v>308</v>
      </c>
      <c r="R49" s="95" t="str">
        <f t="shared" si="20"/>
        <v>Probabilidad</v>
      </c>
      <c r="S49" s="100" t="s">
        <v>100</v>
      </c>
      <c r="T49" s="100" t="s">
        <v>101</v>
      </c>
      <c r="U49" s="101" t="str">
        <f t="shared" si="5"/>
        <v>40%</v>
      </c>
      <c r="V49" s="100" t="s">
        <v>102</v>
      </c>
      <c r="W49" s="100" t="s">
        <v>103</v>
      </c>
      <c r="X49" s="100" t="s">
        <v>104</v>
      </c>
      <c r="Y49" s="102">
        <f t="shared" si="6"/>
        <v>0.24</v>
      </c>
      <c r="Z49" s="103" t="str">
        <f t="shared" si="7"/>
        <v>Baja</v>
      </c>
      <c r="AA49" s="101">
        <f t="shared" si="8"/>
        <v>0.24</v>
      </c>
      <c r="AB49" s="103" t="str">
        <f t="shared" si="9"/>
        <v>Leve</v>
      </c>
      <c r="AC49" s="101">
        <f t="shared" si="10"/>
        <v>0.2</v>
      </c>
      <c r="AD49" s="104" t="str">
        <f t="shared" si="11"/>
        <v>Bajo</v>
      </c>
      <c r="AE49" s="100" t="s">
        <v>105</v>
      </c>
      <c r="AF49" s="206" t="s">
        <v>309</v>
      </c>
      <c r="AG49" s="93" t="s">
        <v>107</v>
      </c>
      <c r="AH49" s="106">
        <v>45323</v>
      </c>
      <c r="AI49" s="168">
        <v>45657</v>
      </c>
      <c r="AJ49" s="137" t="s">
        <v>310</v>
      </c>
      <c r="AK49" s="95">
        <v>1</v>
      </c>
      <c r="AL49" s="181" t="s">
        <v>311</v>
      </c>
      <c r="AM49" s="95">
        <v>1</v>
      </c>
      <c r="AN49" s="109" t="s">
        <v>110</v>
      </c>
      <c r="AO49" s="95">
        <v>1</v>
      </c>
      <c r="AP49" s="110" t="s">
        <v>111</v>
      </c>
      <c r="AQ49" s="207"/>
      <c r="AR49" s="122"/>
      <c r="AS49" s="122"/>
      <c r="AT49" s="124"/>
      <c r="AU49" s="208"/>
      <c r="AV49" s="377"/>
      <c r="AW49" s="179"/>
      <c r="AX49" s="203"/>
      <c r="AY49" s="140"/>
      <c r="AZ49" s="377"/>
      <c r="BA49" s="89"/>
      <c r="BB49" s="117"/>
      <c r="BC49" s="1"/>
      <c r="BD49" s="1"/>
      <c r="BE49" s="1"/>
      <c r="BF49" s="1"/>
      <c r="BG49" s="1"/>
      <c r="BH49" s="1"/>
      <c r="BI49" s="1"/>
      <c r="BJ49" s="1"/>
      <c r="BK49" s="1"/>
      <c r="BL49" s="1"/>
      <c r="BM49" s="1"/>
      <c r="BN49" s="1"/>
      <c r="BO49" s="1"/>
    </row>
    <row r="50" spans="1:67" s="435" customFormat="1" ht="43.5" customHeight="1" x14ac:dyDescent="0.25">
      <c r="A50" s="602">
        <v>21</v>
      </c>
      <c r="B50" s="635" t="s">
        <v>29</v>
      </c>
      <c r="C50" s="636" t="s">
        <v>95</v>
      </c>
      <c r="D50" s="636" t="s">
        <v>312</v>
      </c>
      <c r="E50" s="636" t="s">
        <v>313</v>
      </c>
      <c r="F50" s="636" t="s">
        <v>630</v>
      </c>
      <c r="G50" s="636" t="s">
        <v>314</v>
      </c>
      <c r="H50" s="637">
        <v>12</v>
      </c>
      <c r="I50" s="604" t="str">
        <f t="shared" si="25"/>
        <v>Baja</v>
      </c>
      <c r="J50" s="605">
        <f t="shared" si="26"/>
        <v>0.4</v>
      </c>
      <c r="K50" s="636" t="s">
        <v>99</v>
      </c>
      <c r="L50" s="638" t="str">
        <f>IF(NOT(ISERROR(MATCH(K50,'[5]Tabla Impacto'!$B$152:$B$154,0))),'[5]Tabla Impacto'!$F$154&amp;"Por favor no seleccionar los criterios de impacto(Afectación Económica o presupuestal y Pérdida Reputacional)",K50)</f>
        <v xml:space="preserve">     El riesgo afecta la imagen de la entidad con algunos usuarios de relevancia frente al logro de los objetivos</v>
      </c>
      <c r="M50" s="604" t="str">
        <f>IF(OR(L50='[5]Tabla Impacto'!$C$11,L50='[5]Tabla Impacto'!$D$11),"Leve",IF(OR(L50='[5]Tabla Impacto'!$C$12,L50='[5]Tabla Impacto'!$D$12),"Menor",IF(OR(L50='[5]Tabla Impacto'!$C$13,L50='[5]Tabla Impacto'!$D$13),"Moderado",IF(OR(#REF!='[5]Tabla Impacto'!$C$14,L50='[5]Tabla Impacto'!$D$14),"Mayor",IF(OR(L50='[5]Tabla Impacto'!$C$15,#REF!='[5]Tabla Impacto'!$D$15),"Catastrófico","")))))</f>
        <v>Moderado</v>
      </c>
      <c r="N50" s="605">
        <f t="shared" si="27"/>
        <v>0.6</v>
      </c>
      <c r="O50" s="606" t="str">
        <f t="shared" si="28"/>
        <v>Moderado</v>
      </c>
      <c r="P50" s="602" t="s">
        <v>597</v>
      </c>
      <c r="Q50" s="639" t="s">
        <v>662</v>
      </c>
      <c r="R50" s="602" t="str">
        <f t="shared" si="20"/>
        <v>Probabilidad</v>
      </c>
      <c r="S50" s="607" t="s">
        <v>100</v>
      </c>
      <c r="T50" s="607" t="s">
        <v>101</v>
      </c>
      <c r="U50" s="608" t="str">
        <f t="shared" si="5"/>
        <v>40%</v>
      </c>
      <c r="V50" s="607" t="s">
        <v>102</v>
      </c>
      <c r="W50" s="607" t="s">
        <v>103</v>
      </c>
      <c r="X50" s="607" t="s">
        <v>104</v>
      </c>
      <c r="Y50" s="609">
        <f t="shared" si="6"/>
        <v>0.24</v>
      </c>
      <c r="Z50" s="610" t="str">
        <f t="shared" si="7"/>
        <v>Baja</v>
      </c>
      <c r="AA50" s="608">
        <f t="shared" si="8"/>
        <v>0.24</v>
      </c>
      <c r="AB50" s="610" t="str">
        <f t="shared" si="9"/>
        <v>Moderado</v>
      </c>
      <c r="AC50" s="608">
        <f t="shared" si="10"/>
        <v>0.6</v>
      </c>
      <c r="AD50" s="611" t="str">
        <f t="shared" si="11"/>
        <v>Moderado</v>
      </c>
      <c r="AE50" s="612" t="s">
        <v>105</v>
      </c>
      <c r="AF50" s="613" t="s">
        <v>631</v>
      </c>
      <c r="AG50" s="614" t="s">
        <v>171</v>
      </c>
      <c r="AH50" s="615">
        <v>45292</v>
      </c>
      <c r="AI50" s="615">
        <v>45657</v>
      </c>
      <c r="AJ50" s="616" t="s">
        <v>632</v>
      </c>
      <c r="AK50" s="602">
        <v>4</v>
      </c>
      <c r="AL50" s="616" t="s">
        <v>633</v>
      </c>
      <c r="AM50" s="602">
        <v>1</v>
      </c>
      <c r="AN50" s="617" t="s">
        <v>110</v>
      </c>
      <c r="AO50" s="602">
        <v>1</v>
      </c>
      <c r="AP50" s="618" t="s">
        <v>111</v>
      </c>
      <c r="AQ50" s="619"/>
      <c r="AR50" s="620"/>
      <c r="AS50" s="621"/>
      <c r="AT50" s="621"/>
      <c r="AU50" s="622"/>
      <c r="AV50" s="623"/>
      <c r="AW50" s="624"/>
      <c r="AX50" s="621"/>
      <c r="AY50" s="622"/>
      <c r="AZ50" s="622"/>
      <c r="BA50" s="625"/>
      <c r="BB50" s="626"/>
    </row>
    <row r="51" spans="1:67" s="435" customFormat="1" ht="43.5" customHeight="1" x14ac:dyDescent="0.25">
      <c r="A51" s="603">
        <v>22</v>
      </c>
      <c r="B51" s="635" t="s">
        <v>29</v>
      </c>
      <c r="C51" s="636" t="s">
        <v>95</v>
      </c>
      <c r="D51" s="636" t="s">
        <v>634</v>
      </c>
      <c r="E51" s="636" t="s">
        <v>635</v>
      </c>
      <c r="F51" s="636" t="s">
        <v>636</v>
      </c>
      <c r="G51" s="636" t="s">
        <v>314</v>
      </c>
      <c r="H51" s="637">
        <v>4</v>
      </c>
      <c r="I51" s="604" t="s">
        <v>493</v>
      </c>
      <c r="J51" s="605">
        <f t="shared" si="26"/>
        <v>0.6</v>
      </c>
      <c r="K51" s="636" t="s">
        <v>99</v>
      </c>
      <c r="L51" s="638" t="str">
        <f>IF(NOT(ISERROR(MATCH(K51,'[5]Tabla Impacto'!$B$152:$B$154,0))),'[5]Tabla Impacto'!$F$154&amp;"Por favor no seleccionar los criterios de impacto(Afectación Económica o presupuestal y Pérdida Reputacional)",K51)</f>
        <v xml:space="preserve">     El riesgo afecta la imagen de la entidad con algunos usuarios de relevancia frente al logro de los objetivos</v>
      </c>
      <c r="M51" s="604" t="s">
        <v>512</v>
      </c>
      <c r="N51" s="605">
        <v>0.8</v>
      </c>
      <c r="O51" s="606" t="s">
        <v>637</v>
      </c>
      <c r="P51" s="602" t="s">
        <v>598</v>
      </c>
      <c r="Q51" s="640" t="s">
        <v>663</v>
      </c>
      <c r="R51" s="602" t="s">
        <v>49</v>
      </c>
      <c r="S51" s="607" t="s">
        <v>100</v>
      </c>
      <c r="T51" s="607" t="s">
        <v>101</v>
      </c>
      <c r="U51" s="608" t="str">
        <f t="shared" si="5"/>
        <v>40%</v>
      </c>
      <c r="V51" s="607" t="s">
        <v>102</v>
      </c>
      <c r="W51" s="607" t="s">
        <v>103</v>
      </c>
      <c r="X51" s="607" t="s">
        <v>104</v>
      </c>
      <c r="Y51" s="609">
        <f t="shared" si="6"/>
        <v>0.6</v>
      </c>
      <c r="Z51" s="610" t="str">
        <f t="shared" si="7"/>
        <v>Media</v>
      </c>
      <c r="AA51" s="608">
        <f t="shared" si="8"/>
        <v>0.6</v>
      </c>
      <c r="AB51" s="610" t="str">
        <f t="shared" si="9"/>
        <v>Moderado</v>
      </c>
      <c r="AC51" s="608">
        <f t="shared" si="10"/>
        <v>0.48</v>
      </c>
      <c r="AD51" s="611" t="str">
        <f t="shared" si="11"/>
        <v>Moderado</v>
      </c>
      <c r="AE51" s="612" t="s">
        <v>105</v>
      </c>
      <c r="AF51" s="613" t="s">
        <v>638</v>
      </c>
      <c r="AG51" s="614" t="s">
        <v>171</v>
      </c>
      <c r="AH51" s="615">
        <v>45292</v>
      </c>
      <c r="AI51" s="615">
        <v>45657</v>
      </c>
      <c r="AJ51" s="627" t="s">
        <v>639</v>
      </c>
      <c r="AK51" s="602">
        <v>4</v>
      </c>
      <c r="AL51" s="616" t="s">
        <v>319</v>
      </c>
      <c r="AM51" s="602">
        <v>1</v>
      </c>
      <c r="AN51" s="617" t="s">
        <v>110</v>
      </c>
      <c r="AO51" s="602">
        <v>1</v>
      </c>
      <c r="AP51" s="618" t="s">
        <v>111</v>
      </c>
      <c r="AQ51" s="619"/>
      <c r="AR51" s="620"/>
      <c r="AS51" s="621"/>
      <c r="AT51" s="621"/>
      <c r="AU51" s="622"/>
      <c r="AV51" s="623"/>
      <c r="AW51" s="624"/>
      <c r="AX51" s="621"/>
      <c r="AY51" s="622"/>
      <c r="AZ51" s="623"/>
      <c r="BA51" s="625"/>
      <c r="BB51" s="626"/>
    </row>
    <row r="52" spans="1:67" s="435" customFormat="1" ht="43.5" customHeight="1" x14ac:dyDescent="0.25">
      <c r="A52" s="643">
        <v>23</v>
      </c>
      <c r="B52" s="646" t="s">
        <v>29</v>
      </c>
      <c r="C52" s="646" t="s">
        <v>95</v>
      </c>
      <c r="D52" s="646" t="s">
        <v>315</v>
      </c>
      <c r="E52" s="646" t="s">
        <v>316</v>
      </c>
      <c r="F52" s="646" t="s">
        <v>317</v>
      </c>
      <c r="G52" s="646" t="s">
        <v>98</v>
      </c>
      <c r="H52" s="649">
        <v>12</v>
      </c>
      <c r="I52" s="652" t="str">
        <f t="shared" ref="I52:I59" si="29">IF(H52&lt;=0,"",IF(H52&lt;=2,"Muy Baja",IF(H52&lt;=24,"Baja",IF(H52&lt;=500,"Media",IF(H52&lt;=5000,"Alta","Muy Alta")))))</f>
        <v>Baja</v>
      </c>
      <c r="J52" s="655">
        <f t="shared" si="26"/>
        <v>0.4</v>
      </c>
      <c r="K52" s="646" t="s">
        <v>99</v>
      </c>
      <c r="L52" s="658" t="str">
        <f>IF(NOT(ISERROR(MATCH(K52,'[5]Tabla Impacto'!$B$152:$B$154,0))),'[5]Tabla Impacto'!$F$154&amp;"Por favor no seleccionar los criterios de impacto(Afectación Económica o presupuestal y Pérdida Reputacional)",K52)</f>
        <v xml:space="preserve">     El riesgo afecta la imagen de la entidad con algunos usuarios de relevancia frente al logro de los objetivos</v>
      </c>
      <c r="M52" s="652" t="str">
        <f>IF(OR(L52='[5]Tabla Impacto'!$C$11,L52='[5]Tabla Impacto'!$D$11),"Leve",IF(OR(L52='[5]Tabla Impacto'!$C$12,L52='[5]Tabla Impacto'!$D$12),"Menor",IF(OR(L52='[5]Tabla Impacto'!$C$13,L52='[5]Tabla Impacto'!$D$13),"Moderado",IF(OR(#REF!='[5]Tabla Impacto'!$C$14,L52='[5]Tabla Impacto'!$D$14),"Mayor",IF(OR(L52='[5]Tabla Impacto'!$C$15,#REF!='[5]Tabla Impacto'!$D$15),"Catastrófico","")))))</f>
        <v>Moderado</v>
      </c>
      <c r="N52" s="655">
        <f>IF(M52="","",IF(M52="Leve",0.2,IF(M52="Menor",0.4,IF(M52="Moderado",0.6,IF(M52="Mayor",0.8,IF(M52="Catastrófico",1,))))))</f>
        <v>0.6</v>
      </c>
      <c r="O52" s="661"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Moderado</v>
      </c>
      <c r="P52" s="602" t="s">
        <v>599</v>
      </c>
      <c r="Q52" s="640" t="s">
        <v>664</v>
      </c>
      <c r="R52" s="602" t="str">
        <f t="shared" ref="R52:R59" si="30">IF(OR(S52="Preventivo",S52="Detectivo"),"Probabilidad",IF(S52="Correctivo","Impacto",""))</f>
        <v>Probabilidad</v>
      </c>
      <c r="S52" s="607" t="s">
        <v>100</v>
      </c>
      <c r="T52" s="607" t="s">
        <v>101</v>
      </c>
      <c r="U52" s="608" t="str">
        <f t="shared" si="5"/>
        <v>40%</v>
      </c>
      <c r="V52" s="607" t="s">
        <v>102</v>
      </c>
      <c r="W52" s="607" t="s">
        <v>103</v>
      </c>
      <c r="X52" s="607" t="s">
        <v>104</v>
      </c>
      <c r="Y52" s="609">
        <f t="shared" si="6"/>
        <v>0.24</v>
      </c>
      <c r="Z52" s="610" t="str">
        <f t="shared" si="7"/>
        <v>Baja</v>
      </c>
      <c r="AA52" s="608">
        <f t="shared" si="8"/>
        <v>0.24</v>
      </c>
      <c r="AB52" s="610" t="str">
        <f t="shared" si="9"/>
        <v>Moderado</v>
      </c>
      <c r="AC52" s="608">
        <f t="shared" si="10"/>
        <v>0.6</v>
      </c>
      <c r="AD52" s="611" t="str">
        <f t="shared" si="11"/>
        <v>Moderado</v>
      </c>
      <c r="AE52" s="612" t="s">
        <v>105</v>
      </c>
      <c r="AF52" s="613" t="s">
        <v>640</v>
      </c>
      <c r="AG52" s="614" t="s">
        <v>171</v>
      </c>
      <c r="AH52" s="615">
        <v>45292</v>
      </c>
      <c r="AI52" s="615">
        <v>45657</v>
      </c>
      <c r="AJ52" s="627" t="s">
        <v>641</v>
      </c>
      <c r="AK52" s="602">
        <v>2</v>
      </c>
      <c r="AL52" s="616" t="s">
        <v>633</v>
      </c>
      <c r="AM52" s="602">
        <v>1</v>
      </c>
      <c r="AN52" s="617" t="s">
        <v>110</v>
      </c>
      <c r="AO52" s="602">
        <v>1</v>
      </c>
      <c r="AP52" s="618" t="s">
        <v>111</v>
      </c>
      <c r="AQ52" s="619"/>
      <c r="AR52" s="628"/>
      <c r="AS52" s="621"/>
      <c r="AT52" s="621"/>
      <c r="AU52" s="622"/>
      <c r="AV52" s="623"/>
      <c r="AW52" s="624"/>
      <c r="AX52" s="621"/>
      <c r="AY52" s="622"/>
      <c r="AZ52" s="623"/>
      <c r="BA52" s="625"/>
      <c r="BB52" s="626"/>
    </row>
    <row r="53" spans="1:67" s="435" customFormat="1" ht="43.5" customHeight="1" x14ac:dyDescent="0.25">
      <c r="A53" s="644"/>
      <c r="B53" s="647"/>
      <c r="C53" s="647"/>
      <c r="D53" s="647"/>
      <c r="E53" s="647"/>
      <c r="F53" s="647"/>
      <c r="G53" s="647"/>
      <c r="H53" s="650"/>
      <c r="I53" s="653"/>
      <c r="J53" s="656"/>
      <c r="K53" s="647"/>
      <c r="L53" s="659"/>
      <c r="M53" s="653"/>
      <c r="N53" s="656"/>
      <c r="O53" s="662"/>
      <c r="P53" s="602" t="s">
        <v>665</v>
      </c>
      <c r="Q53" s="642" t="s">
        <v>320</v>
      </c>
      <c r="R53" s="602" t="str">
        <f t="shared" si="30"/>
        <v>Probabilidad</v>
      </c>
      <c r="S53" s="607" t="s">
        <v>100</v>
      </c>
      <c r="T53" s="607" t="s">
        <v>101</v>
      </c>
      <c r="U53" s="608" t="str">
        <f t="shared" si="5"/>
        <v>40%</v>
      </c>
      <c r="V53" s="607" t="s">
        <v>102</v>
      </c>
      <c r="W53" s="607" t="s">
        <v>103</v>
      </c>
      <c r="X53" s="607" t="s">
        <v>104</v>
      </c>
      <c r="Y53" s="609">
        <f t="shared" si="6"/>
        <v>0</v>
      </c>
      <c r="Z53" s="610" t="str">
        <f t="shared" si="7"/>
        <v>Muy Baja</v>
      </c>
      <c r="AA53" s="608">
        <f t="shared" si="8"/>
        <v>0</v>
      </c>
      <c r="AB53" s="610" t="str">
        <f t="shared" si="9"/>
        <v>Leve</v>
      </c>
      <c r="AC53" s="608">
        <f t="shared" si="10"/>
        <v>0</v>
      </c>
      <c r="AD53" s="611" t="str">
        <f t="shared" si="11"/>
        <v>Bajo</v>
      </c>
      <c r="AE53" s="612" t="s">
        <v>105</v>
      </c>
      <c r="AF53" s="613" t="s">
        <v>318</v>
      </c>
      <c r="AG53" s="614" t="s">
        <v>321</v>
      </c>
      <c r="AH53" s="615">
        <v>45292</v>
      </c>
      <c r="AI53" s="615">
        <v>45657</v>
      </c>
      <c r="AJ53" s="627" t="s">
        <v>642</v>
      </c>
      <c r="AK53" s="602">
        <v>2</v>
      </c>
      <c r="AL53" s="616" t="s">
        <v>633</v>
      </c>
      <c r="AM53" s="602">
        <v>2</v>
      </c>
      <c r="AN53" s="617" t="s">
        <v>110</v>
      </c>
      <c r="AO53" s="602">
        <v>2</v>
      </c>
      <c r="AP53" s="618" t="s">
        <v>111</v>
      </c>
      <c r="AQ53" s="619"/>
      <c r="AR53" s="620"/>
      <c r="AS53" s="621"/>
      <c r="AT53" s="621"/>
      <c r="AU53" s="619"/>
      <c r="AV53" s="619"/>
      <c r="AW53" s="624"/>
      <c r="AX53" s="621"/>
      <c r="AY53" s="619"/>
      <c r="AZ53" s="619"/>
      <c r="BA53" s="625"/>
      <c r="BB53" s="626"/>
    </row>
    <row r="54" spans="1:67" s="435" customFormat="1" ht="43.5" customHeight="1" x14ac:dyDescent="0.25">
      <c r="A54" s="644"/>
      <c r="B54" s="647"/>
      <c r="C54" s="647"/>
      <c r="D54" s="647"/>
      <c r="E54" s="647"/>
      <c r="F54" s="647"/>
      <c r="G54" s="647"/>
      <c r="H54" s="650"/>
      <c r="I54" s="653"/>
      <c r="J54" s="656"/>
      <c r="K54" s="647"/>
      <c r="L54" s="659"/>
      <c r="M54" s="653"/>
      <c r="N54" s="656"/>
      <c r="O54" s="662"/>
      <c r="P54" s="602" t="s">
        <v>669</v>
      </c>
      <c r="Q54" s="642" t="s">
        <v>322</v>
      </c>
      <c r="R54" s="602" t="str">
        <f t="shared" si="30"/>
        <v>Probabilidad</v>
      </c>
      <c r="S54" s="607" t="s">
        <v>100</v>
      </c>
      <c r="T54" s="607" t="s">
        <v>101</v>
      </c>
      <c r="U54" s="608" t="str">
        <f t="shared" si="5"/>
        <v>40%</v>
      </c>
      <c r="V54" s="607" t="s">
        <v>102</v>
      </c>
      <c r="W54" s="607" t="s">
        <v>103</v>
      </c>
      <c r="X54" s="607" t="s">
        <v>104</v>
      </c>
      <c r="Y54" s="609">
        <f t="shared" si="6"/>
        <v>0</v>
      </c>
      <c r="Z54" s="610" t="str">
        <f t="shared" si="7"/>
        <v>Muy Baja</v>
      </c>
      <c r="AA54" s="608">
        <f t="shared" si="8"/>
        <v>0</v>
      </c>
      <c r="AB54" s="610" t="str">
        <f t="shared" si="9"/>
        <v>Leve</v>
      </c>
      <c r="AC54" s="608">
        <f t="shared" si="10"/>
        <v>0</v>
      </c>
      <c r="AD54" s="611" t="str">
        <f t="shared" si="11"/>
        <v>Bajo</v>
      </c>
      <c r="AE54" s="612" t="s">
        <v>105</v>
      </c>
      <c r="AF54" s="613" t="s">
        <v>643</v>
      </c>
      <c r="AG54" s="629" t="s">
        <v>171</v>
      </c>
      <c r="AH54" s="615">
        <v>45292</v>
      </c>
      <c r="AI54" s="615">
        <v>45657</v>
      </c>
      <c r="AJ54" s="627" t="s">
        <v>644</v>
      </c>
      <c r="AK54" s="602">
        <v>4</v>
      </c>
      <c r="AL54" s="616" t="s">
        <v>645</v>
      </c>
      <c r="AM54" s="602">
        <v>3</v>
      </c>
      <c r="AN54" s="617" t="s">
        <v>110</v>
      </c>
      <c r="AO54" s="602">
        <v>3</v>
      </c>
      <c r="AP54" s="618" t="s">
        <v>111</v>
      </c>
      <c r="AQ54" s="619"/>
      <c r="AR54" s="630"/>
      <c r="AS54" s="621"/>
      <c r="AT54" s="621"/>
      <c r="AU54" s="622"/>
      <c r="AV54" s="631"/>
      <c r="AW54" s="624"/>
      <c r="AX54" s="621"/>
      <c r="AY54" s="632"/>
      <c r="AZ54" s="623"/>
      <c r="BA54" s="625"/>
      <c r="BB54" s="626"/>
    </row>
    <row r="55" spans="1:67" s="435" customFormat="1" ht="43.5" customHeight="1" x14ac:dyDescent="0.25">
      <c r="A55" s="644"/>
      <c r="B55" s="647"/>
      <c r="C55" s="647"/>
      <c r="D55" s="647"/>
      <c r="E55" s="647"/>
      <c r="F55" s="647"/>
      <c r="G55" s="647"/>
      <c r="H55" s="650"/>
      <c r="I55" s="653"/>
      <c r="J55" s="656"/>
      <c r="K55" s="647"/>
      <c r="L55" s="659"/>
      <c r="M55" s="653"/>
      <c r="N55" s="656"/>
      <c r="O55" s="662"/>
      <c r="P55" s="602" t="s">
        <v>666</v>
      </c>
      <c r="Q55" s="642" t="s">
        <v>646</v>
      </c>
      <c r="R55" s="602" t="str">
        <f t="shared" si="30"/>
        <v>Probabilidad</v>
      </c>
      <c r="S55" s="607" t="s">
        <v>100</v>
      </c>
      <c r="T55" s="607" t="s">
        <v>101</v>
      </c>
      <c r="U55" s="608" t="str">
        <f t="shared" si="5"/>
        <v>40%</v>
      </c>
      <c r="V55" s="607" t="s">
        <v>102</v>
      </c>
      <c r="W55" s="607" t="s">
        <v>103</v>
      </c>
      <c r="X55" s="607" t="s">
        <v>104</v>
      </c>
      <c r="Y55" s="609">
        <f t="shared" si="6"/>
        <v>0</v>
      </c>
      <c r="Z55" s="610" t="str">
        <f t="shared" si="7"/>
        <v>Muy Baja</v>
      </c>
      <c r="AA55" s="608">
        <f t="shared" si="8"/>
        <v>0</v>
      </c>
      <c r="AB55" s="610" t="str">
        <f t="shared" si="9"/>
        <v>Leve</v>
      </c>
      <c r="AC55" s="608">
        <f t="shared" si="10"/>
        <v>0</v>
      </c>
      <c r="AD55" s="611" t="str">
        <f t="shared" si="11"/>
        <v>Bajo</v>
      </c>
      <c r="AE55" s="612" t="s">
        <v>105</v>
      </c>
      <c r="AF55" s="613" t="s">
        <v>647</v>
      </c>
      <c r="AG55" s="629" t="s">
        <v>171</v>
      </c>
      <c r="AH55" s="615">
        <v>45292</v>
      </c>
      <c r="AI55" s="615">
        <v>45657</v>
      </c>
      <c r="AJ55" s="627" t="s">
        <v>648</v>
      </c>
      <c r="AK55" s="602">
        <v>2</v>
      </c>
      <c r="AL55" s="616" t="s">
        <v>633</v>
      </c>
      <c r="AM55" s="602"/>
      <c r="AN55" s="617"/>
      <c r="AO55" s="602"/>
      <c r="AP55" s="618"/>
      <c r="AQ55" s="619"/>
      <c r="AR55" s="630"/>
      <c r="AS55" s="621"/>
      <c r="AT55" s="621"/>
      <c r="AU55" s="622"/>
      <c r="AV55" s="631"/>
      <c r="AW55" s="624"/>
      <c r="AX55" s="621"/>
      <c r="AY55" s="632"/>
      <c r="AZ55" s="623"/>
      <c r="BA55" s="625"/>
      <c r="BB55" s="626"/>
    </row>
    <row r="56" spans="1:67" s="435" customFormat="1" ht="43.5" customHeight="1" x14ac:dyDescent="0.25">
      <c r="A56" s="644"/>
      <c r="B56" s="647"/>
      <c r="C56" s="647"/>
      <c r="D56" s="647"/>
      <c r="E56" s="647"/>
      <c r="F56" s="647"/>
      <c r="G56" s="647"/>
      <c r="H56" s="650"/>
      <c r="I56" s="653"/>
      <c r="J56" s="656"/>
      <c r="K56" s="647"/>
      <c r="L56" s="659"/>
      <c r="M56" s="653"/>
      <c r="N56" s="656"/>
      <c r="O56" s="662"/>
      <c r="P56" s="602" t="s">
        <v>667</v>
      </c>
      <c r="Q56" s="636" t="s">
        <v>649</v>
      </c>
      <c r="R56" s="602" t="str">
        <f t="shared" si="30"/>
        <v>Probabilidad</v>
      </c>
      <c r="S56" s="607" t="s">
        <v>100</v>
      </c>
      <c r="T56" s="607" t="s">
        <v>101</v>
      </c>
      <c r="U56" s="608" t="str">
        <f t="shared" si="5"/>
        <v>40%</v>
      </c>
      <c r="V56" s="607" t="s">
        <v>102</v>
      </c>
      <c r="W56" s="607" t="s">
        <v>103</v>
      </c>
      <c r="X56" s="607" t="s">
        <v>104</v>
      </c>
      <c r="Y56" s="609">
        <f t="shared" si="6"/>
        <v>0</v>
      </c>
      <c r="Z56" s="610" t="str">
        <f t="shared" si="7"/>
        <v>Muy Baja</v>
      </c>
      <c r="AA56" s="608">
        <f t="shared" si="8"/>
        <v>0</v>
      </c>
      <c r="AB56" s="610" t="str">
        <f t="shared" si="9"/>
        <v>Leve</v>
      </c>
      <c r="AC56" s="608">
        <f t="shared" si="10"/>
        <v>0</v>
      </c>
      <c r="AD56" s="611" t="str">
        <f t="shared" si="11"/>
        <v>Bajo</v>
      </c>
      <c r="AE56" s="612" t="s">
        <v>105</v>
      </c>
      <c r="AF56" s="613" t="s">
        <v>650</v>
      </c>
      <c r="AG56" s="629" t="s">
        <v>171</v>
      </c>
      <c r="AH56" s="615">
        <v>45292</v>
      </c>
      <c r="AI56" s="615">
        <v>45657</v>
      </c>
      <c r="AJ56" s="633" t="s">
        <v>651</v>
      </c>
      <c r="AK56" s="602">
        <v>2</v>
      </c>
      <c r="AL56" s="616" t="s">
        <v>633</v>
      </c>
      <c r="AM56" s="602"/>
      <c r="AN56" s="617"/>
      <c r="AO56" s="602"/>
      <c r="AP56" s="618"/>
      <c r="AQ56" s="622"/>
      <c r="AR56" s="620"/>
      <c r="AS56" s="621"/>
      <c r="AT56" s="621"/>
      <c r="AU56" s="622"/>
      <c r="AV56" s="634"/>
      <c r="AW56" s="624"/>
      <c r="AX56" s="621"/>
      <c r="AY56" s="622"/>
      <c r="AZ56" s="634"/>
      <c r="BA56" s="625"/>
      <c r="BB56" s="626"/>
    </row>
    <row r="57" spans="1:67" s="435" customFormat="1" ht="43.5" customHeight="1" x14ac:dyDescent="0.25">
      <c r="A57" s="644"/>
      <c r="B57" s="647"/>
      <c r="C57" s="647"/>
      <c r="D57" s="647"/>
      <c r="E57" s="647"/>
      <c r="F57" s="647"/>
      <c r="G57" s="647"/>
      <c r="H57" s="650"/>
      <c r="I57" s="653"/>
      <c r="J57" s="656"/>
      <c r="K57" s="647"/>
      <c r="L57" s="659"/>
      <c r="M57" s="653"/>
      <c r="N57" s="656"/>
      <c r="O57" s="662"/>
      <c r="P57" s="602" t="s">
        <v>668</v>
      </c>
      <c r="Q57" s="636" t="s">
        <v>652</v>
      </c>
      <c r="R57" s="602" t="str">
        <f t="shared" si="30"/>
        <v>Probabilidad</v>
      </c>
      <c r="S57" s="607" t="s">
        <v>100</v>
      </c>
      <c r="T57" s="607" t="s">
        <v>101</v>
      </c>
      <c r="U57" s="608" t="str">
        <f t="shared" si="5"/>
        <v>40%</v>
      </c>
      <c r="V57" s="607" t="s">
        <v>102</v>
      </c>
      <c r="W57" s="607" t="s">
        <v>103</v>
      </c>
      <c r="X57" s="607" t="s">
        <v>104</v>
      </c>
      <c r="Y57" s="609">
        <f t="shared" si="6"/>
        <v>0</v>
      </c>
      <c r="Z57" s="610" t="str">
        <f t="shared" si="7"/>
        <v>Muy Baja</v>
      </c>
      <c r="AA57" s="608">
        <f t="shared" si="8"/>
        <v>0</v>
      </c>
      <c r="AB57" s="610" t="str">
        <f t="shared" si="9"/>
        <v>Leve</v>
      </c>
      <c r="AC57" s="608">
        <f t="shared" si="10"/>
        <v>0</v>
      </c>
      <c r="AD57" s="611" t="str">
        <f t="shared" si="11"/>
        <v>Bajo</v>
      </c>
      <c r="AE57" s="612" t="s">
        <v>105</v>
      </c>
      <c r="AF57" s="613" t="s">
        <v>653</v>
      </c>
      <c r="AG57" s="629" t="s">
        <v>115</v>
      </c>
      <c r="AH57" s="615">
        <v>45292</v>
      </c>
      <c r="AI57" s="615">
        <v>45657</v>
      </c>
      <c r="AJ57" s="627" t="s">
        <v>654</v>
      </c>
      <c r="AK57" s="602">
        <v>4</v>
      </c>
      <c r="AL57" s="616" t="s">
        <v>319</v>
      </c>
      <c r="AM57" s="602"/>
      <c r="AN57" s="617"/>
      <c r="AO57" s="602"/>
      <c r="AP57" s="618"/>
      <c r="AQ57" s="622"/>
      <c r="AR57" s="630"/>
      <c r="AS57" s="621"/>
      <c r="AT57" s="621"/>
      <c r="AU57" s="622"/>
      <c r="AV57" s="634"/>
      <c r="AW57" s="624"/>
      <c r="AX57" s="621"/>
      <c r="AY57" s="622"/>
      <c r="AZ57" s="634"/>
      <c r="BA57" s="625"/>
      <c r="BB57" s="626"/>
    </row>
    <row r="58" spans="1:67" s="435" customFormat="1" ht="43.5" customHeight="1" x14ac:dyDescent="0.25">
      <c r="A58" s="645"/>
      <c r="B58" s="648"/>
      <c r="C58" s="648"/>
      <c r="D58" s="648"/>
      <c r="E58" s="648"/>
      <c r="F58" s="648"/>
      <c r="G58" s="648"/>
      <c r="H58" s="651"/>
      <c r="I58" s="654"/>
      <c r="J58" s="657"/>
      <c r="K58" s="648"/>
      <c r="L58" s="660"/>
      <c r="M58" s="654"/>
      <c r="N58" s="657"/>
      <c r="O58" s="663"/>
      <c r="P58" s="602" t="s">
        <v>670</v>
      </c>
      <c r="Q58" s="636" t="s">
        <v>655</v>
      </c>
      <c r="R58" s="602" t="str">
        <f t="shared" si="30"/>
        <v>Probabilidad</v>
      </c>
      <c r="S58" s="607" t="s">
        <v>100</v>
      </c>
      <c r="T58" s="607" t="s">
        <v>101</v>
      </c>
      <c r="U58" s="608" t="str">
        <f t="shared" si="5"/>
        <v>40%</v>
      </c>
      <c r="V58" s="607" t="s">
        <v>102</v>
      </c>
      <c r="W58" s="607" t="s">
        <v>103</v>
      </c>
      <c r="X58" s="607" t="s">
        <v>104</v>
      </c>
      <c r="Y58" s="609">
        <f t="shared" si="6"/>
        <v>0</v>
      </c>
      <c r="Z58" s="610" t="str">
        <f t="shared" si="7"/>
        <v>Muy Baja</v>
      </c>
      <c r="AA58" s="608">
        <f t="shared" si="8"/>
        <v>0</v>
      </c>
      <c r="AB58" s="610" t="str">
        <f t="shared" si="9"/>
        <v>Leve</v>
      </c>
      <c r="AC58" s="608">
        <f t="shared" si="10"/>
        <v>0</v>
      </c>
      <c r="AD58" s="611" t="str">
        <f t="shared" si="11"/>
        <v>Bajo</v>
      </c>
      <c r="AE58" s="612" t="s">
        <v>105</v>
      </c>
      <c r="AF58" s="613" t="s">
        <v>656</v>
      </c>
      <c r="AG58" s="629" t="s">
        <v>171</v>
      </c>
      <c r="AH58" s="615">
        <v>45292</v>
      </c>
      <c r="AI58" s="615">
        <v>45657</v>
      </c>
      <c r="AJ58" s="627" t="s">
        <v>657</v>
      </c>
      <c r="AK58" s="602">
        <v>2</v>
      </c>
      <c r="AL58" s="616" t="s">
        <v>658</v>
      </c>
      <c r="AM58" s="602"/>
      <c r="AN58" s="617"/>
      <c r="AO58" s="602"/>
      <c r="AP58" s="618"/>
      <c r="AQ58" s="622"/>
      <c r="AR58" s="620"/>
      <c r="AS58" s="621"/>
      <c r="AT58" s="621"/>
      <c r="AU58" s="622"/>
      <c r="AV58" s="634"/>
      <c r="AW58" s="624"/>
      <c r="AX58" s="621"/>
      <c r="AY58" s="622"/>
      <c r="AZ58" s="634"/>
      <c r="BA58" s="625"/>
      <c r="BB58" s="626"/>
    </row>
    <row r="59" spans="1:67" s="435" customFormat="1" ht="43.5" customHeight="1" x14ac:dyDescent="0.25">
      <c r="A59" s="664">
        <v>24</v>
      </c>
      <c r="B59" s="635" t="s">
        <v>29</v>
      </c>
      <c r="C59" s="636" t="s">
        <v>95</v>
      </c>
      <c r="D59" s="636" t="s">
        <v>324</v>
      </c>
      <c r="E59" s="636" t="s">
        <v>325</v>
      </c>
      <c r="F59" s="636" t="s">
        <v>326</v>
      </c>
      <c r="G59" s="636" t="s">
        <v>98</v>
      </c>
      <c r="H59" s="637">
        <v>3</v>
      </c>
      <c r="I59" s="604" t="str">
        <f t="shared" si="29"/>
        <v>Baja</v>
      </c>
      <c r="J59" s="605">
        <f t="shared" ref="J59" si="31">IF(I59="","",IF(I59="Muy Baja",0.2,IF(I59="Baja",0.4,IF(I59="Media",0.6,IF(I59="Alta",0.8,IF(I59="Muy Alta",1,))))))</f>
        <v>0.4</v>
      </c>
      <c r="K59" s="636" t="s">
        <v>327</v>
      </c>
      <c r="L59" s="638" t="str">
        <f>IF(NOT(ISERROR(MATCH(K59,'[5]Tabla Impacto'!$B$152:$B$154,0))),'[5]Tabla Impacto'!$F$154&amp;"Por favor no seleccionar los criterios de impacto(Afectación Económica o presupuestal y Pérdida Reputacional)",K59)</f>
        <v xml:space="preserve">     El riesgo afecta la imagen de la entidad internamente, de conocimiento general, nivel interno, de junta dircetiva y accionistas y/o de provedores</v>
      </c>
      <c r="M59" s="604" t="str">
        <f>IF(OR(L59='[5]Tabla Impacto'!$C$11,L59='[5]Tabla Impacto'!$D$11),"Leve",IF(OR(L59='[5]Tabla Impacto'!$C$12,L59='[5]Tabla Impacto'!$D$12),"Menor",IF(OR(L59='[5]Tabla Impacto'!$C$13,L59='[5]Tabla Impacto'!$D$13),"Moderado",IF(OR(#REF!='[5]Tabla Impacto'!$C$14,L59='[5]Tabla Impacto'!$D$14),"Mayor",IF(OR(L59='[5]Tabla Impacto'!$C$15,L37='[5]Tabla Impacto'!$D$15),"Catastrófico","")))))</f>
        <v>Menor</v>
      </c>
      <c r="N59" s="605">
        <f t="shared" ref="N59" si="32">IF(M59="","",IF(M59="Leve",0.2,IF(M59="Menor",0.4,IF(M59="Moderado",0.6,IF(M59="Mayor",0.8,IF(M59="Catastrófico",1,))))))</f>
        <v>0.4</v>
      </c>
      <c r="O59" s="606" t="str">
        <f t="shared" ref="O59" si="33">IF(OR(AND(I59="Muy Baja",M59="Leve"),AND(I59="Muy Baja",M59="Menor"),AND(I59="Baja",M59="Leve")),"Bajo",IF(OR(AND(I59="Muy baja",M59="Moderado"),AND(I59="Baja",M59="Menor"),AND(I59="Baja",M59="Moderado"),AND(I59="Media",M59="Leve"),AND(I59="Media",M59="Menor"),AND(I59="Media",M59="Moderado"),AND(I59="Alta",M59="Leve"),AND(I59="Alta",M59="Menor")),"Moderado",IF(OR(AND(I59="Muy Baja",M59="Mayor"),AND(I59="Baja",M59="Mayor"),AND(I59="Media",M59="Mayor"),AND(I59="Alta",M59="Moderado"),AND(I59="Alta",M59="Mayor"),AND(I59="Muy Alta",M59="Leve"),AND(I59="Muy Alta",M59="Menor"),AND(I59="Muy Alta",M59="Moderado"),AND(I59="Muy Alta",M59="Mayor")),"Alto",IF(OR(AND(I59="Muy Baja",M59="Catastrófico"),AND(I59="Baja",M59="Catastrófico"),AND(I59="Media",M59="Catastrófico"),AND(I59="Alta",M59="Catastrófico"),AND(I59="Muy Alta",M59="Catastrófico")),"Extremo",""))))</f>
        <v>Moderado</v>
      </c>
      <c r="P59" s="602" t="s">
        <v>600</v>
      </c>
      <c r="Q59" s="641" t="s">
        <v>659</v>
      </c>
      <c r="R59" s="602" t="str">
        <f t="shared" si="30"/>
        <v>Probabilidad</v>
      </c>
      <c r="S59" s="607" t="s">
        <v>100</v>
      </c>
      <c r="T59" s="607" t="s">
        <v>101</v>
      </c>
      <c r="U59" s="608" t="str">
        <f t="shared" si="5"/>
        <v>40%</v>
      </c>
      <c r="V59" s="607" t="s">
        <v>293</v>
      </c>
      <c r="W59" s="607" t="s">
        <v>103</v>
      </c>
      <c r="X59" s="607" t="s">
        <v>294</v>
      </c>
      <c r="Y59" s="609">
        <f t="shared" si="6"/>
        <v>0.24</v>
      </c>
      <c r="Z59" s="610" t="str">
        <f t="shared" si="7"/>
        <v>Baja</v>
      </c>
      <c r="AA59" s="608">
        <f t="shared" si="8"/>
        <v>0.24</v>
      </c>
      <c r="AB59" s="610" t="str">
        <f t="shared" si="9"/>
        <v>Menor</v>
      </c>
      <c r="AC59" s="608">
        <f t="shared" si="10"/>
        <v>0.4</v>
      </c>
      <c r="AD59" s="611" t="str">
        <f t="shared" si="11"/>
        <v>Moderado</v>
      </c>
      <c r="AE59" s="612" t="s">
        <v>105</v>
      </c>
      <c r="AF59" s="613" t="s">
        <v>323</v>
      </c>
      <c r="AG59" s="614" t="s">
        <v>148</v>
      </c>
      <c r="AH59" s="615">
        <v>45292</v>
      </c>
      <c r="AI59" s="615">
        <v>45657</v>
      </c>
      <c r="AJ59" s="627" t="s">
        <v>660</v>
      </c>
      <c r="AK59" s="602">
        <v>1</v>
      </c>
      <c r="AL59" s="616" t="s">
        <v>661</v>
      </c>
      <c r="AM59" s="602">
        <v>1</v>
      </c>
      <c r="AN59" s="617" t="s">
        <v>110</v>
      </c>
      <c r="AO59" s="602">
        <v>1</v>
      </c>
      <c r="AP59" s="618" t="s">
        <v>111</v>
      </c>
      <c r="AQ59" s="622"/>
      <c r="AR59" s="628"/>
      <c r="AS59" s="621"/>
      <c r="AT59" s="621"/>
      <c r="AU59" s="622"/>
      <c r="AV59" s="619"/>
      <c r="AW59" s="624"/>
      <c r="AX59" s="621"/>
      <c r="AY59" s="622"/>
      <c r="AZ59" s="619"/>
      <c r="BA59" s="625"/>
      <c r="BB59" s="626"/>
    </row>
    <row r="60" spans="1:67" ht="43.5" customHeight="1" x14ac:dyDescent="0.25">
      <c r="A60" s="221">
        <v>25</v>
      </c>
      <c r="B60" s="222" t="s">
        <v>328</v>
      </c>
      <c r="C60" s="223" t="s">
        <v>117</v>
      </c>
      <c r="D60" s="209" t="s">
        <v>329</v>
      </c>
      <c r="E60" s="209" t="s">
        <v>330</v>
      </c>
      <c r="F60" s="209" t="s">
        <v>331</v>
      </c>
      <c r="G60" s="209" t="s">
        <v>98</v>
      </c>
      <c r="H60" s="210">
        <v>4</v>
      </c>
      <c r="I60" s="211" t="str">
        <f t="shared" ref="I60:I61" si="34">IF(H60&lt;=0,"",IF(H60&lt;=2,"Muy Baja",IF(H60&lt;=24,"Baja",IF(H60&lt;=500,"Media",IF(H60&lt;=5000,"Alta","Muy Alta")))))</f>
        <v>Baja</v>
      </c>
      <c r="J60" s="212">
        <f t="shared" ref="J60:J61" si="35">IF(I60="","",IF(I60="Muy Baja",0.2,IF(I60="Baja",0.4,IF(I60="Media",0.6,IF(I60="Alta",0.8,IF(I60="Muy Alta",1,))))))</f>
        <v>0.4</v>
      </c>
      <c r="K60" s="212" t="s">
        <v>332</v>
      </c>
      <c r="L60" s="212" t="s">
        <v>332</v>
      </c>
      <c r="M60" s="211" t="str">
        <f>IF(OR(L60='[1]Tabla Impacto'!$C$11,L60='[1]Tabla Impacto'!$D$11),"Leve",IF(OR(L60='[1]Tabla Impacto'!$C$12,L60='[1]Tabla Impacto'!$D$12),"Menor",IF(OR(L60='[1]Tabla Impacto'!$C$13,L60='[1]Tabla Impacto'!$D$13),"Moderado",IF(OR(#REF!='[1]Tabla Impacto'!$C$14,L60='[1]Tabla Impacto'!$D$14),"Mayor",IF(OR(L60='[1]Tabla Impacto'!$C$15,L35='[1]Tabla Impacto'!$D$15),"Catastrófico","")))))</f>
        <v>Leve</v>
      </c>
      <c r="N60" s="212">
        <f t="shared" ref="N60:N61" si="36">IF(M60="","",IF(M60="Leve",0.2,IF(M60="Menor",0.4,IF(M60="Moderado",0.6,IF(M60="Mayor",0.8,IF(M60="Catastrófico",1,))))))</f>
        <v>0.2</v>
      </c>
      <c r="O60" s="213" t="str">
        <f t="shared" ref="O60:O61" si="37">IF(OR(AND(I60="Muy Baja",M60="Leve"),AND(I60="Muy Baja",M60="Menor"),AND(I60="Baja",M60="Leve")),"Bajo",IF(OR(AND(I60="Muy baja",M60="Moderado"),AND(I60="Baja",M60="Menor"),AND(I60="Baja",M60="Moderado"),AND(I60="Media",M60="Leve"),AND(I60="Media",M60="Menor"),AND(I60="Media",M60="Moderado"),AND(I60="Alta",M60="Leve"),AND(I60="Alta",M60="Menor")),"Moderado",IF(OR(AND(I60="Muy Baja",M60="Mayor"),AND(I60="Baja",M60="Mayor"),AND(I60="Media",M60="Mayor"),AND(I60="Alta",M60="Moderado"),AND(I60="Alta",M60="Mayor"),AND(I60="Muy Alta",M60="Leve"),AND(I60="Muy Alta",M60="Menor"),AND(I60="Muy Alta",M60="Moderado"),AND(I60="Muy Alta",M60="Mayor")),"Alto",IF(OR(AND(I60="Muy Baja",M60="Catastrófico"),AND(I60="Baja",M60="Catastrófico"),AND(I60="Media",M60="Catastrófico"),AND(I60="Alta",M60="Catastrófico"),AND(I60="Muy Alta",M60="Catastrófico")),"Extremo",""))))</f>
        <v>Bajo</v>
      </c>
      <c r="P60" s="210" t="s">
        <v>671</v>
      </c>
      <c r="Q60" s="201" t="s">
        <v>333</v>
      </c>
      <c r="R60" s="210" t="str">
        <f t="shared" si="20"/>
        <v>Probabilidad</v>
      </c>
      <c r="S60" s="214" t="s">
        <v>100</v>
      </c>
      <c r="T60" s="214" t="s">
        <v>101</v>
      </c>
      <c r="U60" s="215" t="str">
        <f t="shared" si="5"/>
        <v>40%</v>
      </c>
      <c r="V60" s="214" t="s">
        <v>102</v>
      </c>
      <c r="W60" s="214" t="s">
        <v>103</v>
      </c>
      <c r="X60" s="214" t="s">
        <v>104</v>
      </c>
      <c r="Y60" s="216">
        <f t="shared" si="6"/>
        <v>0.24</v>
      </c>
      <c r="Z60" s="217" t="str">
        <f t="shared" si="7"/>
        <v>Baja</v>
      </c>
      <c r="AA60" s="215">
        <f t="shared" si="8"/>
        <v>0.24</v>
      </c>
      <c r="AB60" s="217" t="str">
        <f t="shared" si="9"/>
        <v>Leve</v>
      </c>
      <c r="AC60" s="215">
        <f t="shared" si="10"/>
        <v>0.2</v>
      </c>
      <c r="AD60" s="218" t="str">
        <f t="shared" si="11"/>
        <v>Bajo</v>
      </c>
      <c r="AE60" s="214" t="s">
        <v>105</v>
      </c>
      <c r="AF60" s="206" t="s">
        <v>334</v>
      </c>
      <c r="AG60" s="209" t="s">
        <v>107</v>
      </c>
      <c r="AH60" s="149">
        <v>45323</v>
      </c>
      <c r="AI60" s="433">
        <v>45657</v>
      </c>
      <c r="AJ60" s="224" t="s">
        <v>335</v>
      </c>
      <c r="AK60" s="210">
        <v>1</v>
      </c>
      <c r="AL60" s="309" t="s">
        <v>336</v>
      </c>
      <c r="AM60" s="210">
        <v>1</v>
      </c>
      <c r="AN60" s="219" t="s">
        <v>110</v>
      </c>
      <c r="AO60" s="210">
        <v>1</v>
      </c>
      <c r="AP60" s="220" t="s">
        <v>111</v>
      </c>
      <c r="AQ60" s="225"/>
      <c r="AR60" s="226"/>
      <c r="AS60" s="425"/>
      <c r="AT60" s="227"/>
      <c r="AU60" s="228"/>
      <c r="AV60" s="228"/>
      <c r="AW60" s="405"/>
      <c r="AX60" s="117"/>
      <c r="AY60" s="229"/>
      <c r="AZ60" s="230"/>
      <c r="BA60" s="397"/>
      <c r="BB60" s="90"/>
      <c r="BC60" s="1"/>
      <c r="BD60" s="1"/>
      <c r="BE60" s="1"/>
      <c r="BF60" s="1"/>
      <c r="BG60" s="1"/>
      <c r="BH60" s="1"/>
      <c r="BI60" s="1"/>
      <c r="BJ60" s="1"/>
      <c r="BK60" s="1"/>
      <c r="BL60" s="1"/>
      <c r="BM60" s="1"/>
      <c r="BN60" s="1"/>
      <c r="BO60" s="1"/>
    </row>
    <row r="61" spans="1:67" ht="43.5" customHeight="1" thickBot="1" x14ac:dyDescent="0.3">
      <c r="A61" s="231">
        <v>26</v>
      </c>
      <c r="B61" s="232" t="s">
        <v>337</v>
      </c>
      <c r="C61" s="232" t="s">
        <v>117</v>
      </c>
      <c r="D61" s="232" t="s">
        <v>338</v>
      </c>
      <c r="E61" s="232" t="s">
        <v>339</v>
      </c>
      <c r="F61" s="232" t="s">
        <v>340</v>
      </c>
      <c r="G61" s="232" t="s">
        <v>98</v>
      </c>
      <c r="H61" s="233">
        <v>4</v>
      </c>
      <c r="I61" s="234" t="str">
        <f t="shared" si="34"/>
        <v>Baja</v>
      </c>
      <c r="J61" s="235">
        <f t="shared" si="35"/>
        <v>0.4</v>
      </c>
      <c r="K61" s="235" t="s">
        <v>332</v>
      </c>
      <c r="L61" s="235" t="s">
        <v>332</v>
      </c>
      <c r="M61" s="234" t="str">
        <f>IF(OR(L61='[1]Tabla Impacto'!$C$11,L61='[1]Tabla Impacto'!$D$11),"Leve",IF(OR(L61='[1]Tabla Impacto'!$C$12,L61='[1]Tabla Impacto'!$D$12),"Menor",IF(OR(L61='[1]Tabla Impacto'!$C$13,L61='[1]Tabla Impacto'!$D$13),"Moderado",IF(OR(L35='[1]Tabla Impacto'!$C$14,L61='[1]Tabla Impacto'!$D$14),"Mayor",IF(OR(L61='[1]Tabla Impacto'!$C$15,L38='[1]Tabla Impacto'!$D$15),"Catastrófico","")))))</f>
        <v>Leve</v>
      </c>
      <c r="N61" s="235">
        <f t="shared" si="36"/>
        <v>0.2</v>
      </c>
      <c r="O61" s="236" t="str">
        <f t="shared" si="37"/>
        <v>Bajo</v>
      </c>
      <c r="P61" s="233" t="s">
        <v>672</v>
      </c>
      <c r="Q61" s="237" t="s">
        <v>341</v>
      </c>
      <c r="R61" s="233" t="str">
        <f t="shared" si="20"/>
        <v>Probabilidad</v>
      </c>
      <c r="S61" s="238" t="s">
        <v>126</v>
      </c>
      <c r="T61" s="238" t="s">
        <v>101</v>
      </c>
      <c r="U61" s="239" t="str">
        <f t="shared" si="5"/>
        <v>30%</v>
      </c>
      <c r="V61" s="238" t="s">
        <v>102</v>
      </c>
      <c r="W61" s="238" t="s">
        <v>103</v>
      </c>
      <c r="X61" s="238" t="s">
        <v>104</v>
      </c>
      <c r="Y61" s="240">
        <f t="shared" si="6"/>
        <v>0.28000000000000003</v>
      </c>
      <c r="Z61" s="241" t="str">
        <f t="shared" si="7"/>
        <v>Baja</v>
      </c>
      <c r="AA61" s="239">
        <f t="shared" si="8"/>
        <v>0.28000000000000003</v>
      </c>
      <c r="AB61" s="241" t="str">
        <f t="shared" si="9"/>
        <v>Leve</v>
      </c>
      <c r="AC61" s="239">
        <f t="shared" si="10"/>
        <v>0.2</v>
      </c>
      <c r="AD61" s="242" t="str">
        <f t="shared" si="11"/>
        <v>Bajo</v>
      </c>
      <c r="AE61" s="238" t="s">
        <v>105</v>
      </c>
      <c r="AF61" s="243" t="s">
        <v>334</v>
      </c>
      <c r="AG61" s="232" t="s">
        <v>155</v>
      </c>
      <c r="AH61" s="434">
        <v>45323</v>
      </c>
      <c r="AI61" s="434">
        <v>45657</v>
      </c>
      <c r="AJ61" s="244" t="s">
        <v>342</v>
      </c>
      <c r="AK61" s="233">
        <v>1</v>
      </c>
      <c r="AL61" s="248" t="s">
        <v>343</v>
      </c>
      <c r="AM61" s="233">
        <v>1</v>
      </c>
      <c r="AN61" s="245" t="s">
        <v>110</v>
      </c>
      <c r="AO61" s="233">
        <v>1</v>
      </c>
      <c r="AP61" s="246" t="s">
        <v>111</v>
      </c>
      <c r="AQ61" s="247"/>
      <c r="AR61" s="248"/>
      <c r="AS61" s="249"/>
      <c r="AT61" s="250"/>
      <c r="AU61" s="251"/>
      <c r="AV61" s="251"/>
      <c r="AW61" s="252"/>
      <c r="AX61" s="253"/>
      <c r="AY61" s="254"/>
      <c r="AZ61" s="249"/>
      <c r="BA61" s="424"/>
      <c r="BB61" s="255"/>
      <c r="BC61" s="1"/>
      <c r="BD61" s="1"/>
      <c r="BE61" s="1"/>
      <c r="BF61" s="1"/>
      <c r="BG61" s="1"/>
      <c r="BH61" s="1"/>
      <c r="BI61" s="1"/>
      <c r="BJ61" s="1"/>
      <c r="BK61" s="1"/>
      <c r="BL61" s="1"/>
      <c r="BM61" s="1"/>
      <c r="BN61" s="1"/>
      <c r="BO61" s="1"/>
    </row>
    <row r="62" spans="1:67" ht="43.5" customHeight="1" x14ac:dyDescent="0.25">
      <c r="A62" s="1"/>
      <c r="B62" s="1"/>
      <c r="C62" s="1"/>
      <c r="D62" s="1"/>
      <c r="E62" s="1"/>
      <c r="F62" s="1"/>
      <c r="G62" s="1"/>
      <c r="H62" s="1"/>
      <c r="I62" s="1"/>
      <c r="J62" s="1"/>
      <c r="K62" s="1"/>
      <c r="L62" s="1"/>
      <c r="M62" s="1"/>
      <c r="N62" s="1"/>
      <c r="O62" s="1"/>
      <c r="P62" s="1"/>
      <c r="Q62" s="256"/>
      <c r="R62" s="1"/>
      <c r="S62" s="1"/>
      <c r="T62" s="1"/>
      <c r="U62" s="1"/>
      <c r="V62" s="1"/>
      <c r="W62" s="1"/>
      <c r="X62" s="1"/>
      <c r="Y62" s="1"/>
      <c r="Z62" s="1"/>
      <c r="AA62" s="1"/>
      <c r="AB62" s="1"/>
      <c r="AC62" s="1"/>
      <c r="AD62" s="257"/>
      <c r="AE62" s="1"/>
      <c r="AF62" s="1"/>
      <c r="AG62" s="1"/>
      <c r="AH62" s="1"/>
      <c r="AI62" s="1"/>
      <c r="AJ62" s="1"/>
      <c r="AK62" s="1"/>
      <c r="AL62" s="1"/>
      <c r="AM62" s="1"/>
      <c r="AN62" s="1"/>
      <c r="AO62" s="1"/>
      <c r="AP62" s="1"/>
      <c r="AQ62" s="258"/>
      <c r="AR62" s="259"/>
      <c r="AS62" s="258"/>
      <c r="AT62" s="258"/>
      <c r="AU62" s="1"/>
      <c r="AV62" s="1"/>
      <c r="AW62" s="1"/>
      <c r="AX62" s="27"/>
      <c r="AY62" s="1"/>
      <c r="AZ62" s="1"/>
      <c r="BA62" s="26"/>
      <c r="BB62" s="393"/>
      <c r="BC62" s="1"/>
      <c r="BD62" s="1"/>
      <c r="BE62" s="1"/>
      <c r="BF62" s="1"/>
      <c r="BG62" s="1"/>
      <c r="BH62" s="1"/>
      <c r="BI62" s="1"/>
      <c r="BJ62" s="1"/>
      <c r="BK62" s="1"/>
      <c r="BL62" s="1"/>
      <c r="BM62" s="1"/>
      <c r="BN62" s="1"/>
      <c r="BO62" s="1"/>
    </row>
    <row r="63" spans="1:67" ht="43.5" customHeight="1" x14ac:dyDescent="0.25">
      <c r="A63" s="1"/>
      <c r="B63" s="1"/>
      <c r="C63" s="1"/>
      <c r="D63" s="1"/>
      <c r="E63" s="1"/>
      <c r="F63" s="1"/>
      <c r="G63" s="1"/>
      <c r="H63" s="1"/>
      <c r="I63" s="1"/>
      <c r="J63" s="1"/>
      <c r="K63" s="1"/>
      <c r="L63" s="1"/>
      <c r="M63" s="1"/>
      <c r="N63" s="1"/>
      <c r="O63" s="1"/>
      <c r="P63" s="1"/>
      <c r="Q63" s="260"/>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26"/>
      <c r="AS63" s="1"/>
      <c r="AT63" s="1"/>
      <c r="AU63" s="1"/>
      <c r="AV63" s="1"/>
      <c r="AW63" s="1"/>
      <c r="AX63" s="27"/>
      <c r="AY63" s="1"/>
      <c r="AZ63" s="1"/>
      <c r="BA63" s="26"/>
      <c r="BB63" s="259"/>
      <c r="BC63" s="1"/>
      <c r="BD63" s="1"/>
      <c r="BE63" s="1"/>
      <c r="BF63" s="1"/>
      <c r="BG63" s="1"/>
      <c r="BH63" s="1"/>
      <c r="BI63" s="1"/>
      <c r="BJ63" s="1"/>
      <c r="BK63" s="1"/>
      <c r="BL63" s="1"/>
      <c r="BM63" s="1"/>
      <c r="BN63" s="1"/>
      <c r="BO63" s="1"/>
    </row>
    <row r="64" spans="1:67" ht="43.5" customHeight="1" x14ac:dyDescent="0.25">
      <c r="A64" s="1"/>
      <c r="B64" s="1"/>
      <c r="C64" s="1"/>
      <c r="D64" s="1"/>
      <c r="E64" s="1"/>
      <c r="F64" s="1"/>
      <c r="G64" s="1"/>
      <c r="H64" s="1"/>
      <c r="I64" s="1"/>
      <c r="J64" s="1"/>
      <c r="K64" s="1"/>
      <c r="L64" s="1"/>
      <c r="M64" s="1"/>
      <c r="N64" s="1"/>
      <c r="O64" s="1"/>
      <c r="P64" s="1"/>
      <c r="Q64" s="260"/>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26"/>
      <c r="AS64" s="1"/>
      <c r="AT64" s="1"/>
      <c r="AU64" s="1"/>
      <c r="AV64" s="1"/>
      <c r="AW64" s="1"/>
      <c r="AX64" s="27"/>
      <c r="AY64" s="1"/>
      <c r="AZ64" s="1"/>
      <c r="BA64" s="26"/>
      <c r="BB64" s="26"/>
      <c r="BC64" s="1"/>
      <c r="BD64" s="1"/>
      <c r="BE64" s="1"/>
      <c r="BF64" s="1"/>
      <c r="BG64" s="1"/>
      <c r="BH64" s="1"/>
      <c r="BI64" s="1"/>
      <c r="BJ64" s="1"/>
      <c r="BK64" s="1"/>
      <c r="BL64" s="1"/>
      <c r="BM64" s="1"/>
      <c r="BN64" s="1"/>
      <c r="BO64" s="1"/>
    </row>
    <row r="65" spans="1:67" ht="43.5" customHeight="1" x14ac:dyDescent="0.25">
      <c r="A65" s="1"/>
      <c r="B65" s="1"/>
      <c r="C65" s="1"/>
      <c r="D65" s="1"/>
      <c r="E65" s="1"/>
      <c r="F65" s="1"/>
      <c r="G65" s="1"/>
      <c r="H65" s="1"/>
      <c r="I65" s="1"/>
      <c r="J65" s="1"/>
      <c r="K65" s="1"/>
      <c r="L65" s="1"/>
      <c r="M65" s="1"/>
      <c r="N65" s="1"/>
      <c r="O65" s="1"/>
      <c r="P65" s="1"/>
      <c r="Q65" s="260"/>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26"/>
      <c r="AS65" s="1"/>
      <c r="AT65" s="1"/>
      <c r="AU65" s="1"/>
      <c r="AV65" s="1"/>
      <c r="AW65" s="1"/>
      <c r="AX65" s="27"/>
      <c r="AY65" s="1"/>
      <c r="AZ65" s="1"/>
      <c r="BA65" s="26"/>
      <c r="BB65" s="26"/>
      <c r="BC65" s="1"/>
      <c r="BD65" s="1"/>
      <c r="BE65" s="1"/>
      <c r="BF65" s="1"/>
      <c r="BG65" s="1"/>
      <c r="BH65" s="1"/>
      <c r="BI65" s="1"/>
      <c r="BJ65" s="1"/>
      <c r="BK65" s="1"/>
      <c r="BL65" s="1"/>
      <c r="BM65" s="1"/>
      <c r="BN65" s="1"/>
      <c r="BO65" s="1"/>
    </row>
    <row r="66" spans="1:67" ht="43.5" customHeight="1" x14ac:dyDescent="0.25">
      <c r="A66" s="1"/>
      <c r="B66" s="1"/>
      <c r="C66" s="1"/>
      <c r="D66" s="1"/>
      <c r="E66" s="1"/>
      <c r="F66" s="1"/>
      <c r="G66" s="1"/>
      <c r="H66" s="1"/>
      <c r="I66" s="1"/>
      <c r="J66" s="1"/>
      <c r="K66" s="1"/>
      <c r="L66" s="1"/>
      <c r="M66" s="1"/>
      <c r="N66" s="1"/>
      <c r="O66" s="1"/>
      <c r="P66" s="1"/>
      <c r="Q66" s="260"/>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26"/>
      <c r="AS66" s="1"/>
      <c r="AT66" s="1"/>
      <c r="AU66" s="1"/>
      <c r="AV66" s="1"/>
      <c r="AW66" s="1"/>
      <c r="AX66" s="27"/>
      <c r="AY66" s="1"/>
      <c r="AZ66" s="1"/>
      <c r="BA66" s="26"/>
      <c r="BB66" s="26"/>
      <c r="BC66" s="1"/>
      <c r="BD66" s="1"/>
      <c r="BE66" s="1"/>
      <c r="BF66" s="1"/>
      <c r="BG66" s="1"/>
      <c r="BH66" s="1"/>
      <c r="BI66" s="1"/>
      <c r="BJ66" s="1"/>
      <c r="BK66" s="1"/>
      <c r="BL66" s="1"/>
      <c r="BM66" s="1"/>
      <c r="BN66" s="1"/>
      <c r="BO66" s="1"/>
    </row>
    <row r="67" spans="1:67" ht="43.5" customHeight="1" x14ac:dyDescent="0.25">
      <c r="A67" s="1"/>
      <c r="B67" s="1"/>
      <c r="C67" s="1"/>
      <c r="D67" s="1"/>
      <c r="E67" s="1"/>
      <c r="F67" s="1"/>
      <c r="G67" s="1"/>
      <c r="H67" s="1"/>
      <c r="I67" s="1"/>
      <c r="J67" s="1"/>
      <c r="K67" s="1"/>
      <c r="L67" s="1"/>
      <c r="M67" s="1"/>
      <c r="N67" s="1"/>
      <c r="O67" s="1"/>
      <c r="P67" s="1"/>
      <c r="Q67" s="260"/>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26"/>
      <c r="AS67" s="1"/>
      <c r="AT67" s="1"/>
      <c r="AU67" s="1"/>
      <c r="AV67" s="1"/>
      <c r="AW67" s="1"/>
      <c r="AX67" s="27"/>
      <c r="AY67" s="1"/>
      <c r="AZ67" s="1"/>
      <c r="BA67" s="26"/>
      <c r="BB67" s="26"/>
      <c r="BC67" s="1"/>
      <c r="BD67" s="1"/>
      <c r="BE67" s="1"/>
      <c r="BF67" s="1"/>
      <c r="BG67" s="1"/>
      <c r="BH67" s="1"/>
      <c r="BI67" s="1"/>
      <c r="BJ67" s="1"/>
      <c r="BK67" s="1"/>
      <c r="BL67" s="1"/>
      <c r="BM67" s="1"/>
      <c r="BN67" s="1"/>
      <c r="BO67" s="1"/>
    </row>
    <row r="68" spans="1:67" ht="43.5" customHeight="1" x14ac:dyDescent="0.25">
      <c r="A68" s="1"/>
      <c r="B68" s="1"/>
      <c r="C68" s="1"/>
      <c r="D68" s="1"/>
      <c r="E68" s="1"/>
      <c r="F68" s="1"/>
      <c r="G68" s="1"/>
      <c r="H68" s="1"/>
      <c r="I68" s="1"/>
      <c r="J68" s="1"/>
      <c r="K68" s="1"/>
      <c r="L68" s="1"/>
      <c r="M68" s="1"/>
      <c r="N68" s="1"/>
      <c r="O68" s="1"/>
      <c r="P68" s="1"/>
      <c r="Q68" s="260"/>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26"/>
      <c r="AS68" s="1"/>
      <c r="AT68" s="1"/>
      <c r="AU68" s="1"/>
      <c r="AV68" s="1"/>
      <c r="AW68" s="1"/>
      <c r="AX68" s="27"/>
      <c r="AY68" s="1"/>
      <c r="AZ68" s="1"/>
      <c r="BA68" s="26"/>
      <c r="BB68" s="26"/>
      <c r="BC68" s="1"/>
      <c r="BD68" s="1"/>
      <c r="BE68" s="1"/>
      <c r="BF68" s="1"/>
      <c r="BG68" s="1"/>
      <c r="BH68" s="1"/>
      <c r="BI68" s="1"/>
      <c r="BJ68" s="1"/>
      <c r="BK68" s="1"/>
      <c r="BL68" s="1"/>
      <c r="BM68" s="1"/>
      <c r="BN68" s="1"/>
      <c r="BO68" s="1"/>
    </row>
    <row r="69" spans="1:67" ht="43.5" customHeight="1" x14ac:dyDescent="0.25">
      <c r="A69" s="1"/>
      <c r="B69" s="1"/>
      <c r="C69" s="1"/>
      <c r="D69" s="1"/>
      <c r="E69" s="1"/>
      <c r="F69" s="1"/>
      <c r="G69" s="1"/>
      <c r="H69" s="1"/>
      <c r="I69" s="1"/>
      <c r="J69" s="1"/>
      <c r="K69" s="1"/>
      <c r="L69" s="1"/>
      <c r="M69" s="1"/>
      <c r="N69" s="1"/>
      <c r="O69" s="1"/>
      <c r="P69" s="1"/>
      <c r="Q69" s="260"/>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26"/>
      <c r="AS69" s="1"/>
      <c r="AT69" s="1"/>
      <c r="AU69" s="1"/>
      <c r="AV69" s="1"/>
      <c r="AW69" s="1"/>
      <c r="AX69" s="27"/>
      <c r="AY69" s="1"/>
      <c r="AZ69" s="1"/>
      <c r="BA69" s="26"/>
      <c r="BB69" s="26"/>
      <c r="BC69" s="1"/>
      <c r="BD69" s="1"/>
      <c r="BE69" s="1"/>
      <c r="BF69" s="1"/>
      <c r="BG69" s="1"/>
      <c r="BH69" s="1"/>
      <c r="BI69" s="1"/>
      <c r="BJ69" s="1"/>
      <c r="BK69" s="1"/>
      <c r="BL69" s="1"/>
      <c r="BM69" s="1"/>
      <c r="BN69" s="1"/>
      <c r="BO69" s="1"/>
    </row>
    <row r="70" spans="1:67" ht="43.5" customHeight="1" x14ac:dyDescent="0.25">
      <c r="A70" s="1"/>
      <c r="B70" s="1"/>
      <c r="C70" s="1"/>
      <c r="D70" s="1"/>
      <c r="E70" s="1"/>
      <c r="F70" s="1"/>
      <c r="G70" s="1"/>
      <c r="H70" s="1"/>
      <c r="I70" s="1"/>
      <c r="J70" s="1"/>
      <c r="K70" s="1"/>
      <c r="L70" s="1"/>
      <c r="M70" s="1"/>
      <c r="N70" s="1"/>
      <c r="O70" s="1"/>
      <c r="P70" s="1"/>
      <c r="Q70" s="260"/>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26"/>
      <c r="AS70" s="1"/>
      <c r="AT70" s="1"/>
      <c r="AU70" s="1"/>
      <c r="AV70" s="1"/>
      <c r="AW70" s="1"/>
      <c r="AX70" s="27"/>
      <c r="AY70" s="1"/>
      <c r="AZ70" s="1"/>
      <c r="BA70" s="26"/>
      <c r="BB70" s="26"/>
      <c r="BC70" s="1"/>
      <c r="BD70" s="1"/>
      <c r="BE70" s="1"/>
      <c r="BF70" s="1"/>
      <c r="BG70" s="1"/>
      <c r="BH70" s="1"/>
      <c r="BI70" s="1"/>
      <c r="BJ70" s="1"/>
      <c r="BK70" s="1"/>
      <c r="BL70" s="1"/>
      <c r="BM70" s="1"/>
      <c r="BN70" s="1"/>
      <c r="BO70" s="1"/>
    </row>
    <row r="71" spans="1:67" ht="43.5" customHeight="1" x14ac:dyDescent="0.3">
      <c r="A71" s="261"/>
      <c r="B71" s="261"/>
      <c r="C71" s="261"/>
      <c r="D71" s="261"/>
      <c r="E71" s="261"/>
      <c r="F71" s="30"/>
      <c r="G71" s="262"/>
      <c r="H71" s="30"/>
      <c r="I71" s="30"/>
      <c r="J71" s="30"/>
      <c r="K71" s="30"/>
      <c r="L71" s="30"/>
      <c r="M71" s="30"/>
      <c r="N71" s="30"/>
      <c r="O71" s="30"/>
      <c r="P71" s="30"/>
      <c r="Q71" s="262"/>
      <c r="R71" s="30"/>
      <c r="S71" s="30"/>
      <c r="T71" s="30"/>
      <c r="U71" s="30"/>
      <c r="V71" s="30"/>
      <c r="W71" s="30"/>
      <c r="X71" s="30"/>
      <c r="Y71" s="30"/>
      <c r="Z71" s="30"/>
      <c r="AA71" s="30"/>
      <c r="AB71" s="30"/>
      <c r="AC71" s="30"/>
      <c r="AD71" s="30"/>
      <c r="AE71" s="30"/>
      <c r="AF71" s="30"/>
      <c r="AG71" s="30"/>
      <c r="AH71" s="1"/>
      <c r="AI71" s="1"/>
      <c r="AJ71" s="30"/>
      <c r="AK71" s="30"/>
      <c r="AL71" s="30"/>
      <c r="AM71" s="30"/>
      <c r="AN71" s="30"/>
      <c r="AO71" s="30"/>
      <c r="AP71" s="30"/>
      <c r="AQ71" s="1"/>
      <c r="AR71" s="26"/>
      <c r="AS71" s="1"/>
      <c r="AT71" s="1"/>
      <c r="AU71" s="1"/>
      <c r="AV71" s="1"/>
      <c r="AW71" s="1"/>
      <c r="AX71" s="27"/>
      <c r="AY71" s="1"/>
      <c r="AZ71" s="1"/>
      <c r="BA71" s="26"/>
      <c r="BB71" s="26"/>
      <c r="BC71" s="1"/>
      <c r="BD71" s="1"/>
      <c r="BE71" s="1"/>
      <c r="BF71" s="1"/>
      <c r="BG71" s="1"/>
      <c r="BH71" s="1"/>
      <c r="BI71" s="1"/>
      <c r="BJ71" s="1"/>
      <c r="BK71" s="1"/>
      <c r="BL71" s="1"/>
      <c r="BM71" s="1"/>
      <c r="BN71" s="1"/>
      <c r="BO71" s="1"/>
    </row>
    <row r="72" spans="1:67" ht="43.5" customHeight="1" x14ac:dyDescent="0.3">
      <c r="A72" s="261"/>
      <c r="B72" s="261"/>
      <c r="C72" s="261"/>
      <c r="D72" s="261"/>
      <c r="E72" s="261"/>
      <c r="F72" s="30"/>
      <c r="G72" s="262"/>
      <c r="H72" s="30"/>
      <c r="I72" s="30"/>
      <c r="J72" s="30"/>
      <c r="K72" s="30"/>
      <c r="L72" s="30"/>
      <c r="M72" s="30"/>
      <c r="N72" s="30"/>
      <c r="O72" s="30"/>
      <c r="P72" s="30"/>
      <c r="Q72" s="262"/>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1"/>
      <c r="AR72" s="26"/>
      <c r="AS72" s="1"/>
      <c r="AT72" s="1"/>
      <c r="AU72" s="1"/>
      <c r="AV72" s="1"/>
      <c r="AW72" s="1"/>
      <c r="AX72" s="27"/>
      <c r="AY72" s="1"/>
      <c r="AZ72" s="1"/>
      <c r="BA72" s="26"/>
      <c r="BB72" s="26"/>
      <c r="BC72" s="1"/>
      <c r="BD72" s="1"/>
      <c r="BE72" s="1"/>
      <c r="BF72" s="1"/>
      <c r="BG72" s="1"/>
      <c r="BH72" s="1"/>
      <c r="BI72" s="1"/>
      <c r="BJ72" s="1"/>
      <c r="BK72" s="1"/>
      <c r="BL72" s="1"/>
      <c r="BM72" s="1"/>
      <c r="BN72" s="1"/>
      <c r="BO72" s="1"/>
    </row>
    <row r="73" spans="1:67" ht="43.5" customHeight="1" x14ac:dyDescent="0.3">
      <c r="A73" s="261"/>
      <c r="B73" s="261"/>
      <c r="C73" s="261"/>
      <c r="D73" s="261"/>
      <c r="E73" s="261"/>
      <c r="F73" s="30"/>
      <c r="G73" s="262"/>
      <c r="H73" s="30"/>
      <c r="I73" s="30"/>
      <c r="J73" s="30"/>
      <c r="K73" s="30"/>
      <c r="L73" s="30"/>
      <c r="M73" s="30"/>
      <c r="N73" s="30"/>
      <c r="O73" s="30"/>
      <c r="P73" s="30"/>
      <c r="Q73" s="262"/>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1"/>
      <c r="AR73" s="26"/>
      <c r="AS73" s="1"/>
      <c r="AT73" s="1"/>
      <c r="AU73" s="1"/>
      <c r="AV73" s="1"/>
      <c r="AW73" s="1"/>
      <c r="AX73" s="27"/>
      <c r="AY73" s="1"/>
      <c r="AZ73" s="1"/>
      <c r="BA73" s="26"/>
      <c r="BB73" s="26"/>
      <c r="BC73" s="1"/>
      <c r="BD73" s="1"/>
      <c r="BE73" s="1"/>
      <c r="BF73" s="1"/>
      <c r="BG73" s="1"/>
      <c r="BH73" s="1"/>
      <c r="BI73" s="1"/>
      <c r="BJ73" s="1"/>
      <c r="BK73" s="1"/>
      <c r="BL73" s="1"/>
      <c r="BM73" s="1"/>
      <c r="BN73" s="1"/>
      <c r="BO73" s="1"/>
    </row>
    <row r="74" spans="1:67" ht="43.5" customHeight="1" x14ac:dyDescent="0.3">
      <c r="A74" s="261"/>
      <c r="B74" s="261"/>
      <c r="C74" s="261"/>
      <c r="D74" s="261"/>
      <c r="E74" s="261"/>
      <c r="F74" s="30"/>
      <c r="G74" s="262"/>
      <c r="H74" s="30"/>
      <c r="I74" s="30"/>
      <c r="J74" s="30"/>
      <c r="K74" s="30"/>
      <c r="L74" s="30"/>
      <c r="M74" s="30"/>
      <c r="N74" s="30"/>
      <c r="O74" s="30"/>
      <c r="P74" s="30"/>
      <c r="Q74" s="262"/>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1"/>
      <c r="AR74" s="26"/>
      <c r="AS74" s="1"/>
      <c r="AT74" s="1"/>
      <c r="AU74" s="1"/>
      <c r="AV74" s="1"/>
      <c r="AW74" s="1"/>
      <c r="AX74" s="27"/>
      <c r="AY74" s="1"/>
      <c r="AZ74" s="1"/>
      <c r="BA74" s="26"/>
      <c r="BB74" s="26"/>
      <c r="BC74" s="1"/>
      <c r="BD74" s="1"/>
      <c r="BE74" s="1"/>
      <c r="BF74" s="1"/>
      <c r="BG74" s="1"/>
      <c r="BH74" s="1"/>
      <c r="BI74" s="1"/>
      <c r="BJ74" s="1"/>
      <c r="BK74" s="1"/>
      <c r="BL74" s="1"/>
      <c r="BM74" s="1"/>
      <c r="BN74" s="1"/>
      <c r="BO74" s="1"/>
    </row>
    <row r="75" spans="1:67" ht="43.5" customHeight="1" x14ac:dyDescent="0.3">
      <c r="A75" s="261"/>
      <c r="B75" s="261"/>
      <c r="C75" s="261"/>
      <c r="D75" s="261"/>
      <c r="E75" s="261"/>
      <c r="F75" s="30"/>
      <c r="G75" s="262"/>
      <c r="H75" s="30"/>
      <c r="I75" s="30"/>
      <c r="J75" s="30"/>
      <c r="K75" s="30"/>
      <c r="L75" s="30"/>
      <c r="M75" s="30"/>
      <c r="N75" s="30"/>
      <c r="O75" s="30"/>
      <c r="P75" s="30"/>
      <c r="Q75" s="262"/>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1"/>
      <c r="AR75" s="26"/>
      <c r="AS75" s="1"/>
      <c r="AT75" s="1"/>
      <c r="AU75" s="1"/>
      <c r="AV75" s="1"/>
      <c r="AW75" s="1"/>
      <c r="AX75" s="27"/>
      <c r="AY75" s="1"/>
      <c r="AZ75" s="1"/>
      <c r="BA75" s="26"/>
      <c r="BB75" s="26"/>
      <c r="BC75" s="1"/>
      <c r="BD75" s="1"/>
      <c r="BE75" s="1"/>
      <c r="BF75" s="1"/>
      <c r="BG75" s="1"/>
      <c r="BH75" s="1"/>
      <c r="BI75" s="1"/>
      <c r="BJ75" s="1"/>
      <c r="BK75" s="1"/>
      <c r="BL75" s="1"/>
      <c r="BM75" s="1"/>
      <c r="BN75" s="1"/>
      <c r="BO75" s="1"/>
    </row>
    <row r="76" spans="1:67" ht="43.5" customHeight="1" x14ac:dyDescent="0.3">
      <c r="A76" s="261"/>
      <c r="B76" s="261"/>
      <c r="C76" s="261"/>
      <c r="D76" s="261"/>
      <c r="E76" s="261"/>
      <c r="F76" s="30"/>
      <c r="G76" s="262"/>
      <c r="H76" s="30"/>
      <c r="I76" s="30"/>
      <c r="J76" s="30"/>
      <c r="K76" s="30"/>
      <c r="L76" s="30"/>
      <c r="M76" s="30"/>
      <c r="N76" s="30"/>
      <c r="O76" s="30"/>
      <c r="P76" s="30"/>
      <c r="Q76" s="262"/>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1"/>
      <c r="AR76" s="26"/>
      <c r="AS76" s="1"/>
      <c r="AT76" s="1"/>
      <c r="AU76" s="1"/>
      <c r="AV76" s="1"/>
      <c r="AW76" s="1"/>
      <c r="AX76" s="27"/>
      <c r="AY76" s="1"/>
      <c r="AZ76" s="1"/>
      <c r="BA76" s="26"/>
      <c r="BB76" s="26"/>
      <c r="BC76" s="1"/>
      <c r="BD76" s="1"/>
      <c r="BE76" s="1"/>
      <c r="BF76" s="1"/>
      <c r="BG76" s="1"/>
      <c r="BH76" s="1"/>
      <c r="BI76" s="1"/>
      <c r="BJ76" s="1"/>
      <c r="BK76" s="1"/>
      <c r="BL76" s="1"/>
      <c r="BM76" s="1"/>
      <c r="BN76" s="1"/>
      <c r="BO76" s="1"/>
    </row>
    <row r="77" spans="1:67" ht="43.5" customHeight="1" x14ac:dyDescent="0.3">
      <c r="A77" s="261"/>
      <c r="B77" s="261"/>
      <c r="C77" s="261"/>
      <c r="D77" s="261"/>
      <c r="E77" s="261"/>
      <c r="F77" s="30"/>
      <c r="G77" s="262"/>
      <c r="H77" s="30"/>
      <c r="I77" s="30"/>
      <c r="J77" s="30"/>
      <c r="K77" s="30"/>
      <c r="L77" s="30"/>
      <c r="M77" s="30"/>
      <c r="N77" s="30"/>
      <c r="O77" s="30"/>
      <c r="P77" s="30"/>
      <c r="Q77" s="262"/>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1"/>
      <c r="AR77" s="26"/>
      <c r="AS77" s="1"/>
      <c r="AT77" s="1"/>
      <c r="AU77" s="1"/>
      <c r="AV77" s="1"/>
      <c r="AW77" s="1"/>
      <c r="AX77" s="27"/>
      <c r="AY77" s="1"/>
      <c r="AZ77" s="1"/>
      <c r="BA77" s="26"/>
      <c r="BB77" s="26"/>
      <c r="BC77" s="1"/>
      <c r="BD77" s="1"/>
      <c r="BE77" s="1"/>
      <c r="BF77" s="1"/>
      <c r="BG77" s="1"/>
      <c r="BH77" s="1"/>
      <c r="BI77" s="1"/>
      <c r="BJ77" s="1"/>
      <c r="BK77" s="1"/>
      <c r="BL77" s="1"/>
      <c r="BM77" s="1"/>
      <c r="BN77" s="1"/>
      <c r="BO77" s="1"/>
    </row>
    <row r="78" spans="1:67" ht="43.5" customHeight="1" x14ac:dyDescent="0.3">
      <c r="A78" s="261"/>
      <c r="B78" s="261"/>
      <c r="C78" s="261"/>
      <c r="D78" s="261"/>
      <c r="E78" s="261"/>
      <c r="F78" s="30"/>
      <c r="G78" s="262"/>
      <c r="H78" s="30"/>
      <c r="I78" s="30"/>
      <c r="J78" s="30"/>
      <c r="K78" s="30"/>
      <c r="L78" s="30"/>
      <c r="M78" s="30"/>
      <c r="N78" s="30"/>
      <c r="O78" s="30"/>
      <c r="P78" s="30"/>
      <c r="Q78" s="262"/>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1"/>
      <c r="AR78" s="26"/>
      <c r="AS78" s="1"/>
      <c r="AT78" s="1"/>
      <c r="AU78" s="1"/>
      <c r="AV78" s="1"/>
      <c r="AW78" s="1"/>
      <c r="AX78" s="27"/>
      <c r="AY78" s="1"/>
      <c r="AZ78" s="1"/>
      <c r="BA78" s="26"/>
      <c r="BB78" s="26"/>
      <c r="BC78" s="1"/>
      <c r="BD78" s="1"/>
      <c r="BE78" s="1"/>
      <c r="BF78" s="1"/>
      <c r="BG78" s="1"/>
      <c r="BH78" s="1"/>
      <c r="BI78" s="1"/>
      <c r="BJ78" s="1"/>
      <c r="BK78" s="1"/>
      <c r="BL78" s="1"/>
      <c r="BM78" s="1"/>
      <c r="BN78" s="1"/>
      <c r="BO78" s="1"/>
    </row>
    <row r="79" spans="1:67" ht="43.5" customHeight="1" x14ac:dyDescent="0.3">
      <c r="A79" s="261"/>
      <c r="B79" s="261"/>
      <c r="C79" s="261"/>
      <c r="D79" s="261"/>
      <c r="E79" s="261"/>
      <c r="F79" s="30"/>
      <c r="G79" s="262"/>
      <c r="H79" s="30"/>
      <c r="I79" s="30"/>
      <c r="J79" s="30"/>
      <c r="K79" s="30"/>
      <c r="L79" s="30"/>
      <c r="M79" s="30"/>
      <c r="N79" s="30"/>
      <c r="O79" s="30"/>
      <c r="P79" s="30"/>
      <c r="Q79" s="262"/>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1"/>
      <c r="AR79" s="26"/>
      <c r="AS79" s="1"/>
      <c r="AT79" s="1"/>
      <c r="AU79" s="1"/>
      <c r="AV79" s="1"/>
      <c r="AW79" s="1"/>
      <c r="AX79" s="27"/>
      <c r="AY79" s="1"/>
      <c r="AZ79" s="1"/>
      <c r="BA79" s="26"/>
      <c r="BB79" s="26"/>
      <c r="BC79" s="1"/>
      <c r="BD79" s="1"/>
      <c r="BE79" s="1"/>
      <c r="BF79" s="1"/>
      <c r="BG79" s="1"/>
      <c r="BH79" s="1"/>
      <c r="BI79" s="1"/>
      <c r="BJ79" s="1"/>
      <c r="BK79" s="1"/>
      <c r="BL79" s="1"/>
      <c r="BM79" s="1"/>
      <c r="BN79" s="1"/>
      <c r="BO79" s="1"/>
    </row>
    <row r="80" spans="1:67" ht="43.5" customHeight="1" x14ac:dyDescent="0.3">
      <c r="A80" s="261"/>
      <c r="B80" s="261"/>
      <c r="C80" s="261"/>
      <c r="D80" s="261"/>
      <c r="E80" s="261"/>
      <c r="F80" s="30"/>
      <c r="G80" s="262"/>
      <c r="H80" s="30"/>
      <c r="I80" s="30"/>
      <c r="J80" s="30"/>
      <c r="K80" s="30"/>
      <c r="L80" s="30"/>
      <c r="M80" s="30"/>
      <c r="N80" s="30"/>
      <c r="O80" s="30"/>
      <c r="P80" s="30"/>
      <c r="Q80" s="262"/>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1"/>
      <c r="AR80" s="26"/>
      <c r="AS80" s="1"/>
      <c r="AT80" s="1"/>
      <c r="AU80" s="1"/>
      <c r="AV80" s="1"/>
      <c r="AW80" s="1"/>
      <c r="AX80" s="27"/>
      <c r="AY80" s="1"/>
      <c r="AZ80" s="1"/>
      <c r="BA80" s="26"/>
      <c r="BB80" s="26"/>
      <c r="BC80" s="1"/>
      <c r="BD80" s="1"/>
      <c r="BE80" s="1"/>
      <c r="BF80" s="1"/>
      <c r="BG80" s="1"/>
      <c r="BH80" s="1"/>
      <c r="BI80" s="1"/>
      <c r="BJ80" s="1"/>
      <c r="BK80" s="1"/>
      <c r="BL80" s="1"/>
      <c r="BM80" s="1"/>
      <c r="BN80" s="1"/>
      <c r="BO80" s="1"/>
    </row>
    <row r="81" spans="1:67" ht="43.5" customHeight="1" x14ac:dyDescent="0.3">
      <c r="A81" s="261"/>
      <c r="B81" s="261"/>
      <c r="C81" s="261"/>
      <c r="D81" s="261"/>
      <c r="E81" s="261"/>
      <c r="F81" s="30"/>
      <c r="G81" s="262"/>
      <c r="H81" s="30"/>
      <c r="I81" s="30"/>
      <c r="J81" s="30"/>
      <c r="K81" s="30"/>
      <c r="L81" s="30"/>
      <c r="M81" s="30"/>
      <c r="N81" s="30"/>
      <c r="O81" s="30"/>
      <c r="P81" s="30"/>
      <c r="Q81" s="262"/>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1"/>
      <c r="AR81" s="26"/>
      <c r="AS81" s="1"/>
      <c r="AT81" s="1"/>
      <c r="AU81" s="1"/>
      <c r="AV81" s="1"/>
      <c r="AW81" s="1"/>
      <c r="AX81" s="27"/>
      <c r="AY81" s="1"/>
      <c r="AZ81" s="1"/>
      <c r="BA81" s="26"/>
      <c r="BB81" s="26"/>
      <c r="BC81" s="1"/>
      <c r="BD81" s="1"/>
      <c r="BE81" s="1"/>
      <c r="BF81" s="1"/>
      <c r="BG81" s="1"/>
      <c r="BH81" s="1"/>
      <c r="BI81" s="1"/>
      <c r="BJ81" s="1"/>
      <c r="BK81" s="1"/>
      <c r="BL81" s="1"/>
      <c r="BM81" s="1"/>
      <c r="BN81" s="1"/>
      <c r="BO81" s="1"/>
    </row>
    <row r="82" spans="1:67" ht="43.5" customHeight="1" x14ac:dyDescent="0.3">
      <c r="A82" s="261"/>
      <c r="B82" s="261"/>
      <c r="C82" s="261"/>
      <c r="D82" s="261"/>
      <c r="E82" s="261"/>
      <c r="F82" s="30"/>
      <c r="G82" s="262"/>
      <c r="H82" s="30"/>
      <c r="I82" s="30"/>
      <c r="J82" s="30"/>
      <c r="K82" s="30"/>
      <c r="L82" s="30"/>
      <c r="M82" s="30"/>
      <c r="N82" s="30"/>
      <c r="O82" s="30"/>
      <c r="P82" s="30"/>
      <c r="Q82" s="262"/>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1"/>
      <c r="AR82" s="26"/>
      <c r="AS82" s="1"/>
      <c r="AT82" s="1"/>
      <c r="AU82" s="1"/>
      <c r="AV82" s="1"/>
      <c r="AW82" s="1"/>
      <c r="AX82" s="27"/>
      <c r="AY82" s="1"/>
      <c r="AZ82" s="1"/>
      <c r="BA82" s="26"/>
      <c r="BB82" s="26"/>
      <c r="BC82" s="1"/>
      <c r="BD82" s="1"/>
      <c r="BE82" s="1"/>
      <c r="BF82" s="1"/>
      <c r="BG82" s="1"/>
      <c r="BH82" s="1"/>
      <c r="BI82" s="1"/>
      <c r="BJ82" s="1"/>
      <c r="BK82" s="1"/>
      <c r="BL82" s="1"/>
      <c r="BM82" s="1"/>
      <c r="BN82" s="1"/>
      <c r="BO82" s="1"/>
    </row>
    <row r="83" spans="1:67" ht="43.5" customHeight="1" x14ac:dyDescent="0.3">
      <c r="A83" s="261"/>
      <c r="B83" s="261"/>
      <c r="C83" s="261"/>
      <c r="D83" s="261"/>
      <c r="E83" s="261"/>
      <c r="F83" s="30"/>
      <c r="G83" s="262"/>
      <c r="H83" s="30"/>
      <c r="I83" s="30"/>
      <c r="J83" s="30"/>
      <c r="K83" s="30"/>
      <c r="L83" s="30"/>
      <c r="M83" s="30"/>
      <c r="N83" s="30"/>
      <c r="O83" s="30"/>
      <c r="P83" s="30"/>
      <c r="Q83" s="262"/>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1"/>
      <c r="AR83" s="26"/>
      <c r="AS83" s="1"/>
      <c r="AT83" s="1"/>
      <c r="AU83" s="1"/>
      <c r="AV83" s="1"/>
      <c r="AW83" s="1"/>
      <c r="AX83" s="27"/>
      <c r="AY83" s="1"/>
      <c r="AZ83" s="1"/>
      <c r="BA83" s="26"/>
      <c r="BB83" s="26"/>
      <c r="BC83" s="1"/>
      <c r="BD83" s="1"/>
      <c r="BE83" s="1"/>
      <c r="BF83" s="1"/>
      <c r="BG83" s="1"/>
      <c r="BH83" s="1"/>
      <c r="BI83" s="1"/>
      <c r="BJ83" s="1"/>
      <c r="BK83" s="1"/>
      <c r="BL83" s="1"/>
      <c r="BM83" s="1"/>
      <c r="BN83" s="1"/>
      <c r="BO83" s="1"/>
    </row>
    <row r="84" spans="1:67" ht="43.5" customHeight="1" x14ac:dyDescent="0.3">
      <c r="A84" s="261"/>
      <c r="B84" s="261"/>
      <c r="C84" s="261"/>
      <c r="D84" s="261"/>
      <c r="E84" s="261"/>
      <c r="F84" s="30"/>
      <c r="G84" s="262"/>
      <c r="H84" s="30"/>
      <c r="I84" s="30"/>
      <c r="J84" s="30"/>
      <c r="K84" s="30"/>
      <c r="L84" s="30"/>
      <c r="M84" s="30"/>
      <c r="N84" s="30"/>
      <c r="O84" s="30"/>
      <c r="P84" s="30"/>
      <c r="Q84" s="262"/>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1"/>
      <c r="AR84" s="26"/>
      <c r="AS84" s="1"/>
      <c r="AT84" s="1"/>
      <c r="AU84" s="1"/>
      <c r="AV84" s="1"/>
      <c r="AW84" s="1"/>
      <c r="AX84" s="27"/>
      <c r="AY84" s="1"/>
      <c r="AZ84" s="1"/>
      <c r="BA84" s="26"/>
      <c r="BB84" s="26"/>
      <c r="BC84" s="1"/>
      <c r="BD84" s="1"/>
      <c r="BE84" s="1"/>
      <c r="BF84" s="1"/>
      <c r="BG84" s="1"/>
      <c r="BH84" s="1"/>
      <c r="BI84" s="1"/>
      <c r="BJ84" s="1"/>
      <c r="BK84" s="1"/>
      <c r="BL84" s="1"/>
      <c r="BM84" s="1"/>
      <c r="BN84" s="1"/>
      <c r="BO84" s="1"/>
    </row>
    <row r="85" spans="1:67" ht="43.5" customHeight="1" x14ac:dyDescent="0.3">
      <c r="A85" s="261"/>
      <c r="B85" s="261"/>
      <c r="C85" s="261"/>
      <c r="D85" s="261"/>
      <c r="E85" s="261"/>
      <c r="F85" s="30"/>
      <c r="G85" s="262"/>
      <c r="H85" s="30"/>
      <c r="I85" s="30"/>
      <c r="J85" s="30"/>
      <c r="K85" s="30"/>
      <c r="L85" s="30"/>
      <c r="M85" s="30"/>
      <c r="N85" s="30"/>
      <c r="O85" s="30"/>
      <c r="P85" s="30"/>
      <c r="Q85" s="262"/>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1"/>
      <c r="AR85" s="26"/>
      <c r="AS85" s="1"/>
      <c r="AT85" s="1"/>
      <c r="AU85" s="1"/>
      <c r="AV85" s="1"/>
      <c r="AW85" s="1"/>
      <c r="AX85" s="27"/>
      <c r="AY85" s="1"/>
      <c r="AZ85" s="1"/>
      <c r="BA85" s="26"/>
      <c r="BB85" s="26"/>
      <c r="BC85" s="1"/>
      <c r="BD85" s="1"/>
      <c r="BE85" s="1"/>
      <c r="BF85" s="1"/>
      <c r="BG85" s="1"/>
      <c r="BH85" s="1"/>
      <c r="BI85" s="1"/>
      <c r="BJ85" s="1"/>
      <c r="BK85" s="1"/>
      <c r="BL85" s="1"/>
      <c r="BM85" s="1"/>
      <c r="BN85" s="1"/>
      <c r="BO85" s="1"/>
    </row>
    <row r="86" spans="1:67" ht="43.5" customHeight="1" x14ac:dyDescent="0.3">
      <c r="A86" s="261"/>
      <c r="B86" s="261"/>
      <c r="C86" s="261"/>
      <c r="D86" s="261"/>
      <c r="E86" s="261"/>
      <c r="F86" s="30"/>
      <c r="G86" s="262"/>
      <c r="H86" s="30"/>
      <c r="I86" s="30"/>
      <c r="J86" s="30"/>
      <c r="K86" s="30"/>
      <c r="L86" s="30"/>
      <c r="M86" s="30"/>
      <c r="N86" s="30"/>
      <c r="O86" s="30"/>
      <c r="P86" s="30"/>
      <c r="Q86" s="262"/>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1"/>
      <c r="AR86" s="26"/>
      <c r="AS86" s="1"/>
      <c r="AT86" s="1"/>
      <c r="AU86" s="1"/>
      <c r="AV86" s="1"/>
      <c r="AW86" s="1"/>
      <c r="AX86" s="27"/>
      <c r="AY86" s="1"/>
      <c r="AZ86" s="1"/>
      <c r="BA86" s="26"/>
      <c r="BB86" s="26"/>
      <c r="BC86" s="1"/>
      <c r="BD86" s="1"/>
      <c r="BE86" s="1"/>
      <c r="BF86" s="1"/>
      <c r="BG86" s="1"/>
      <c r="BH86" s="1"/>
      <c r="BI86" s="1"/>
      <c r="BJ86" s="1"/>
      <c r="BK86" s="1"/>
      <c r="BL86" s="1"/>
      <c r="BM86" s="1"/>
      <c r="BN86" s="1"/>
      <c r="BO86" s="1"/>
    </row>
    <row r="87" spans="1:67" ht="43.5" customHeight="1" x14ac:dyDescent="0.3">
      <c r="A87" s="261"/>
      <c r="B87" s="261"/>
      <c r="C87" s="261"/>
      <c r="D87" s="261"/>
      <c r="E87" s="261"/>
      <c r="F87" s="30"/>
      <c r="G87" s="262"/>
      <c r="H87" s="30"/>
      <c r="I87" s="30"/>
      <c r="J87" s="30"/>
      <c r="K87" s="30"/>
      <c r="L87" s="30"/>
      <c r="M87" s="30"/>
      <c r="N87" s="30"/>
      <c r="O87" s="30"/>
      <c r="P87" s="30"/>
      <c r="Q87" s="262"/>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1"/>
      <c r="AR87" s="26"/>
      <c r="AS87" s="1"/>
      <c r="AT87" s="1"/>
      <c r="AU87" s="1"/>
      <c r="AV87" s="1"/>
      <c r="AW87" s="1"/>
      <c r="AX87" s="27"/>
      <c r="AY87" s="1"/>
      <c r="AZ87" s="1"/>
      <c r="BA87" s="26"/>
      <c r="BB87" s="26"/>
      <c r="BC87" s="1"/>
      <c r="BD87" s="1"/>
      <c r="BE87" s="1"/>
      <c r="BF87" s="1"/>
      <c r="BG87" s="1"/>
      <c r="BH87" s="1"/>
      <c r="BI87" s="1"/>
      <c r="BJ87" s="1"/>
      <c r="BK87" s="1"/>
      <c r="BL87" s="1"/>
      <c r="BM87" s="1"/>
      <c r="BN87" s="1"/>
      <c r="BO87" s="1"/>
    </row>
    <row r="88" spans="1:67" ht="43.5" customHeight="1" x14ac:dyDescent="0.3">
      <c r="A88" s="261"/>
      <c r="B88" s="261"/>
      <c r="C88" s="261"/>
      <c r="D88" s="261"/>
      <c r="E88" s="261"/>
      <c r="F88" s="30"/>
      <c r="G88" s="262"/>
      <c r="H88" s="30"/>
      <c r="I88" s="30"/>
      <c r="J88" s="30"/>
      <c r="K88" s="30"/>
      <c r="L88" s="30"/>
      <c r="M88" s="30"/>
      <c r="N88" s="30"/>
      <c r="O88" s="30"/>
      <c r="P88" s="30"/>
      <c r="Q88" s="262"/>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1"/>
      <c r="AR88" s="26"/>
      <c r="AS88" s="1"/>
      <c r="AT88" s="1"/>
      <c r="AU88" s="1"/>
      <c r="AV88" s="1"/>
      <c r="AW88" s="1"/>
      <c r="AX88" s="27"/>
      <c r="AY88" s="1"/>
      <c r="AZ88" s="1"/>
      <c r="BA88" s="26"/>
      <c r="BB88" s="26"/>
      <c r="BC88" s="1"/>
      <c r="BD88" s="1"/>
      <c r="BE88" s="1"/>
      <c r="BF88" s="1"/>
      <c r="BG88" s="1"/>
      <c r="BH88" s="1"/>
      <c r="BI88" s="1"/>
      <c r="BJ88" s="1"/>
      <c r="BK88" s="1"/>
      <c r="BL88" s="1"/>
      <c r="BM88" s="1"/>
      <c r="BN88" s="1"/>
      <c r="BO88" s="1"/>
    </row>
    <row r="89" spans="1:67" ht="43.5" customHeight="1" x14ac:dyDescent="0.3">
      <c r="A89" s="261"/>
      <c r="B89" s="261"/>
      <c r="C89" s="261"/>
      <c r="D89" s="261"/>
      <c r="E89" s="261"/>
      <c r="F89" s="30"/>
      <c r="G89" s="262"/>
      <c r="H89" s="30"/>
      <c r="I89" s="30"/>
      <c r="J89" s="30"/>
      <c r="K89" s="30"/>
      <c r="L89" s="30"/>
      <c r="M89" s="30"/>
      <c r="N89" s="30"/>
      <c r="O89" s="30"/>
      <c r="P89" s="30"/>
      <c r="Q89" s="262"/>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1"/>
      <c r="AR89" s="26"/>
      <c r="AS89" s="1"/>
      <c r="AT89" s="1"/>
      <c r="AU89" s="1"/>
      <c r="AV89" s="1"/>
      <c r="AW89" s="1"/>
      <c r="AX89" s="27"/>
      <c r="AY89" s="1"/>
      <c r="AZ89" s="1"/>
      <c r="BA89" s="26"/>
      <c r="BB89" s="26"/>
      <c r="BC89" s="1"/>
      <c r="BD89" s="1"/>
      <c r="BE89" s="1"/>
      <c r="BF89" s="1"/>
      <c r="BG89" s="1"/>
      <c r="BH89" s="1"/>
      <c r="BI89" s="1"/>
      <c r="BJ89" s="1"/>
      <c r="BK89" s="1"/>
      <c r="BL89" s="1"/>
      <c r="BM89" s="1"/>
      <c r="BN89" s="1"/>
      <c r="BO89" s="1"/>
    </row>
    <row r="90" spans="1:67" ht="43.5" customHeight="1" x14ac:dyDescent="0.3">
      <c r="A90" s="261"/>
      <c r="B90" s="261"/>
      <c r="C90" s="261"/>
      <c r="D90" s="261"/>
      <c r="E90" s="261"/>
      <c r="F90" s="30"/>
      <c r="G90" s="262"/>
      <c r="H90" s="30"/>
      <c r="I90" s="30"/>
      <c r="J90" s="30"/>
      <c r="K90" s="30"/>
      <c r="L90" s="30"/>
      <c r="M90" s="30"/>
      <c r="N90" s="30"/>
      <c r="O90" s="30"/>
      <c r="P90" s="30"/>
      <c r="Q90" s="262"/>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1"/>
      <c r="AR90" s="26"/>
      <c r="AS90" s="1"/>
      <c r="AT90" s="1"/>
      <c r="AU90" s="1"/>
      <c r="AV90" s="1"/>
      <c r="AW90" s="1"/>
      <c r="AX90" s="27"/>
      <c r="AY90" s="1"/>
      <c r="AZ90" s="1"/>
      <c r="BA90" s="26"/>
      <c r="BB90" s="26"/>
      <c r="BC90" s="1"/>
      <c r="BD90" s="1"/>
      <c r="BE90" s="1"/>
      <c r="BF90" s="1"/>
      <c r="BG90" s="1"/>
      <c r="BH90" s="1"/>
      <c r="BI90" s="1"/>
      <c r="BJ90" s="1"/>
      <c r="BK90" s="1"/>
      <c r="BL90" s="1"/>
      <c r="BM90" s="1"/>
      <c r="BN90" s="1"/>
      <c r="BO90" s="1"/>
    </row>
    <row r="91" spans="1:67" ht="43.5" customHeight="1" x14ac:dyDescent="0.3">
      <c r="A91" s="261"/>
      <c r="B91" s="261"/>
      <c r="C91" s="261"/>
      <c r="D91" s="261"/>
      <c r="E91" s="261"/>
      <c r="F91" s="30"/>
      <c r="G91" s="262"/>
      <c r="H91" s="30"/>
      <c r="I91" s="30"/>
      <c r="J91" s="30"/>
      <c r="K91" s="30"/>
      <c r="L91" s="30"/>
      <c r="M91" s="30"/>
      <c r="N91" s="30"/>
      <c r="O91" s="30"/>
      <c r="P91" s="30"/>
      <c r="Q91" s="262"/>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1"/>
      <c r="AR91" s="26"/>
      <c r="AS91" s="1"/>
      <c r="AT91" s="1"/>
      <c r="AU91" s="1"/>
      <c r="AV91" s="1"/>
      <c r="AW91" s="1"/>
      <c r="AX91" s="27"/>
      <c r="AY91" s="1"/>
      <c r="AZ91" s="1"/>
      <c r="BA91" s="26"/>
      <c r="BB91" s="26"/>
      <c r="BC91" s="1"/>
      <c r="BD91" s="1"/>
      <c r="BE91" s="1"/>
      <c r="BF91" s="1"/>
      <c r="BG91" s="1"/>
      <c r="BH91" s="1"/>
      <c r="BI91" s="1"/>
      <c r="BJ91" s="1"/>
      <c r="BK91" s="1"/>
      <c r="BL91" s="1"/>
      <c r="BM91" s="1"/>
      <c r="BN91" s="1"/>
      <c r="BO91" s="1"/>
    </row>
    <row r="92" spans="1:67" ht="43.5" customHeight="1" x14ac:dyDescent="0.3">
      <c r="A92" s="261"/>
      <c r="B92" s="261"/>
      <c r="C92" s="261"/>
      <c r="D92" s="261"/>
      <c r="E92" s="261"/>
      <c r="F92" s="30"/>
      <c r="G92" s="262"/>
      <c r="H92" s="30"/>
      <c r="I92" s="30"/>
      <c r="J92" s="30"/>
      <c r="K92" s="30"/>
      <c r="L92" s="30"/>
      <c r="M92" s="30"/>
      <c r="N92" s="30"/>
      <c r="O92" s="30"/>
      <c r="P92" s="30"/>
      <c r="Q92" s="262"/>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1"/>
      <c r="AR92" s="26"/>
      <c r="AS92" s="1"/>
      <c r="AT92" s="1"/>
      <c r="AU92" s="1"/>
      <c r="AV92" s="1"/>
      <c r="AW92" s="1"/>
      <c r="AX92" s="27"/>
      <c r="AY92" s="1"/>
      <c r="AZ92" s="1"/>
      <c r="BA92" s="26"/>
      <c r="BB92" s="26"/>
      <c r="BC92" s="1"/>
      <c r="BD92" s="1"/>
      <c r="BE92" s="1"/>
      <c r="BF92" s="1"/>
      <c r="BG92" s="1"/>
      <c r="BH92" s="1"/>
      <c r="BI92" s="1"/>
      <c r="BJ92" s="1"/>
      <c r="BK92" s="1"/>
      <c r="BL92" s="1"/>
      <c r="BM92" s="1"/>
      <c r="BN92" s="1"/>
      <c r="BO92" s="1"/>
    </row>
    <row r="93" spans="1:67" ht="43.5" customHeight="1" x14ac:dyDescent="0.3">
      <c r="A93" s="261"/>
      <c r="B93" s="261"/>
      <c r="C93" s="261"/>
      <c r="D93" s="261"/>
      <c r="E93" s="261"/>
      <c r="F93" s="30"/>
      <c r="G93" s="262"/>
      <c r="H93" s="30"/>
      <c r="I93" s="30"/>
      <c r="J93" s="30"/>
      <c r="K93" s="30"/>
      <c r="L93" s="30"/>
      <c r="M93" s="30"/>
      <c r="N93" s="30"/>
      <c r="O93" s="30"/>
      <c r="P93" s="30"/>
      <c r="Q93" s="262"/>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1"/>
      <c r="AR93" s="26"/>
      <c r="AS93" s="1"/>
      <c r="AT93" s="1"/>
      <c r="AU93" s="1"/>
      <c r="AV93" s="1"/>
      <c r="AW93" s="1"/>
      <c r="AX93" s="27"/>
      <c r="AY93" s="1"/>
      <c r="AZ93" s="1"/>
      <c r="BA93" s="26"/>
      <c r="BB93" s="26"/>
      <c r="BC93" s="1"/>
      <c r="BD93" s="1"/>
      <c r="BE93" s="1"/>
      <c r="BF93" s="1"/>
      <c r="BG93" s="1"/>
      <c r="BH93" s="1"/>
      <c r="BI93" s="1"/>
      <c r="BJ93" s="1"/>
      <c r="BK93" s="1"/>
      <c r="BL93" s="1"/>
      <c r="BM93" s="1"/>
      <c r="BN93" s="1"/>
      <c r="BO93" s="1"/>
    </row>
    <row r="94" spans="1:67" ht="43.5" customHeight="1" x14ac:dyDescent="0.3">
      <c r="A94" s="261"/>
      <c r="B94" s="261"/>
      <c r="C94" s="261"/>
      <c r="D94" s="261"/>
      <c r="E94" s="261"/>
      <c r="F94" s="30"/>
      <c r="G94" s="262"/>
      <c r="H94" s="30"/>
      <c r="I94" s="30"/>
      <c r="J94" s="30"/>
      <c r="K94" s="30"/>
      <c r="L94" s="30"/>
      <c r="M94" s="30"/>
      <c r="N94" s="30"/>
      <c r="O94" s="30"/>
      <c r="P94" s="30"/>
      <c r="Q94" s="262"/>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1"/>
      <c r="AR94" s="26"/>
      <c r="AS94" s="1"/>
      <c r="AT94" s="1"/>
      <c r="AU94" s="1"/>
      <c r="AV94" s="1"/>
      <c r="AW94" s="1"/>
      <c r="AX94" s="27"/>
      <c r="AY94" s="1"/>
      <c r="AZ94" s="1"/>
      <c r="BA94" s="26"/>
      <c r="BB94" s="26"/>
      <c r="BC94" s="1"/>
      <c r="BD94" s="1"/>
      <c r="BE94" s="1"/>
      <c r="BF94" s="1"/>
      <c r="BG94" s="1"/>
      <c r="BH94" s="1"/>
      <c r="BI94" s="1"/>
      <c r="BJ94" s="1"/>
      <c r="BK94" s="1"/>
      <c r="BL94" s="1"/>
      <c r="BM94" s="1"/>
      <c r="BN94" s="1"/>
      <c r="BO94" s="1"/>
    </row>
    <row r="95" spans="1:67" ht="43.5" customHeight="1" x14ac:dyDescent="0.3">
      <c r="A95" s="261"/>
      <c r="B95" s="261"/>
      <c r="C95" s="261"/>
      <c r="D95" s="261"/>
      <c r="E95" s="261"/>
      <c r="F95" s="30"/>
      <c r="G95" s="262"/>
      <c r="H95" s="30"/>
      <c r="I95" s="30"/>
      <c r="J95" s="30"/>
      <c r="K95" s="30"/>
      <c r="L95" s="30"/>
      <c r="M95" s="30"/>
      <c r="N95" s="30"/>
      <c r="O95" s="30"/>
      <c r="P95" s="30"/>
      <c r="Q95" s="262"/>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1"/>
      <c r="AR95" s="26"/>
      <c r="AS95" s="1"/>
      <c r="AT95" s="1"/>
      <c r="AU95" s="1"/>
      <c r="AV95" s="1"/>
      <c r="AW95" s="1"/>
      <c r="AX95" s="27"/>
      <c r="AY95" s="1"/>
      <c r="AZ95" s="1"/>
      <c r="BA95" s="26"/>
      <c r="BB95" s="26"/>
      <c r="BC95" s="1"/>
      <c r="BD95" s="1"/>
      <c r="BE95" s="1"/>
      <c r="BF95" s="1"/>
      <c r="BG95" s="1"/>
      <c r="BH95" s="1"/>
      <c r="BI95" s="1"/>
      <c r="BJ95" s="1"/>
      <c r="BK95" s="1"/>
      <c r="BL95" s="1"/>
      <c r="BM95" s="1"/>
      <c r="BN95" s="1"/>
      <c r="BO95" s="1"/>
    </row>
    <row r="96" spans="1:67" ht="43.5" customHeight="1" x14ac:dyDescent="0.3">
      <c r="A96" s="261"/>
      <c r="B96" s="261"/>
      <c r="C96" s="261"/>
      <c r="D96" s="261"/>
      <c r="E96" s="261"/>
      <c r="F96" s="30"/>
      <c r="G96" s="262"/>
      <c r="H96" s="30"/>
      <c r="I96" s="30"/>
      <c r="J96" s="30"/>
      <c r="K96" s="30"/>
      <c r="L96" s="30"/>
      <c r="M96" s="30"/>
      <c r="N96" s="30"/>
      <c r="O96" s="30"/>
      <c r="P96" s="30"/>
      <c r="Q96" s="262"/>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1"/>
      <c r="AR96" s="26"/>
      <c r="AS96" s="1"/>
      <c r="AT96" s="1"/>
      <c r="AU96" s="1"/>
      <c r="AV96" s="1"/>
      <c r="AW96" s="1"/>
      <c r="AX96" s="27"/>
      <c r="AY96" s="1"/>
      <c r="AZ96" s="1"/>
      <c r="BA96" s="26"/>
      <c r="BB96" s="26"/>
      <c r="BC96" s="1"/>
      <c r="BD96" s="1"/>
      <c r="BE96" s="1"/>
      <c r="BF96" s="1"/>
      <c r="BG96" s="1"/>
      <c r="BH96" s="1"/>
      <c r="BI96" s="1"/>
      <c r="BJ96" s="1"/>
      <c r="BK96" s="1"/>
      <c r="BL96" s="1"/>
      <c r="BM96" s="1"/>
      <c r="BN96" s="1"/>
      <c r="BO96" s="1"/>
    </row>
    <row r="97" spans="1:67" ht="43.5" customHeight="1" x14ac:dyDescent="0.3">
      <c r="A97" s="261"/>
      <c r="B97" s="261"/>
      <c r="C97" s="261"/>
      <c r="D97" s="261"/>
      <c r="E97" s="261"/>
      <c r="F97" s="30"/>
      <c r="G97" s="262"/>
      <c r="H97" s="30"/>
      <c r="I97" s="30"/>
      <c r="J97" s="30"/>
      <c r="K97" s="30"/>
      <c r="L97" s="30"/>
      <c r="M97" s="30"/>
      <c r="N97" s="30"/>
      <c r="O97" s="30"/>
      <c r="P97" s="30"/>
      <c r="Q97" s="262"/>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1"/>
      <c r="AR97" s="26"/>
      <c r="AS97" s="1"/>
      <c r="AT97" s="1"/>
      <c r="AU97" s="1"/>
      <c r="AV97" s="1"/>
      <c r="AW97" s="1"/>
      <c r="AX97" s="27"/>
      <c r="AY97" s="1"/>
      <c r="AZ97" s="1"/>
      <c r="BA97" s="26"/>
      <c r="BB97" s="26"/>
      <c r="BC97" s="1"/>
      <c r="BD97" s="1"/>
      <c r="BE97" s="1"/>
      <c r="BF97" s="1"/>
      <c r="BG97" s="1"/>
      <c r="BH97" s="1"/>
      <c r="BI97" s="1"/>
      <c r="BJ97" s="1"/>
      <c r="BK97" s="1"/>
      <c r="BL97" s="1"/>
      <c r="BM97" s="1"/>
      <c r="BN97" s="1"/>
      <c r="BO97" s="1"/>
    </row>
    <row r="98" spans="1:67" ht="43.5" customHeight="1" x14ac:dyDescent="0.3">
      <c r="A98" s="261"/>
      <c r="B98" s="261"/>
      <c r="C98" s="261"/>
      <c r="D98" s="261"/>
      <c r="E98" s="261"/>
      <c r="F98" s="30"/>
      <c r="G98" s="262"/>
      <c r="H98" s="30"/>
      <c r="I98" s="30"/>
      <c r="J98" s="30"/>
      <c r="K98" s="30"/>
      <c r="L98" s="30"/>
      <c r="M98" s="30"/>
      <c r="N98" s="30"/>
      <c r="O98" s="30"/>
      <c r="P98" s="30"/>
      <c r="Q98" s="262"/>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1"/>
      <c r="AR98" s="26"/>
      <c r="AS98" s="1"/>
      <c r="AT98" s="1"/>
      <c r="AU98" s="1"/>
      <c r="AV98" s="1"/>
      <c r="AW98" s="1"/>
      <c r="AX98" s="27"/>
      <c r="AY98" s="1"/>
      <c r="AZ98" s="1"/>
      <c r="BA98" s="26"/>
      <c r="BB98" s="26"/>
      <c r="BC98" s="1"/>
      <c r="BD98" s="1"/>
      <c r="BE98" s="1"/>
      <c r="BF98" s="1"/>
      <c r="BG98" s="1"/>
      <c r="BH98" s="1"/>
      <c r="BI98" s="1"/>
      <c r="BJ98" s="1"/>
      <c r="BK98" s="1"/>
      <c r="BL98" s="1"/>
      <c r="BM98" s="1"/>
      <c r="BN98" s="1"/>
      <c r="BO98" s="1"/>
    </row>
    <row r="99" spans="1:67" ht="43.5" customHeight="1" x14ac:dyDescent="0.3">
      <c r="A99" s="261"/>
      <c r="B99" s="261"/>
      <c r="C99" s="261"/>
      <c r="D99" s="261"/>
      <c r="E99" s="261"/>
      <c r="F99" s="30"/>
      <c r="G99" s="262"/>
      <c r="H99" s="30"/>
      <c r="I99" s="30"/>
      <c r="J99" s="30"/>
      <c r="K99" s="30"/>
      <c r="L99" s="30"/>
      <c r="M99" s="30"/>
      <c r="N99" s="30"/>
      <c r="O99" s="30"/>
      <c r="P99" s="30"/>
      <c r="Q99" s="262"/>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1"/>
      <c r="AR99" s="26"/>
      <c r="AS99" s="1"/>
      <c r="AT99" s="1"/>
      <c r="AU99" s="1"/>
      <c r="AV99" s="1"/>
      <c r="AW99" s="1"/>
      <c r="AX99" s="27"/>
      <c r="AY99" s="1"/>
      <c r="AZ99" s="1"/>
      <c r="BA99" s="26"/>
      <c r="BB99" s="26"/>
      <c r="BC99" s="1"/>
      <c r="BD99" s="1"/>
      <c r="BE99" s="1"/>
      <c r="BF99" s="1"/>
      <c r="BG99" s="1"/>
      <c r="BH99" s="1"/>
      <c r="BI99" s="1"/>
      <c r="BJ99" s="1"/>
      <c r="BK99" s="1"/>
      <c r="BL99" s="1"/>
      <c r="BM99" s="1"/>
      <c r="BN99" s="1"/>
      <c r="BO99" s="1"/>
    </row>
    <row r="100" spans="1:67" ht="43.5" customHeight="1" x14ac:dyDescent="0.3">
      <c r="A100" s="261"/>
      <c r="B100" s="261"/>
      <c r="C100" s="261"/>
      <c r="D100" s="261"/>
      <c r="E100" s="261"/>
      <c r="F100" s="30"/>
      <c r="G100" s="262"/>
      <c r="H100" s="30"/>
      <c r="I100" s="30"/>
      <c r="J100" s="30"/>
      <c r="K100" s="30"/>
      <c r="L100" s="30"/>
      <c r="M100" s="30"/>
      <c r="N100" s="30"/>
      <c r="O100" s="30"/>
      <c r="P100" s="30"/>
      <c r="Q100" s="262"/>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1"/>
      <c r="AR100" s="26"/>
      <c r="AS100" s="1"/>
      <c r="AT100" s="1"/>
      <c r="AU100" s="1"/>
      <c r="AV100" s="1"/>
      <c r="AW100" s="1"/>
      <c r="AX100" s="27"/>
      <c r="AY100" s="1"/>
      <c r="AZ100" s="1"/>
      <c r="BA100" s="26"/>
      <c r="BB100" s="26"/>
      <c r="BC100" s="1"/>
      <c r="BD100" s="1"/>
      <c r="BE100" s="1"/>
      <c r="BF100" s="1"/>
      <c r="BG100" s="1"/>
      <c r="BH100" s="1"/>
      <c r="BI100" s="1"/>
      <c r="BJ100" s="1"/>
      <c r="BK100" s="1"/>
      <c r="BL100" s="1"/>
      <c r="BM100" s="1"/>
      <c r="BN100" s="1"/>
      <c r="BO100" s="1"/>
    </row>
    <row r="101" spans="1:67" ht="43.5" customHeight="1" x14ac:dyDescent="0.3">
      <c r="A101" s="261"/>
      <c r="B101" s="261"/>
      <c r="C101" s="261"/>
      <c r="D101" s="261"/>
      <c r="E101" s="261"/>
      <c r="F101" s="30"/>
      <c r="G101" s="262"/>
      <c r="H101" s="30"/>
      <c r="I101" s="30"/>
      <c r="J101" s="30"/>
      <c r="K101" s="30"/>
      <c r="L101" s="30"/>
      <c r="M101" s="30"/>
      <c r="N101" s="30"/>
      <c r="O101" s="30"/>
      <c r="P101" s="30"/>
      <c r="Q101" s="262"/>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1"/>
      <c r="AR101" s="26"/>
      <c r="AS101" s="1"/>
      <c r="AT101" s="1"/>
      <c r="AU101" s="1"/>
      <c r="AV101" s="1"/>
      <c r="AW101" s="1"/>
      <c r="AX101" s="27"/>
      <c r="AY101" s="1"/>
      <c r="AZ101" s="1"/>
      <c r="BA101" s="26"/>
      <c r="BB101" s="26"/>
      <c r="BC101" s="1"/>
      <c r="BD101" s="1"/>
      <c r="BE101" s="1"/>
      <c r="BF101" s="1"/>
      <c r="BG101" s="1"/>
      <c r="BH101" s="1"/>
      <c r="BI101" s="1"/>
      <c r="BJ101" s="1"/>
      <c r="BK101" s="1"/>
      <c r="BL101" s="1"/>
      <c r="BM101" s="1"/>
      <c r="BN101" s="1"/>
      <c r="BO101" s="1"/>
    </row>
    <row r="102" spans="1:67" ht="43.5" customHeight="1" x14ac:dyDescent="0.3">
      <c r="A102" s="261"/>
      <c r="B102" s="261"/>
      <c r="C102" s="261"/>
      <c r="D102" s="261"/>
      <c r="E102" s="261"/>
      <c r="F102" s="30"/>
      <c r="G102" s="262"/>
      <c r="H102" s="30"/>
      <c r="I102" s="30"/>
      <c r="J102" s="30"/>
      <c r="K102" s="30"/>
      <c r="L102" s="30"/>
      <c r="M102" s="30"/>
      <c r="N102" s="30"/>
      <c r="O102" s="30"/>
      <c r="P102" s="30"/>
      <c r="Q102" s="262"/>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1"/>
      <c r="AR102" s="26"/>
      <c r="AS102" s="1"/>
      <c r="AT102" s="1"/>
      <c r="AU102" s="1"/>
      <c r="AV102" s="1"/>
      <c r="AW102" s="1"/>
      <c r="AX102" s="27"/>
      <c r="AY102" s="1"/>
      <c r="AZ102" s="1"/>
      <c r="BA102" s="26"/>
      <c r="BB102" s="26"/>
      <c r="BC102" s="1"/>
      <c r="BD102" s="1"/>
      <c r="BE102" s="1"/>
      <c r="BF102" s="1"/>
      <c r="BG102" s="1"/>
      <c r="BH102" s="1"/>
      <c r="BI102" s="1"/>
      <c r="BJ102" s="1"/>
      <c r="BK102" s="1"/>
      <c r="BL102" s="1"/>
      <c r="BM102" s="1"/>
      <c r="BN102" s="1"/>
      <c r="BO102" s="1"/>
    </row>
    <row r="103" spans="1:67" ht="43.5" customHeight="1" x14ac:dyDescent="0.3">
      <c r="A103" s="261"/>
      <c r="B103" s="261"/>
      <c r="C103" s="261"/>
      <c r="D103" s="261"/>
      <c r="E103" s="261"/>
      <c r="F103" s="30"/>
      <c r="G103" s="262"/>
      <c r="H103" s="30"/>
      <c r="I103" s="30"/>
      <c r="J103" s="30"/>
      <c r="K103" s="30"/>
      <c r="L103" s="30"/>
      <c r="M103" s="30"/>
      <c r="N103" s="30"/>
      <c r="O103" s="30"/>
      <c r="P103" s="30"/>
      <c r="Q103" s="262"/>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1"/>
      <c r="AR103" s="26"/>
      <c r="AS103" s="1"/>
      <c r="AT103" s="1"/>
      <c r="AU103" s="1"/>
      <c r="AV103" s="1"/>
      <c r="AW103" s="1"/>
      <c r="AX103" s="27"/>
      <c r="AY103" s="1"/>
      <c r="AZ103" s="1"/>
      <c r="BA103" s="26"/>
      <c r="BB103" s="26"/>
      <c r="BC103" s="1"/>
      <c r="BD103" s="1"/>
      <c r="BE103" s="1"/>
      <c r="BF103" s="1"/>
      <c r="BG103" s="1"/>
      <c r="BH103" s="1"/>
      <c r="BI103" s="1"/>
      <c r="BJ103" s="1"/>
      <c r="BK103" s="1"/>
      <c r="BL103" s="1"/>
      <c r="BM103" s="1"/>
      <c r="BN103" s="1"/>
      <c r="BO103" s="1"/>
    </row>
    <row r="104" spans="1:67" ht="43.5" customHeight="1" x14ac:dyDescent="0.3">
      <c r="A104" s="261"/>
      <c r="B104" s="261"/>
      <c r="C104" s="261"/>
      <c r="D104" s="261"/>
      <c r="E104" s="261"/>
      <c r="F104" s="30"/>
      <c r="G104" s="262"/>
      <c r="H104" s="30"/>
      <c r="I104" s="30"/>
      <c r="J104" s="30"/>
      <c r="K104" s="30"/>
      <c r="L104" s="30"/>
      <c r="M104" s="30"/>
      <c r="N104" s="30"/>
      <c r="O104" s="30"/>
      <c r="P104" s="30"/>
      <c r="Q104" s="262"/>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1"/>
      <c r="AR104" s="26"/>
      <c r="AS104" s="1"/>
      <c r="AT104" s="1"/>
      <c r="AU104" s="1"/>
      <c r="AV104" s="1"/>
      <c r="AW104" s="1"/>
      <c r="AX104" s="27"/>
      <c r="AY104" s="1"/>
      <c r="AZ104" s="1"/>
      <c r="BA104" s="26"/>
      <c r="BB104" s="26"/>
      <c r="BC104" s="1"/>
      <c r="BD104" s="1"/>
      <c r="BE104" s="1"/>
      <c r="BF104" s="1"/>
      <c r="BG104" s="1"/>
      <c r="BH104" s="1"/>
      <c r="BI104" s="1"/>
      <c r="BJ104" s="1"/>
      <c r="BK104" s="1"/>
      <c r="BL104" s="1"/>
      <c r="BM104" s="1"/>
      <c r="BN104" s="1"/>
      <c r="BO104" s="1"/>
    </row>
    <row r="105" spans="1:67" ht="43.5" customHeight="1" x14ac:dyDescent="0.3">
      <c r="A105" s="261"/>
      <c r="B105" s="261"/>
      <c r="C105" s="261"/>
      <c r="D105" s="261"/>
      <c r="E105" s="261"/>
      <c r="F105" s="30"/>
      <c r="G105" s="262"/>
      <c r="H105" s="30"/>
      <c r="I105" s="30"/>
      <c r="J105" s="30"/>
      <c r="K105" s="30"/>
      <c r="L105" s="30"/>
      <c r="M105" s="30"/>
      <c r="N105" s="30"/>
      <c r="O105" s="30"/>
      <c r="P105" s="30"/>
      <c r="Q105" s="262"/>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1"/>
      <c r="AR105" s="26"/>
      <c r="AS105" s="1"/>
      <c r="AT105" s="1"/>
      <c r="AU105" s="1"/>
      <c r="AV105" s="1"/>
      <c r="AW105" s="1"/>
      <c r="AX105" s="27"/>
      <c r="AY105" s="1"/>
      <c r="AZ105" s="1"/>
      <c r="BA105" s="26"/>
      <c r="BB105" s="26"/>
      <c r="BC105" s="1"/>
      <c r="BD105" s="1"/>
      <c r="BE105" s="1"/>
      <c r="BF105" s="1"/>
      <c r="BG105" s="1"/>
      <c r="BH105" s="1"/>
      <c r="BI105" s="1"/>
      <c r="BJ105" s="1"/>
      <c r="BK105" s="1"/>
      <c r="BL105" s="1"/>
      <c r="BM105" s="1"/>
      <c r="BN105" s="1"/>
      <c r="BO105" s="1"/>
    </row>
    <row r="106" spans="1:67" ht="43.5" customHeight="1" x14ac:dyDescent="0.3">
      <c r="A106" s="261"/>
      <c r="B106" s="261"/>
      <c r="C106" s="261"/>
      <c r="D106" s="261"/>
      <c r="E106" s="261"/>
      <c r="F106" s="30"/>
      <c r="G106" s="262"/>
      <c r="H106" s="30"/>
      <c r="I106" s="30"/>
      <c r="J106" s="30"/>
      <c r="K106" s="30"/>
      <c r="L106" s="30"/>
      <c r="M106" s="30"/>
      <c r="N106" s="30"/>
      <c r="O106" s="30"/>
      <c r="P106" s="30"/>
      <c r="Q106" s="262"/>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1"/>
      <c r="AR106" s="26"/>
      <c r="AS106" s="1"/>
      <c r="AT106" s="1"/>
      <c r="AU106" s="1"/>
      <c r="AV106" s="1"/>
      <c r="AW106" s="1"/>
      <c r="AX106" s="27"/>
      <c r="AY106" s="1"/>
      <c r="AZ106" s="1"/>
      <c r="BA106" s="26"/>
      <c r="BB106" s="26"/>
      <c r="BC106" s="1"/>
      <c r="BD106" s="1"/>
      <c r="BE106" s="1"/>
      <c r="BF106" s="1"/>
      <c r="BG106" s="1"/>
      <c r="BH106" s="1"/>
      <c r="BI106" s="1"/>
      <c r="BJ106" s="1"/>
      <c r="BK106" s="1"/>
      <c r="BL106" s="1"/>
      <c r="BM106" s="1"/>
      <c r="BN106" s="1"/>
      <c r="BO106" s="1"/>
    </row>
    <row r="107" spans="1:67" ht="43.5" customHeight="1" x14ac:dyDescent="0.3">
      <c r="A107" s="261"/>
      <c r="B107" s="261"/>
      <c r="C107" s="261"/>
      <c r="D107" s="261"/>
      <c r="E107" s="261"/>
      <c r="F107" s="30"/>
      <c r="G107" s="262"/>
      <c r="H107" s="30"/>
      <c r="I107" s="30"/>
      <c r="J107" s="30"/>
      <c r="K107" s="30"/>
      <c r="L107" s="30"/>
      <c r="M107" s="30"/>
      <c r="N107" s="30"/>
      <c r="O107" s="30"/>
      <c r="P107" s="30"/>
      <c r="Q107" s="262"/>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1"/>
      <c r="AR107" s="26"/>
      <c r="AS107" s="1"/>
      <c r="AT107" s="1"/>
      <c r="AU107" s="1"/>
      <c r="AV107" s="1"/>
      <c r="AW107" s="1"/>
      <c r="AX107" s="27"/>
      <c r="AY107" s="1"/>
      <c r="AZ107" s="1"/>
      <c r="BA107" s="26"/>
      <c r="BB107" s="26"/>
      <c r="BC107" s="1"/>
      <c r="BD107" s="1"/>
      <c r="BE107" s="1"/>
      <c r="BF107" s="1"/>
      <c r="BG107" s="1"/>
      <c r="BH107" s="1"/>
      <c r="BI107" s="1"/>
      <c r="BJ107" s="1"/>
      <c r="BK107" s="1"/>
      <c r="BL107" s="1"/>
      <c r="BM107" s="1"/>
      <c r="BN107" s="1"/>
      <c r="BO107" s="1"/>
    </row>
    <row r="108" spans="1:67" ht="43.5" customHeight="1" x14ac:dyDescent="0.3">
      <c r="A108" s="261"/>
      <c r="B108" s="261"/>
      <c r="C108" s="261"/>
      <c r="D108" s="261"/>
      <c r="E108" s="261"/>
      <c r="F108" s="30"/>
      <c r="G108" s="262"/>
      <c r="H108" s="30"/>
      <c r="I108" s="30"/>
      <c r="J108" s="30"/>
      <c r="K108" s="30"/>
      <c r="L108" s="30"/>
      <c r="M108" s="30"/>
      <c r="N108" s="30"/>
      <c r="O108" s="30"/>
      <c r="P108" s="30"/>
      <c r="Q108" s="262"/>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1"/>
      <c r="AR108" s="26"/>
      <c r="AS108" s="1"/>
      <c r="AT108" s="1"/>
      <c r="AU108" s="1"/>
      <c r="AV108" s="1"/>
      <c r="AW108" s="1"/>
      <c r="AX108" s="27"/>
      <c r="AY108" s="1"/>
      <c r="AZ108" s="1"/>
      <c r="BA108" s="26"/>
      <c r="BB108" s="26"/>
      <c r="BC108" s="1"/>
      <c r="BD108" s="1"/>
      <c r="BE108" s="1"/>
      <c r="BF108" s="1"/>
      <c r="BG108" s="1"/>
      <c r="BH108" s="1"/>
      <c r="BI108" s="1"/>
      <c r="BJ108" s="1"/>
      <c r="BK108" s="1"/>
      <c r="BL108" s="1"/>
      <c r="BM108" s="1"/>
      <c r="BN108" s="1"/>
      <c r="BO108" s="1"/>
    </row>
    <row r="109" spans="1:67" ht="43.5" customHeight="1" x14ac:dyDescent="0.3">
      <c r="A109" s="261"/>
      <c r="B109" s="261"/>
      <c r="C109" s="261"/>
      <c r="D109" s="261"/>
      <c r="E109" s="261"/>
      <c r="F109" s="30"/>
      <c r="G109" s="262"/>
      <c r="H109" s="30"/>
      <c r="I109" s="30"/>
      <c r="J109" s="30"/>
      <c r="K109" s="30"/>
      <c r="L109" s="30"/>
      <c r="M109" s="30"/>
      <c r="N109" s="30"/>
      <c r="O109" s="30"/>
      <c r="P109" s="30"/>
      <c r="Q109" s="262"/>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1"/>
      <c r="AR109" s="26"/>
      <c r="AS109" s="1"/>
      <c r="AT109" s="1"/>
      <c r="AU109" s="1"/>
      <c r="AV109" s="1"/>
      <c r="AW109" s="1"/>
      <c r="AX109" s="27"/>
      <c r="AY109" s="1"/>
      <c r="AZ109" s="1"/>
      <c r="BA109" s="26"/>
      <c r="BB109" s="26"/>
      <c r="BC109" s="1"/>
      <c r="BD109" s="1"/>
      <c r="BE109" s="1"/>
      <c r="BF109" s="1"/>
      <c r="BG109" s="1"/>
      <c r="BH109" s="1"/>
      <c r="BI109" s="1"/>
      <c r="BJ109" s="1"/>
      <c r="BK109" s="1"/>
      <c r="BL109" s="1"/>
      <c r="BM109" s="1"/>
      <c r="BN109" s="1"/>
      <c r="BO109" s="1"/>
    </row>
    <row r="110" spans="1:67" ht="43.5" customHeight="1" x14ac:dyDescent="0.3">
      <c r="A110" s="261"/>
      <c r="B110" s="261"/>
      <c r="C110" s="261"/>
      <c r="D110" s="261"/>
      <c r="E110" s="261"/>
      <c r="F110" s="30"/>
      <c r="G110" s="262"/>
      <c r="H110" s="30"/>
      <c r="I110" s="30"/>
      <c r="J110" s="30"/>
      <c r="K110" s="30"/>
      <c r="L110" s="30"/>
      <c r="M110" s="30"/>
      <c r="N110" s="30"/>
      <c r="O110" s="30"/>
      <c r="P110" s="30"/>
      <c r="Q110" s="262"/>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1"/>
      <c r="AR110" s="26"/>
      <c r="AS110" s="1"/>
      <c r="AT110" s="1"/>
      <c r="AU110" s="1"/>
      <c r="AV110" s="1"/>
      <c r="AW110" s="1"/>
      <c r="AX110" s="27"/>
      <c r="AY110" s="1"/>
      <c r="AZ110" s="1"/>
      <c r="BA110" s="26"/>
      <c r="BB110" s="26"/>
      <c r="BC110" s="1"/>
      <c r="BD110" s="1"/>
      <c r="BE110" s="1"/>
      <c r="BF110" s="1"/>
      <c r="BG110" s="1"/>
      <c r="BH110" s="1"/>
      <c r="BI110" s="1"/>
      <c r="BJ110" s="1"/>
      <c r="BK110" s="1"/>
      <c r="BL110" s="1"/>
      <c r="BM110" s="1"/>
      <c r="BN110" s="1"/>
      <c r="BO110" s="1"/>
    </row>
    <row r="111" spans="1:67" ht="43.5" customHeight="1" x14ac:dyDescent="0.3">
      <c r="A111" s="261"/>
      <c r="B111" s="261"/>
      <c r="C111" s="261"/>
      <c r="D111" s="261"/>
      <c r="E111" s="261"/>
      <c r="F111" s="30"/>
      <c r="G111" s="262"/>
      <c r="H111" s="30"/>
      <c r="I111" s="30"/>
      <c r="J111" s="30"/>
      <c r="K111" s="30"/>
      <c r="L111" s="30"/>
      <c r="M111" s="30"/>
      <c r="N111" s="30"/>
      <c r="O111" s="30"/>
      <c r="P111" s="30"/>
      <c r="Q111" s="262"/>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1"/>
      <c r="AR111" s="26"/>
      <c r="AS111" s="1"/>
      <c r="AT111" s="1"/>
      <c r="AU111" s="1"/>
      <c r="AV111" s="1"/>
      <c r="AW111" s="1"/>
      <c r="AX111" s="27"/>
      <c r="AY111" s="1"/>
      <c r="AZ111" s="1"/>
      <c r="BA111" s="26"/>
      <c r="BB111" s="26"/>
      <c r="BC111" s="1"/>
      <c r="BD111" s="1"/>
      <c r="BE111" s="1"/>
      <c r="BF111" s="1"/>
      <c r="BG111" s="1"/>
      <c r="BH111" s="1"/>
      <c r="BI111" s="1"/>
      <c r="BJ111" s="1"/>
      <c r="BK111" s="1"/>
      <c r="BL111" s="1"/>
      <c r="BM111" s="1"/>
      <c r="BN111" s="1"/>
      <c r="BO111" s="1"/>
    </row>
    <row r="112" spans="1:67" ht="43.5" customHeight="1" x14ac:dyDescent="0.3">
      <c r="A112" s="261"/>
      <c r="B112" s="261"/>
      <c r="C112" s="261"/>
      <c r="D112" s="261"/>
      <c r="E112" s="261"/>
      <c r="F112" s="30"/>
      <c r="G112" s="262"/>
      <c r="H112" s="30"/>
      <c r="I112" s="30"/>
      <c r="J112" s="30"/>
      <c r="K112" s="30"/>
      <c r="L112" s="30"/>
      <c r="M112" s="30"/>
      <c r="N112" s="30"/>
      <c r="O112" s="30"/>
      <c r="P112" s="30"/>
      <c r="Q112" s="262"/>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1"/>
      <c r="AR112" s="26"/>
      <c r="AS112" s="1"/>
      <c r="AT112" s="1"/>
      <c r="AU112" s="1"/>
      <c r="AV112" s="1"/>
      <c r="AW112" s="1"/>
      <c r="AX112" s="27"/>
      <c r="AY112" s="1"/>
      <c r="AZ112" s="1"/>
      <c r="BA112" s="26"/>
      <c r="BB112" s="26"/>
      <c r="BC112" s="1"/>
      <c r="BD112" s="1"/>
      <c r="BE112" s="1"/>
      <c r="BF112" s="1"/>
      <c r="BG112" s="1"/>
      <c r="BH112" s="1"/>
      <c r="BI112" s="1"/>
      <c r="BJ112" s="1"/>
      <c r="BK112" s="1"/>
      <c r="BL112" s="1"/>
      <c r="BM112" s="1"/>
      <c r="BN112" s="1"/>
      <c r="BO112" s="1"/>
    </row>
    <row r="113" spans="1:67" ht="43.5" customHeight="1" x14ac:dyDescent="0.3">
      <c r="A113" s="261"/>
      <c r="B113" s="261"/>
      <c r="C113" s="261"/>
      <c r="D113" s="261"/>
      <c r="E113" s="261"/>
      <c r="F113" s="30"/>
      <c r="G113" s="262"/>
      <c r="H113" s="30"/>
      <c r="I113" s="30"/>
      <c r="J113" s="30"/>
      <c r="K113" s="30"/>
      <c r="L113" s="30"/>
      <c r="M113" s="30"/>
      <c r="N113" s="30"/>
      <c r="O113" s="30"/>
      <c r="P113" s="30"/>
      <c r="Q113" s="262"/>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1"/>
      <c r="AR113" s="26"/>
      <c r="AS113" s="1"/>
      <c r="AT113" s="1"/>
      <c r="AU113" s="1"/>
      <c r="AV113" s="1"/>
      <c r="AW113" s="1"/>
      <c r="AX113" s="27"/>
      <c r="AY113" s="1"/>
      <c r="AZ113" s="1"/>
      <c r="BA113" s="26"/>
      <c r="BB113" s="26"/>
      <c r="BC113" s="1"/>
      <c r="BD113" s="1"/>
      <c r="BE113" s="1"/>
      <c r="BF113" s="1"/>
      <c r="BG113" s="1"/>
      <c r="BH113" s="1"/>
      <c r="BI113" s="1"/>
      <c r="BJ113" s="1"/>
      <c r="BK113" s="1"/>
      <c r="BL113" s="1"/>
      <c r="BM113" s="1"/>
      <c r="BN113" s="1"/>
      <c r="BO113" s="1"/>
    </row>
    <row r="114" spans="1:67" ht="43.5" customHeight="1" x14ac:dyDescent="0.3">
      <c r="A114" s="261"/>
      <c r="B114" s="261"/>
      <c r="C114" s="261"/>
      <c r="D114" s="261"/>
      <c r="E114" s="261"/>
      <c r="F114" s="30"/>
      <c r="G114" s="262"/>
      <c r="H114" s="30"/>
      <c r="I114" s="30"/>
      <c r="J114" s="30"/>
      <c r="K114" s="30"/>
      <c r="L114" s="30"/>
      <c r="M114" s="30"/>
      <c r="N114" s="30"/>
      <c r="O114" s="30"/>
      <c r="P114" s="30"/>
      <c r="Q114" s="262"/>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1"/>
      <c r="AR114" s="26"/>
      <c r="AS114" s="1"/>
      <c r="AT114" s="1"/>
      <c r="AU114" s="1"/>
      <c r="AV114" s="1"/>
      <c r="AW114" s="1"/>
      <c r="AX114" s="27"/>
      <c r="AY114" s="1"/>
      <c r="AZ114" s="1"/>
      <c r="BA114" s="26"/>
      <c r="BB114" s="26"/>
      <c r="BC114" s="1"/>
      <c r="BD114" s="1"/>
      <c r="BE114" s="1"/>
      <c r="BF114" s="1"/>
      <c r="BG114" s="1"/>
      <c r="BH114" s="1"/>
      <c r="BI114" s="1"/>
      <c r="BJ114" s="1"/>
      <c r="BK114" s="1"/>
      <c r="BL114" s="1"/>
      <c r="BM114" s="1"/>
      <c r="BN114" s="1"/>
      <c r="BO114" s="1"/>
    </row>
    <row r="115" spans="1:67" ht="43.5" customHeight="1" x14ac:dyDescent="0.3">
      <c r="A115" s="261"/>
      <c r="B115" s="261"/>
      <c r="C115" s="261"/>
      <c r="D115" s="261"/>
      <c r="E115" s="261"/>
      <c r="F115" s="30"/>
      <c r="G115" s="262"/>
      <c r="H115" s="30"/>
      <c r="I115" s="30"/>
      <c r="J115" s="30"/>
      <c r="K115" s="30"/>
      <c r="L115" s="30"/>
      <c r="M115" s="30"/>
      <c r="N115" s="30"/>
      <c r="O115" s="30"/>
      <c r="P115" s="30"/>
      <c r="Q115" s="262"/>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1"/>
      <c r="AR115" s="26"/>
      <c r="AS115" s="1"/>
      <c r="AT115" s="1"/>
      <c r="AU115" s="1"/>
      <c r="AV115" s="1"/>
      <c r="AW115" s="1"/>
      <c r="AX115" s="27"/>
      <c r="AY115" s="1"/>
      <c r="AZ115" s="1"/>
      <c r="BA115" s="26"/>
      <c r="BB115" s="26"/>
      <c r="BC115" s="1"/>
      <c r="BD115" s="1"/>
      <c r="BE115" s="1"/>
      <c r="BF115" s="1"/>
      <c r="BG115" s="1"/>
      <c r="BH115" s="1"/>
      <c r="BI115" s="1"/>
      <c r="BJ115" s="1"/>
      <c r="BK115" s="1"/>
      <c r="BL115" s="1"/>
      <c r="BM115" s="1"/>
      <c r="BN115" s="1"/>
      <c r="BO115" s="1"/>
    </row>
    <row r="116" spans="1:67" ht="43.5" customHeight="1" x14ac:dyDescent="0.3">
      <c r="A116" s="261"/>
      <c r="B116" s="261"/>
      <c r="C116" s="261"/>
      <c r="D116" s="261"/>
      <c r="E116" s="261"/>
      <c r="F116" s="30"/>
      <c r="G116" s="262"/>
      <c r="H116" s="30"/>
      <c r="I116" s="30"/>
      <c r="J116" s="30"/>
      <c r="K116" s="30"/>
      <c r="L116" s="30"/>
      <c r="M116" s="30"/>
      <c r="N116" s="30"/>
      <c r="O116" s="30"/>
      <c r="P116" s="30"/>
      <c r="Q116" s="262"/>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1"/>
      <c r="AR116" s="26"/>
      <c r="AS116" s="1"/>
      <c r="AT116" s="1"/>
      <c r="AU116" s="1"/>
      <c r="AV116" s="1"/>
      <c r="AW116" s="1"/>
      <c r="AX116" s="27"/>
      <c r="AY116" s="1"/>
      <c r="AZ116" s="1"/>
      <c r="BA116" s="26"/>
      <c r="BB116" s="26"/>
      <c r="BC116" s="1"/>
      <c r="BD116" s="1"/>
      <c r="BE116" s="1"/>
      <c r="BF116" s="1"/>
      <c r="BG116" s="1"/>
      <c r="BH116" s="1"/>
      <c r="BI116" s="1"/>
      <c r="BJ116" s="1"/>
      <c r="BK116" s="1"/>
      <c r="BL116" s="1"/>
      <c r="BM116" s="1"/>
      <c r="BN116" s="1"/>
      <c r="BO116" s="1"/>
    </row>
    <row r="117" spans="1:67" ht="43.5" customHeight="1" x14ac:dyDescent="0.3">
      <c r="A117" s="261"/>
      <c r="B117" s="261"/>
      <c r="C117" s="261"/>
      <c r="D117" s="261"/>
      <c r="E117" s="261"/>
      <c r="F117" s="30"/>
      <c r="G117" s="262"/>
      <c r="H117" s="30"/>
      <c r="I117" s="30"/>
      <c r="J117" s="30"/>
      <c r="K117" s="30"/>
      <c r="L117" s="30"/>
      <c r="M117" s="30"/>
      <c r="N117" s="30"/>
      <c r="O117" s="30"/>
      <c r="P117" s="30"/>
      <c r="Q117" s="262"/>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1"/>
      <c r="AR117" s="26"/>
      <c r="AS117" s="1"/>
      <c r="AT117" s="1"/>
      <c r="AU117" s="1"/>
      <c r="AV117" s="1"/>
      <c r="AW117" s="1"/>
      <c r="AX117" s="27"/>
      <c r="AY117" s="1"/>
      <c r="AZ117" s="1"/>
      <c r="BA117" s="26"/>
      <c r="BB117" s="26"/>
      <c r="BC117" s="1"/>
      <c r="BD117" s="1"/>
      <c r="BE117" s="1"/>
      <c r="BF117" s="1"/>
      <c r="BG117" s="1"/>
      <c r="BH117" s="1"/>
      <c r="BI117" s="1"/>
      <c r="BJ117" s="1"/>
      <c r="BK117" s="1"/>
      <c r="BL117" s="1"/>
      <c r="BM117" s="1"/>
      <c r="BN117" s="1"/>
      <c r="BO117" s="1"/>
    </row>
    <row r="118" spans="1:67" ht="43.5" customHeight="1" x14ac:dyDescent="0.3">
      <c r="A118" s="261"/>
      <c r="B118" s="261"/>
      <c r="C118" s="261"/>
      <c r="D118" s="261"/>
      <c r="E118" s="261"/>
      <c r="F118" s="30"/>
      <c r="G118" s="262"/>
      <c r="H118" s="30"/>
      <c r="I118" s="30"/>
      <c r="J118" s="30"/>
      <c r="K118" s="30"/>
      <c r="L118" s="30"/>
      <c r="M118" s="30"/>
      <c r="N118" s="30"/>
      <c r="O118" s="30"/>
      <c r="P118" s="30"/>
      <c r="Q118" s="262"/>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1"/>
      <c r="AR118" s="26"/>
      <c r="AS118" s="1"/>
      <c r="AT118" s="1"/>
      <c r="AU118" s="1"/>
      <c r="AV118" s="1"/>
      <c r="AW118" s="1"/>
      <c r="AX118" s="27"/>
      <c r="AY118" s="1"/>
      <c r="AZ118" s="1"/>
      <c r="BA118" s="26"/>
      <c r="BB118" s="26"/>
      <c r="BC118" s="1"/>
      <c r="BD118" s="1"/>
      <c r="BE118" s="1"/>
      <c r="BF118" s="1"/>
      <c r="BG118" s="1"/>
      <c r="BH118" s="1"/>
      <c r="BI118" s="1"/>
      <c r="BJ118" s="1"/>
      <c r="BK118" s="1"/>
      <c r="BL118" s="1"/>
      <c r="BM118" s="1"/>
      <c r="BN118" s="1"/>
      <c r="BO118" s="1"/>
    </row>
    <row r="119" spans="1:67" ht="43.5" customHeight="1" x14ac:dyDescent="0.3">
      <c r="A119" s="261"/>
      <c r="B119" s="261"/>
      <c r="C119" s="261"/>
      <c r="D119" s="261"/>
      <c r="E119" s="261"/>
      <c r="F119" s="30"/>
      <c r="G119" s="262"/>
      <c r="H119" s="30"/>
      <c r="I119" s="30"/>
      <c r="J119" s="30"/>
      <c r="K119" s="30"/>
      <c r="L119" s="30"/>
      <c r="M119" s="30"/>
      <c r="N119" s="30"/>
      <c r="O119" s="30"/>
      <c r="P119" s="30"/>
      <c r="Q119" s="262"/>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1"/>
      <c r="AR119" s="26"/>
      <c r="AS119" s="1"/>
      <c r="AT119" s="1"/>
      <c r="AU119" s="1"/>
      <c r="AV119" s="1"/>
      <c r="AW119" s="1"/>
      <c r="AX119" s="27"/>
      <c r="AY119" s="1"/>
      <c r="AZ119" s="1"/>
      <c r="BA119" s="26"/>
      <c r="BB119" s="26"/>
      <c r="BC119" s="1"/>
      <c r="BD119" s="1"/>
      <c r="BE119" s="1"/>
      <c r="BF119" s="1"/>
      <c r="BG119" s="1"/>
      <c r="BH119" s="1"/>
      <c r="BI119" s="1"/>
      <c r="BJ119" s="1"/>
      <c r="BK119" s="1"/>
      <c r="BL119" s="1"/>
      <c r="BM119" s="1"/>
      <c r="BN119" s="1"/>
      <c r="BO119" s="1"/>
    </row>
    <row r="120" spans="1:67" ht="43.5" customHeight="1" x14ac:dyDescent="0.3">
      <c r="A120" s="261"/>
      <c r="B120" s="261"/>
      <c r="C120" s="261"/>
      <c r="D120" s="261"/>
      <c r="E120" s="261"/>
      <c r="F120" s="30"/>
      <c r="G120" s="262"/>
      <c r="H120" s="30"/>
      <c r="I120" s="30"/>
      <c r="J120" s="30"/>
      <c r="K120" s="30"/>
      <c r="L120" s="30"/>
      <c r="M120" s="30"/>
      <c r="N120" s="30"/>
      <c r="O120" s="30"/>
      <c r="P120" s="30"/>
      <c r="Q120" s="262"/>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1"/>
      <c r="AR120" s="26"/>
      <c r="AS120" s="1"/>
      <c r="AT120" s="1"/>
      <c r="AU120" s="1"/>
      <c r="AV120" s="1"/>
      <c r="AW120" s="1"/>
      <c r="AX120" s="27"/>
      <c r="AY120" s="1"/>
      <c r="AZ120" s="1"/>
      <c r="BA120" s="26"/>
      <c r="BB120" s="26"/>
      <c r="BC120" s="1"/>
      <c r="BD120" s="1"/>
      <c r="BE120" s="1"/>
      <c r="BF120" s="1"/>
      <c r="BG120" s="1"/>
      <c r="BH120" s="1"/>
      <c r="BI120" s="1"/>
      <c r="BJ120" s="1"/>
      <c r="BK120" s="1"/>
      <c r="BL120" s="1"/>
      <c r="BM120" s="1"/>
      <c r="BN120" s="1"/>
      <c r="BO120" s="1"/>
    </row>
    <row r="121" spans="1:67" ht="43.5" customHeight="1" x14ac:dyDescent="0.3">
      <c r="A121" s="261"/>
      <c r="B121" s="261"/>
      <c r="C121" s="261"/>
      <c r="D121" s="261"/>
      <c r="E121" s="261"/>
      <c r="F121" s="30"/>
      <c r="G121" s="262"/>
      <c r="H121" s="30"/>
      <c r="I121" s="30"/>
      <c r="J121" s="30"/>
      <c r="K121" s="30"/>
      <c r="L121" s="30"/>
      <c r="M121" s="30"/>
      <c r="N121" s="30"/>
      <c r="O121" s="30"/>
      <c r="P121" s="30"/>
      <c r="Q121" s="262"/>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1"/>
      <c r="AR121" s="26"/>
      <c r="AS121" s="1"/>
      <c r="AT121" s="1"/>
      <c r="AU121" s="1"/>
      <c r="AV121" s="1"/>
      <c r="AW121" s="1"/>
      <c r="AX121" s="27"/>
      <c r="AY121" s="1"/>
      <c r="AZ121" s="1"/>
      <c r="BA121" s="26"/>
      <c r="BB121" s="26"/>
      <c r="BC121" s="1"/>
      <c r="BD121" s="1"/>
      <c r="BE121" s="1"/>
      <c r="BF121" s="1"/>
      <c r="BG121" s="1"/>
      <c r="BH121" s="1"/>
      <c r="BI121" s="1"/>
      <c r="BJ121" s="1"/>
      <c r="BK121" s="1"/>
      <c r="BL121" s="1"/>
      <c r="BM121" s="1"/>
      <c r="BN121" s="1"/>
      <c r="BO121" s="1"/>
    </row>
    <row r="122" spans="1:67" ht="43.5" customHeight="1" x14ac:dyDescent="0.3">
      <c r="A122" s="261"/>
      <c r="B122" s="261"/>
      <c r="C122" s="261"/>
      <c r="D122" s="261"/>
      <c r="E122" s="261"/>
      <c r="F122" s="30"/>
      <c r="G122" s="262"/>
      <c r="H122" s="30"/>
      <c r="I122" s="30"/>
      <c r="J122" s="30"/>
      <c r="K122" s="30"/>
      <c r="L122" s="30"/>
      <c r="M122" s="30"/>
      <c r="N122" s="30"/>
      <c r="O122" s="30"/>
      <c r="P122" s="30"/>
      <c r="Q122" s="262"/>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1"/>
      <c r="AR122" s="26"/>
      <c r="AS122" s="1"/>
      <c r="AT122" s="1"/>
      <c r="AU122" s="1"/>
      <c r="AV122" s="1"/>
      <c r="AW122" s="1"/>
      <c r="AX122" s="27"/>
      <c r="AY122" s="1"/>
      <c r="AZ122" s="1"/>
      <c r="BA122" s="26"/>
      <c r="BB122" s="26"/>
      <c r="BC122" s="1"/>
      <c r="BD122" s="1"/>
      <c r="BE122" s="1"/>
      <c r="BF122" s="1"/>
      <c r="BG122" s="1"/>
      <c r="BH122" s="1"/>
      <c r="BI122" s="1"/>
      <c r="BJ122" s="1"/>
      <c r="BK122" s="1"/>
      <c r="BL122" s="1"/>
      <c r="BM122" s="1"/>
      <c r="BN122" s="1"/>
      <c r="BO122" s="1"/>
    </row>
    <row r="123" spans="1:67" ht="43.5" customHeight="1" x14ac:dyDescent="0.3">
      <c r="A123" s="261"/>
      <c r="B123" s="261"/>
      <c r="C123" s="261"/>
      <c r="D123" s="261"/>
      <c r="E123" s="261"/>
      <c r="F123" s="30"/>
      <c r="G123" s="262"/>
      <c r="H123" s="30"/>
      <c r="I123" s="30"/>
      <c r="J123" s="30"/>
      <c r="K123" s="30"/>
      <c r="L123" s="30"/>
      <c r="M123" s="30"/>
      <c r="N123" s="30"/>
      <c r="O123" s="30"/>
      <c r="P123" s="30"/>
      <c r="Q123" s="262"/>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1"/>
      <c r="AR123" s="26"/>
      <c r="AS123" s="1"/>
      <c r="AT123" s="1"/>
      <c r="AU123" s="1"/>
      <c r="AV123" s="1"/>
      <c r="AW123" s="1"/>
      <c r="AX123" s="27"/>
      <c r="AY123" s="1"/>
      <c r="AZ123" s="1"/>
      <c r="BA123" s="26"/>
      <c r="BB123" s="26"/>
      <c r="BC123" s="1"/>
      <c r="BD123" s="1"/>
      <c r="BE123" s="1"/>
      <c r="BF123" s="1"/>
      <c r="BG123" s="1"/>
      <c r="BH123" s="1"/>
      <c r="BI123" s="1"/>
      <c r="BJ123" s="1"/>
      <c r="BK123" s="1"/>
      <c r="BL123" s="1"/>
      <c r="BM123" s="1"/>
      <c r="BN123" s="1"/>
      <c r="BO123" s="1"/>
    </row>
    <row r="124" spans="1:67" ht="43.5" customHeight="1" x14ac:dyDescent="0.3">
      <c r="A124" s="261"/>
      <c r="B124" s="261"/>
      <c r="C124" s="261"/>
      <c r="D124" s="261"/>
      <c r="E124" s="261"/>
      <c r="F124" s="30"/>
      <c r="G124" s="262"/>
      <c r="H124" s="30"/>
      <c r="I124" s="30"/>
      <c r="J124" s="30"/>
      <c r="K124" s="30"/>
      <c r="L124" s="30"/>
      <c r="M124" s="30"/>
      <c r="N124" s="30"/>
      <c r="O124" s="30"/>
      <c r="P124" s="30"/>
      <c r="Q124" s="262"/>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1"/>
      <c r="AR124" s="26"/>
      <c r="AS124" s="1"/>
      <c r="AT124" s="1"/>
      <c r="AU124" s="1"/>
      <c r="AV124" s="1"/>
      <c r="AW124" s="1"/>
      <c r="AX124" s="27"/>
      <c r="AY124" s="1"/>
      <c r="AZ124" s="1"/>
      <c r="BA124" s="26"/>
      <c r="BB124" s="26"/>
      <c r="BC124" s="1"/>
      <c r="BD124" s="1"/>
      <c r="BE124" s="1"/>
      <c r="BF124" s="1"/>
      <c r="BG124" s="1"/>
      <c r="BH124" s="1"/>
      <c r="BI124" s="1"/>
      <c r="BJ124" s="1"/>
      <c r="BK124" s="1"/>
      <c r="BL124" s="1"/>
      <c r="BM124" s="1"/>
      <c r="BN124" s="1"/>
      <c r="BO124" s="1"/>
    </row>
    <row r="125" spans="1:67" ht="43.5" customHeight="1" x14ac:dyDescent="0.3">
      <c r="A125" s="261"/>
      <c r="B125" s="261"/>
      <c r="C125" s="261"/>
      <c r="D125" s="261"/>
      <c r="E125" s="261"/>
      <c r="F125" s="30"/>
      <c r="G125" s="262"/>
      <c r="H125" s="30"/>
      <c r="I125" s="30"/>
      <c r="J125" s="30"/>
      <c r="K125" s="30"/>
      <c r="L125" s="30"/>
      <c r="M125" s="30"/>
      <c r="N125" s="30"/>
      <c r="O125" s="30"/>
      <c r="P125" s="30"/>
      <c r="Q125" s="262"/>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1"/>
      <c r="AR125" s="26"/>
      <c r="AS125" s="1"/>
      <c r="AT125" s="1"/>
      <c r="AU125" s="1"/>
      <c r="AV125" s="1"/>
      <c r="AW125" s="1"/>
      <c r="AX125" s="27"/>
      <c r="AY125" s="1"/>
      <c r="AZ125" s="1"/>
      <c r="BA125" s="26"/>
      <c r="BB125" s="26"/>
      <c r="BC125" s="1"/>
      <c r="BD125" s="1"/>
      <c r="BE125" s="1"/>
      <c r="BF125" s="1"/>
      <c r="BG125" s="1"/>
      <c r="BH125" s="1"/>
      <c r="BI125" s="1"/>
      <c r="BJ125" s="1"/>
      <c r="BK125" s="1"/>
      <c r="BL125" s="1"/>
      <c r="BM125" s="1"/>
      <c r="BN125" s="1"/>
      <c r="BO125" s="1"/>
    </row>
    <row r="126" spans="1:67" ht="43.5" customHeight="1" x14ac:dyDescent="0.3">
      <c r="A126" s="261"/>
      <c r="B126" s="261"/>
      <c r="C126" s="261"/>
      <c r="D126" s="261"/>
      <c r="E126" s="261"/>
      <c r="F126" s="30"/>
      <c r="G126" s="262"/>
      <c r="H126" s="30"/>
      <c r="I126" s="30"/>
      <c r="J126" s="30"/>
      <c r="K126" s="30"/>
      <c r="L126" s="30"/>
      <c r="M126" s="30"/>
      <c r="N126" s="30"/>
      <c r="O126" s="30"/>
      <c r="P126" s="30"/>
      <c r="Q126" s="262"/>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1"/>
      <c r="AR126" s="26"/>
      <c r="AS126" s="1"/>
      <c r="AT126" s="1"/>
      <c r="AU126" s="1"/>
      <c r="AV126" s="1"/>
      <c r="AW126" s="1"/>
      <c r="AX126" s="27"/>
      <c r="AY126" s="1"/>
      <c r="AZ126" s="1"/>
      <c r="BA126" s="26"/>
      <c r="BB126" s="26"/>
      <c r="BC126" s="1"/>
      <c r="BD126" s="1"/>
      <c r="BE126" s="1"/>
      <c r="BF126" s="1"/>
      <c r="BG126" s="1"/>
      <c r="BH126" s="1"/>
      <c r="BI126" s="1"/>
      <c r="BJ126" s="1"/>
      <c r="BK126" s="1"/>
      <c r="BL126" s="1"/>
      <c r="BM126" s="1"/>
      <c r="BN126" s="1"/>
      <c r="BO126" s="1"/>
    </row>
    <row r="127" spans="1:67" ht="43.5" customHeight="1" x14ac:dyDescent="0.3">
      <c r="A127" s="261"/>
      <c r="B127" s="261"/>
      <c r="C127" s="261"/>
      <c r="D127" s="261"/>
      <c r="E127" s="261"/>
      <c r="F127" s="30"/>
      <c r="G127" s="262"/>
      <c r="H127" s="30"/>
      <c r="I127" s="30"/>
      <c r="J127" s="30"/>
      <c r="K127" s="30"/>
      <c r="L127" s="30"/>
      <c r="M127" s="30"/>
      <c r="N127" s="30"/>
      <c r="O127" s="30"/>
      <c r="P127" s="30"/>
      <c r="Q127" s="262"/>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1"/>
      <c r="AR127" s="26"/>
      <c r="AS127" s="1"/>
      <c r="AT127" s="1"/>
      <c r="AU127" s="1"/>
      <c r="AV127" s="1"/>
      <c r="AW127" s="1"/>
      <c r="AX127" s="27"/>
      <c r="AY127" s="1"/>
      <c r="AZ127" s="1"/>
      <c r="BA127" s="26"/>
      <c r="BB127" s="26"/>
      <c r="BC127" s="1"/>
      <c r="BD127" s="1"/>
      <c r="BE127" s="1"/>
      <c r="BF127" s="1"/>
      <c r="BG127" s="1"/>
      <c r="BH127" s="1"/>
      <c r="BI127" s="1"/>
      <c r="BJ127" s="1"/>
      <c r="BK127" s="1"/>
      <c r="BL127" s="1"/>
      <c r="BM127" s="1"/>
      <c r="BN127" s="1"/>
      <c r="BO127" s="1"/>
    </row>
    <row r="128" spans="1:67" ht="43.5" customHeight="1" x14ac:dyDescent="0.3">
      <c r="A128" s="261"/>
      <c r="B128" s="261"/>
      <c r="C128" s="261"/>
      <c r="D128" s="261"/>
      <c r="E128" s="261"/>
      <c r="F128" s="30"/>
      <c r="G128" s="262"/>
      <c r="H128" s="30"/>
      <c r="I128" s="30"/>
      <c r="J128" s="30"/>
      <c r="K128" s="30"/>
      <c r="L128" s="30"/>
      <c r="M128" s="30"/>
      <c r="N128" s="30"/>
      <c r="O128" s="30"/>
      <c r="P128" s="30"/>
      <c r="Q128" s="262"/>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1"/>
      <c r="AR128" s="26"/>
      <c r="AS128" s="1"/>
      <c r="AT128" s="1"/>
      <c r="AU128" s="1"/>
      <c r="AV128" s="1"/>
      <c r="AW128" s="1"/>
      <c r="AX128" s="27"/>
      <c r="AY128" s="1"/>
      <c r="AZ128" s="1"/>
      <c r="BA128" s="26"/>
      <c r="BB128" s="26"/>
      <c r="BC128" s="1"/>
      <c r="BD128" s="1"/>
      <c r="BE128" s="1"/>
      <c r="BF128" s="1"/>
      <c r="BG128" s="1"/>
      <c r="BH128" s="1"/>
      <c r="BI128" s="1"/>
      <c r="BJ128" s="1"/>
      <c r="BK128" s="1"/>
      <c r="BL128" s="1"/>
      <c r="BM128" s="1"/>
      <c r="BN128" s="1"/>
      <c r="BO128" s="1"/>
    </row>
    <row r="129" spans="1:67" ht="43.5" customHeight="1" x14ac:dyDescent="0.3">
      <c r="A129" s="261"/>
      <c r="B129" s="261"/>
      <c r="C129" s="261"/>
      <c r="D129" s="261"/>
      <c r="E129" s="261"/>
      <c r="F129" s="30"/>
      <c r="G129" s="262"/>
      <c r="H129" s="30"/>
      <c r="I129" s="30"/>
      <c r="J129" s="30"/>
      <c r="K129" s="30"/>
      <c r="L129" s="30"/>
      <c r="M129" s="30"/>
      <c r="N129" s="30"/>
      <c r="O129" s="30"/>
      <c r="P129" s="30"/>
      <c r="Q129" s="262"/>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1"/>
      <c r="AR129" s="26"/>
      <c r="AS129" s="1"/>
      <c r="AT129" s="1"/>
      <c r="AU129" s="1"/>
      <c r="AV129" s="1"/>
      <c r="AW129" s="1"/>
      <c r="AX129" s="27"/>
      <c r="AY129" s="1"/>
      <c r="AZ129" s="1"/>
      <c r="BA129" s="26"/>
      <c r="BB129" s="26"/>
      <c r="BC129" s="1"/>
      <c r="BD129" s="1"/>
      <c r="BE129" s="1"/>
      <c r="BF129" s="1"/>
      <c r="BG129" s="1"/>
      <c r="BH129" s="1"/>
      <c r="BI129" s="1"/>
      <c r="BJ129" s="1"/>
      <c r="BK129" s="1"/>
      <c r="BL129" s="1"/>
      <c r="BM129" s="1"/>
      <c r="BN129" s="1"/>
      <c r="BO129" s="1"/>
    </row>
    <row r="130" spans="1:67" ht="43.5" customHeight="1" x14ac:dyDescent="0.3">
      <c r="A130" s="261"/>
      <c r="B130" s="261"/>
      <c r="C130" s="261"/>
      <c r="D130" s="261"/>
      <c r="E130" s="261"/>
      <c r="F130" s="30"/>
      <c r="G130" s="262"/>
      <c r="H130" s="30"/>
      <c r="I130" s="30"/>
      <c r="J130" s="30"/>
      <c r="K130" s="30"/>
      <c r="L130" s="30"/>
      <c r="M130" s="30"/>
      <c r="N130" s="30"/>
      <c r="O130" s="30"/>
      <c r="P130" s="30"/>
      <c r="Q130" s="262"/>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1"/>
      <c r="AR130" s="26"/>
      <c r="AS130" s="1"/>
      <c r="AT130" s="1"/>
      <c r="AU130" s="1"/>
      <c r="AV130" s="1"/>
      <c r="AW130" s="1"/>
      <c r="AX130" s="27"/>
      <c r="AY130" s="1"/>
      <c r="AZ130" s="1"/>
      <c r="BA130" s="26"/>
      <c r="BB130" s="26"/>
      <c r="BC130" s="1"/>
      <c r="BD130" s="1"/>
      <c r="BE130" s="1"/>
      <c r="BF130" s="1"/>
      <c r="BG130" s="1"/>
      <c r="BH130" s="1"/>
      <c r="BI130" s="1"/>
      <c r="BJ130" s="1"/>
      <c r="BK130" s="1"/>
      <c r="BL130" s="1"/>
      <c r="BM130" s="1"/>
      <c r="BN130" s="1"/>
      <c r="BO130" s="1"/>
    </row>
    <row r="131" spans="1:67" ht="43.5" customHeight="1" x14ac:dyDescent="0.3">
      <c r="A131" s="261"/>
      <c r="B131" s="261"/>
      <c r="C131" s="261"/>
      <c r="D131" s="261"/>
      <c r="E131" s="261"/>
      <c r="F131" s="30"/>
      <c r="G131" s="262"/>
      <c r="H131" s="30"/>
      <c r="I131" s="30"/>
      <c r="J131" s="30"/>
      <c r="K131" s="30"/>
      <c r="L131" s="30"/>
      <c r="M131" s="30"/>
      <c r="N131" s="30"/>
      <c r="O131" s="30"/>
      <c r="P131" s="30"/>
      <c r="Q131" s="262"/>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1"/>
      <c r="AR131" s="26"/>
      <c r="AS131" s="1"/>
      <c r="AT131" s="1"/>
      <c r="AU131" s="1"/>
      <c r="AV131" s="1"/>
      <c r="AW131" s="1"/>
      <c r="AX131" s="27"/>
      <c r="AY131" s="1"/>
      <c r="AZ131" s="1"/>
      <c r="BA131" s="26"/>
      <c r="BB131" s="26"/>
      <c r="BC131" s="1"/>
      <c r="BD131" s="1"/>
      <c r="BE131" s="1"/>
      <c r="BF131" s="1"/>
      <c r="BG131" s="1"/>
      <c r="BH131" s="1"/>
      <c r="BI131" s="1"/>
      <c r="BJ131" s="1"/>
      <c r="BK131" s="1"/>
      <c r="BL131" s="1"/>
      <c r="BM131" s="1"/>
      <c r="BN131" s="1"/>
      <c r="BO131" s="1"/>
    </row>
    <row r="132" spans="1:67" ht="43.5" customHeight="1" x14ac:dyDescent="0.3">
      <c r="A132" s="261"/>
      <c r="B132" s="261"/>
      <c r="C132" s="261"/>
      <c r="D132" s="261"/>
      <c r="E132" s="261"/>
      <c r="F132" s="30"/>
      <c r="G132" s="262"/>
      <c r="H132" s="30"/>
      <c r="I132" s="30"/>
      <c r="J132" s="30"/>
      <c r="K132" s="30"/>
      <c r="L132" s="30"/>
      <c r="M132" s="30"/>
      <c r="N132" s="30"/>
      <c r="O132" s="30"/>
      <c r="P132" s="30"/>
      <c r="Q132" s="262"/>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1"/>
      <c r="AR132" s="26"/>
      <c r="AS132" s="1"/>
      <c r="AT132" s="1"/>
      <c r="AU132" s="1"/>
      <c r="AV132" s="1"/>
      <c r="AW132" s="1"/>
      <c r="AX132" s="27"/>
      <c r="AY132" s="1"/>
      <c r="AZ132" s="1"/>
      <c r="BA132" s="26"/>
      <c r="BB132" s="26"/>
      <c r="BC132" s="1"/>
      <c r="BD132" s="1"/>
      <c r="BE132" s="1"/>
      <c r="BF132" s="1"/>
      <c r="BG132" s="1"/>
      <c r="BH132" s="1"/>
      <c r="BI132" s="1"/>
      <c r="BJ132" s="1"/>
      <c r="BK132" s="1"/>
      <c r="BL132" s="1"/>
      <c r="BM132" s="1"/>
      <c r="BN132" s="1"/>
      <c r="BO132" s="1"/>
    </row>
    <row r="133" spans="1:67" ht="43.5" customHeight="1" x14ac:dyDescent="0.3">
      <c r="A133" s="261"/>
      <c r="B133" s="261"/>
      <c r="C133" s="261"/>
      <c r="D133" s="261"/>
      <c r="E133" s="261"/>
      <c r="F133" s="30"/>
      <c r="G133" s="262"/>
      <c r="H133" s="30"/>
      <c r="I133" s="30"/>
      <c r="J133" s="30"/>
      <c r="K133" s="30"/>
      <c r="L133" s="30"/>
      <c r="M133" s="30"/>
      <c r="N133" s="30"/>
      <c r="O133" s="30"/>
      <c r="P133" s="30"/>
      <c r="Q133" s="262"/>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1"/>
      <c r="AR133" s="26"/>
      <c r="AS133" s="1"/>
      <c r="AT133" s="1"/>
      <c r="AU133" s="1"/>
      <c r="AV133" s="1"/>
      <c r="AW133" s="1"/>
      <c r="AX133" s="27"/>
      <c r="AY133" s="1"/>
      <c r="AZ133" s="1"/>
      <c r="BA133" s="26"/>
      <c r="BB133" s="26"/>
      <c r="BC133" s="1"/>
      <c r="BD133" s="1"/>
      <c r="BE133" s="1"/>
      <c r="BF133" s="1"/>
      <c r="BG133" s="1"/>
      <c r="BH133" s="1"/>
      <c r="BI133" s="1"/>
      <c r="BJ133" s="1"/>
      <c r="BK133" s="1"/>
      <c r="BL133" s="1"/>
      <c r="BM133" s="1"/>
      <c r="BN133" s="1"/>
      <c r="BO133" s="1"/>
    </row>
    <row r="134" spans="1:67" ht="43.5" customHeight="1" x14ac:dyDescent="0.3">
      <c r="A134" s="261"/>
      <c r="B134" s="261"/>
      <c r="C134" s="261"/>
      <c r="D134" s="261"/>
      <c r="E134" s="261"/>
      <c r="F134" s="30"/>
      <c r="G134" s="262"/>
      <c r="H134" s="30"/>
      <c r="I134" s="30"/>
      <c r="J134" s="30"/>
      <c r="K134" s="30"/>
      <c r="L134" s="30"/>
      <c r="M134" s="30"/>
      <c r="N134" s="30"/>
      <c r="O134" s="30"/>
      <c r="P134" s="30"/>
      <c r="Q134" s="262"/>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1"/>
      <c r="AR134" s="26"/>
      <c r="AS134" s="1"/>
      <c r="AT134" s="1"/>
      <c r="AU134" s="1"/>
      <c r="AV134" s="1"/>
      <c r="AW134" s="1"/>
      <c r="AX134" s="27"/>
      <c r="AY134" s="1"/>
      <c r="AZ134" s="1"/>
      <c r="BA134" s="26"/>
      <c r="BB134" s="26"/>
      <c r="BC134" s="1"/>
      <c r="BD134" s="1"/>
      <c r="BE134" s="1"/>
      <c r="BF134" s="1"/>
      <c r="BG134" s="1"/>
      <c r="BH134" s="1"/>
      <c r="BI134" s="1"/>
      <c r="BJ134" s="1"/>
      <c r="BK134" s="1"/>
      <c r="BL134" s="1"/>
      <c r="BM134" s="1"/>
      <c r="BN134" s="1"/>
      <c r="BO134" s="1"/>
    </row>
    <row r="135" spans="1:67" ht="43.5" customHeight="1" x14ac:dyDescent="0.3">
      <c r="A135" s="261"/>
      <c r="B135" s="261"/>
      <c r="C135" s="261"/>
      <c r="D135" s="261"/>
      <c r="E135" s="261"/>
      <c r="F135" s="30"/>
      <c r="G135" s="262"/>
      <c r="H135" s="30"/>
      <c r="I135" s="30"/>
      <c r="J135" s="30"/>
      <c r="K135" s="30"/>
      <c r="L135" s="30"/>
      <c r="M135" s="30"/>
      <c r="N135" s="30"/>
      <c r="O135" s="30"/>
      <c r="P135" s="30"/>
      <c r="Q135" s="262"/>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1"/>
      <c r="AR135" s="26"/>
      <c r="AS135" s="1"/>
      <c r="AT135" s="1"/>
      <c r="AU135" s="1"/>
      <c r="AV135" s="1"/>
      <c r="AW135" s="1"/>
      <c r="AX135" s="27"/>
      <c r="AY135" s="1"/>
      <c r="AZ135" s="1"/>
      <c r="BA135" s="26"/>
      <c r="BB135" s="26"/>
      <c r="BC135" s="1"/>
      <c r="BD135" s="1"/>
      <c r="BE135" s="1"/>
      <c r="BF135" s="1"/>
      <c r="BG135" s="1"/>
      <c r="BH135" s="1"/>
      <c r="BI135" s="1"/>
      <c r="BJ135" s="1"/>
      <c r="BK135" s="1"/>
      <c r="BL135" s="1"/>
      <c r="BM135" s="1"/>
      <c r="BN135" s="1"/>
      <c r="BO135" s="1"/>
    </row>
    <row r="136" spans="1:67" ht="43.5" customHeight="1" x14ac:dyDescent="0.3">
      <c r="A136" s="261"/>
      <c r="B136" s="261"/>
      <c r="C136" s="261"/>
      <c r="D136" s="261"/>
      <c r="E136" s="261"/>
      <c r="F136" s="30"/>
      <c r="G136" s="262"/>
      <c r="H136" s="30"/>
      <c r="I136" s="30"/>
      <c r="J136" s="30"/>
      <c r="K136" s="30"/>
      <c r="L136" s="30"/>
      <c r="M136" s="30"/>
      <c r="N136" s="30"/>
      <c r="O136" s="30"/>
      <c r="P136" s="30"/>
      <c r="Q136" s="262"/>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1"/>
      <c r="AR136" s="26"/>
      <c r="AS136" s="1"/>
      <c r="AT136" s="1"/>
      <c r="AU136" s="1"/>
      <c r="AV136" s="1"/>
      <c r="AW136" s="1"/>
      <c r="AX136" s="27"/>
      <c r="AY136" s="1"/>
      <c r="AZ136" s="1"/>
      <c r="BA136" s="26"/>
      <c r="BB136" s="26"/>
      <c r="BC136" s="1"/>
      <c r="BD136" s="1"/>
      <c r="BE136" s="1"/>
      <c r="BF136" s="1"/>
      <c r="BG136" s="1"/>
      <c r="BH136" s="1"/>
      <c r="BI136" s="1"/>
      <c r="BJ136" s="1"/>
      <c r="BK136" s="1"/>
      <c r="BL136" s="1"/>
      <c r="BM136" s="1"/>
      <c r="BN136" s="1"/>
      <c r="BO136" s="1"/>
    </row>
    <row r="137" spans="1:67" ht="43.5" customHeight="1" x14ac:dyDescent="0.3">
      <c r="A137" s="261"/>
      <c r="B137" s="261"/>
      <c r="C137" s="261"/>
      <c r="D137" s="261"/>
      <c r="E137" s="261"/>
      <c r="F137" s="30"/>
      <c r="G137" s="262"/>
      <c r="H137" s="30"/>
      <c r="I137" s="30"/>
      <c r="J137" s="30"/>
      <c r="K137" s="30"/>
      <c r="L137" s="30"/>
      <c r="M137" s="30"/>
      <c r="N137" s="30"/>
      <c r="O137" s="30"/>
      <c r="P137" s="30"/>
      <c r="Q137" s="262"/>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1"/>
      <c r="AR137" s="26"/>
      <c r="AS137" s="1"/>
      <c r="AT137" s="1"/>
      <c r="AU137" s="1"/>
      <c r="AV137" s="1"/>
      <c r="AW137" s="1"/>
      <c r="AX137" s="27"/>
      <c r="AY137" s="1"/>
      <c r="AZ137" s="1"/>
      <c r="BA137" s="26"/>
      <c r="BB137" s="26"/>
      <c r="BC137" s="1"/>
      <c r="BD137" s="1"/>
      <c r="BE137" s="1"/>
      <c r="BF137" s="1"/>
      <c r="BG137" s="1"/>
      <c r="BH137" s="1"/>
      <c r="BI137" s="1"/>
      <c r="BJ137" s="1"/>
      <c r="BK137" s="1"/>
      <c r="BL137" s="1"/>
      <c r="BM137" s="1"/>
      <c r="BN137" s="1"/>
      <c r="BO137" s="1"/>
    </row>
    <row r="138" spans="1:67" ht="43.5" customHeight="1" x14ac:dyDescent="0.3">
      <c r="A138" s="261"/>
      <c r="B138" s="261"/>
      <c r="C138" s="261"/>
      <c r="D138" s="261"/>
      <c r="E138" s="261"/>
      <c r="F138" s="30"/>
      <c r="G138" s="262"/>
      <c r="H138" s="30"/>
      <c r="I138" s="30"/>
      <c r="J138" s="30"/>
      <c r="K138" s="30"/>
      <c r="L138" s="30"/>
      <c r="M138" s="30"/>
      <c r="N138" s="30"/>
      <c r="O138" s="30"/>
      <c r="P138" s="30"/>
      <c r="Q138" s="262"/>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1"/>
      <c r="AR138" s="26"/>
      <c r="AS138" s="1"/>
      <c r="AT138" s="1"/>
      <c r="AU138" s="1"/>
      <c r="AV138" s="1"/>
      <c r="AW138" s="1"/>
      <c r="AX138" s="27"/>
      <c r="AY138" s="1"/>
      <c r="AZ138" s="1"/>
      <c r="BA138" s="26"/>
      <c r="BB138" s="26"/>
      <c r="BC138" s="1"/>
      <c r="BD138" s="1"/>
      <c r="BE138" s="1"/>
      <c r="BF138" s="1"/>
      <c r="BG138" s="1"/>
      <c r="BH138" s="1"/>
      <c r="BI138" s="1"/>
      <c r="BJ138" s="1"/>
      <c r="BK138" s="1"/>
      <c r="BL138" s="1"/>
      <c r="BM138" s="1"/>
      <c r="BN138" s="1"/>
      <c r="BO138" s="1"/>
    </row>
    <row r="139" spans="1:67" ht="43.5" customHeight="1" x14ac:dyDescent="0.3">
      <c r="A139" s="261"/>
      <c r="B139" s="261"/>
      <c r="C139" s="261"/>
      <c r="D139" s="261"/>
      <c r="E139" s="261"/>
      <c r="F139" s="30"/>
      <c r="G139" s="262"/>
      <c r="H139" s="30"/>
      <c r="I139" s="30"/>
      <c r="J139" s="30"/>
      <c r="K139" s="30"/>
      <c r="L139" s="30"/>
      <c r="M139" s="30"/>
      <c r="N139" s="30"/>
      <c r="O139" s="30"/>
      <c r="P139" s="30"/>
      <c r="Q139" s="262"/>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1"/>
      <c r="AR139" s="26"/>
      <c r="AS139" s="1"/>
      <c r="AT139" s="1"/>
      <c r="AU139" s="1"/>
      <c r="AV139" s="1"/>
      <c r="AW139" s="1"/>
      <c r="AX139" s="27"/>
      <c r="AY139" s="1"/>
      <c r="AZ139" s="1"/>
      <c r="BA139" s="26"/>
      <c r="BB139" s="26"/>
      <c r="BC139" s="1"/>
      <c r="BD139" s="1"/>
      <c r="BE139" s="1"/>
      <c r="BF139" s="1"/>
      <c r="BG139" s="1"/>
      <c r="BH139" s="1"/>
      <c r="BI139" s="1"/>
      <c r="BJ139" s="1"/>
      <c r="BK139" s="1"/>
      <c r="BL139" s="1"/>
      <c r="BM139" s="1"/>
      <c r="BN139" s="1"/>
      <c r="BO139" s="1"/>
    </row>
    <row r="140" spans="1:67" ht="43.5" customHeight="1" x14ac:dyDescent="0.3">
      <c r="A140" s="261"/>
      <c r="B140" s="261"/>
      <c r="C140" s="261"/>
      <c r="D140" s="261"/>
      <c r="E140" s="261"/>
      <c r="F140" s="30"/>
      <c r="G140" s="262"/>
      <c r="H140" s="30"/>
      <c r="I140" s="30"/>
      <c r="J140" s="30"/>
      <c r="K140" s="30"/>
      <c r="L140" s="30"/>
      <c r="M140" s="30"/>
      <c r="N140" s="30"/>
      <c r="O140" s="30"/>
      <c r="P140" s="30"/>
      <c r="Q140" s="262"/>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1"/>
      <c r="AR140" s="26"/>
      <c r="AS140" s="1"/>
      <c r="AT140" s="1"/>
      <c r="AU140" s="1"/>
      <c r="AV140" s="1"/>
      <c r="AW140" s="1"/>
      <c r="AX140" s="27"/>
      <c r="AY140" s="1"/>
      <c r="AZ140" s="1"/>
      <c r="BA140" s="26"/>
      <c r="BB140" s="26"/>
      <c r="BC140" s="1"/>
      <c r="BD140" s="1"/>
      <c r="BE140" s="1"/>
      <c r="BF140" s="1"/>
      <c r="BG140" s="1"/>
      <c r="BH140" s="1"/>
      <c r="BI140" s="1"/>
      <c r="BJ140" s="1"/>
      <c r="BK140" s="1"/>
      <c r="BL140" s="1"/>
      <c r="BM140" s="1"/>
      <c r="BN140" s="1"/>
      <c r="BO140" s="1"/>
    </row>
    <row r="141" spans="1:67" ht="43.5" customHeight="1" x14ac:dyDescent="0.3">
      <c r="A141" s="261"/>
      <c r="B141" s="261"/>
      <c r="C141" s="261"/>
      <c r="D141" s="261"/>
      <c r="E141" s="261"/>
      <c r="F141" s="30"/>
      <c r="G141" s="262"/>
      <c r="H141" s="30"/>
      <c r="I141" s="30"/>
      <c r="J141" s="30"/>
      <c r="K141" s="30"/>
      <c r="L141" s="30"/>
      <c r="M141" s="30"/>
      <c r="N141" s="30"/>
      <c r="O141" s="30"/>
      <c r="P141" s="30"/>
      <c r="Q141" s="262"/>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1"/>
      <c r="AR141" s="26"/>
      <c r="AS141" s="1"/>
      <c r="AT141" s="1"/>
      <c r="AU141" s="1"/>
      <c r="AV141" s="1"/>
      <c r="AW141" s="1"/>
      <c r="AX141" s="27"/>
      <c r="AY141" s="1"/>
      <c r="AZ141" s="1"/>
      <c r="BA141" s="26"/>
      <c r="BB141" s="26"/>
      <c r="BC141" s="1"/>
      <c r="BD141" s="1"/>
      <c r="BE141" s="1"/>
      <c r="BF141" s="1"/>
      <c r="BG141" s="1"/>
      <c r="BH141" s="1"/>
      <c r="BI141" s="1"/>
      <c r="BJ141" s="1"/>
      <c r="BK141" s="1"/>
      <c r="BL141" s="1"/>
      <c r="BM141" s="1"/>
      <c r="BN141" s="1"/>
      <c r="BO141" s="1"/>
    </row>
    <row r="142" spans="1:67" ht="43.5" customHeight="1" x14ac:dyDescent="0.3">
      <c r="A142" s="261"/>
      <c r="B142" s="261"/>
      <c r="C142" s="261"/>
      <c r="D142" s="261"/>
      <c r="E142" s="261"/>
      <c r="F142" s="30"/>
      <c r="G142" s="262"/>
      <c r="H142" s="30"/>
      <c r="I142" s="30"/>
      <c r="J142" s="30"/>
      <c r="K142" s="30"/>
      <c r="L142" s="30"/>
      <c r="M142" s="30"/>
      <c r="N142" s="30"/>
      <c r="O142" s="30"/>
      <c r="P142" s="30"/>
      <c r="Q142" s="262"/>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1"/>
      <c r="AR142" s="26"/>
      <c r="AS142" s="1"/>
      <c r="AT142" s="1"/>
      <c r="AU142" s="1"/>
      <c r="AV142" s="1"/>
      <c r="AW142" s="1"/>
      <c r="AX142" s="27"/>
      <c r="AY142" s="1"/>
      <c r="AZ142" s="1"/>
      <c r="BA142" s="26"/>
      <c r="BB142" s="26"/>
      <c r="BC142" s="1"/>
      <c r="BD142" s="1"/>
      <c r="BE142" s="1"/>
      <c r="BF142" s="1"/>
      <c r="BG142" s="1"/>
      <c r="BH142" s="1"/>
      <c r="BI142" s="1"/>
      <c r="BJ142" s="1"/>
      <c r="BK142" s="1"/>
      <c r="BL142" s="1"/>
      <c r="BM142" s="1"/>
      <c r="BN142" s="1"/>
      <c r="BO142" s="1"/>
    </row>
    <row r="143" spans="1:67" ht="43.5" customHeight="1" x14ac:dyDescent="0.3">
      <c r="A143" s="261"/>
      <c r="B143" s="261"/>
      <c r="C143" s="261"/>
      <c r="D143" s="261"/>
      <c r="E143" s="261"/>
      <c r="F143" s="30"/>
      <c r="G143" s="262"/>
      <c r="H143" s="30"/>
      <c r="I143" s="30"/>
      <c r="J143" s="30"/>
      <c r="K143" s="30"/>
      <c r="L143" s="30"/>
      <c r="M143" s="30"/>
      <c r="N143" s="30"/>
      <c r="O143" s="30"/>
      <c r="P143" s="30"/>
      <c r="Q143" s="262"/>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1"/>
      <c r="AR143" s="26"/>
      <c r="AS143" s="1"/>
      <c r="AT143" s="1"/>
      <c r="AU143" s="1"/>
      <c r="AV143" s="1"/>
      <c r="AW143" s="1"/>
      <c r="AX143" s="27"/>
      <c r="AY143" s="1"/>
      <c r="AZ143" s="1"/>
      <c r="BA143" s="26"/>
      <c r="BB143" s="26"/>
      <c r="BC143" s="1"/>
      <c r="BD143" s="1"/>
      <c r="BE143" s="1"/>
      <c r="BF143" s="1"/>
      <c r="BG143" s="1"/>
      <c r="BH143" s="1"/>
      <c r="BI143" s="1"/>
      <c r="BJ143" s="1"/>
      <c r="BK143" s="1"/>
      <c r="BL143" s="1"/>
      <c r="BM143" s="1"/>
      <c r="BN143" s="1"/>
      <c r="BO143" s="1"/>
    </row>
    <row r="144" spans="1:67" ht="43.5" customHeight="1" x14ac:dyDescent="0.3">
      <c r="A144" s="261"/>
      <c r="B144" s="261"/>
      <c r="C144" s="261"/>
      <c r="D144" s="261"/>
      <c r="E144" s="261"/>
      <c r="F144" s="30"/>
      <c r="G144" s="262"/>
      <c r="H144" s="30"/>
      <c r="I144" s="30"/>
      <c r="J144" s="30"/>
      <c r="K144" s="30"/>
      <c r="L144" s="30"/>
      <c r="M144" s="30"/>
      <c r="N144" s="30"/>
      <c r="O144" s="30"/>
      <c r="P144" s="30"/>
      <c r="Q144" s="262"/>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1"/>
      <c r="AR144" s="26"/>
      <c r="AS144" s="1"/>
      <c r="AT144" s="1"/>
      <c r="AU144" s="1"/>
      <c r="AV144" s="1"/>
      <c r="AW144" s="1"/>
      <c r="AX144" s="27"/>
      <c r="AY144" s="1"/>
      <c r="AZ144" s="1"/>
      <c r="BA144" s="26"/>
      <c r="BB144" s="26"/>
      <c r="BC144" s="1"/>
      <c r="BD144" s="1"/>
      <c r="BE144" s="1"/>
      <c r="BF144" s="1"/>
      <c r="BG144" s="1"/>
      <c r="BH144" s="1"/>
      <c r="BI144" s="1"/>
      <c r="BJ144" s="1"/>
      <c r="BK144" s="1"/>
      <c r="BL144" s="1"/>
      <c r="BM144" s="1"/>
      <c r="BN144" s="1"/>
      <c r="BO144" s="1"/>
    </row>
    <row r="145" spans="1:67" ht="43.5" customHeight="1" x14ac:dyDescent="0.3">
      <c r="A145" s="261"/>
      <c r="B145" s="261"/>
      <c r="C145" s="261"/>
      <c r="D145" s="261"/>
      <c r="E145" s="261"/>
      <c r="F145" s="30"/>
      <c r="G145" s="262"/>
      <c r="H145" s="30"/>
      <c r="I145" s="30"/>
      <c r="J145" s="30"/>
      <c r="K145" s="30"/>
      <c r="L145" s="30"/>
      <c r="M145" s="30"/>
      <c r="N145" s="30"/>
      <c r="O145" s="30"/>
      <c r="P145" s="30"/>
      <c r="Q145" s="262"/>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1"/>
      <c r="AR145" s="26"/>
      <c r="AS145" s="1"/>
      <c r="AT145" s="1"/>
      <c r="AU145" s="1"/>
      <c r="AV145" s="1"/>
      <c r="AW145" s="1"/>
      <c r="AX145" s="27"/>
      <c r="AY145" s="1"/>
      <c r="AZ145" s="1"/>
      <c r="BA145" s="26"/>
      <c r="BB145" s="26"/>
      <c r="BC145" s="1"/>
      <c r="BD145" s="1"/>
      <c r="BE145" s="1"/>
      <c r="BF145" s="1"/>
      <c r="BG145" s="1"/>
      <c r="BH145" s="1"/>
      <c r="BI145" s="1"/>
      <c r="BJ145" s="1"/>
      <c r="BK145" s="1"/>
      <c r="BL145" s="1"/>
      <c r="BM145" s="1"/>
      <c r="BN145" s="1"/>
      <c r="BO145" s="1"/>
    </row>
    <row r="146" spans="1:67" ht="43.5" customHeight="1" x14ac:dyDescent="0.3">
      <c r="A146" s="261"/>
      <c r="B146" s="261"/>
      <c r="C146" s="261"/>
      <c r="D146" s="261"/>
      <c r="E146" s="261"/>
      <c r="F146" s="30"/>
      <c r="G146" s="262"/>
      <c r="H146" s="30"/>
      <c r="I146" s="30"/>
      <c r="J146" s="30"/>
      <c r="K146" s="30"/>
      <c r="L146" s="30"/>
      <c r="M146" s="30"/>
      <c r="N146" s="30"/>
      <c r="O146" s="30"/>
      <c r="P146" s="30"/>
      <c r="Q146" s="262"/>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1"/>
      <c r="AR146" s="26"/>
      <c r="AS146" s="1"/>
      <c r="AT146" s="1"/>
      <c r="AU146" s="1"/>
      <c r="AV146" s="1"/>
      <c r="AW146" s="1"/>
      <c r="AX146" s="27"/>
      <c r="AY146" s="1"/>
      <c r="AZ146" s="1"/>
      <c r="BA146" s="26"/>
      <c r="BB146" s="26"/>
      <c r="BC146" s="1"/>
      <c r="BD146" s="1"/>
      <c r="BE146" s="1"/>
      <c r="BF146" s="1"/>
      <c r="BG146" s="1"/>
      <c r="BH146" s="1"/>
      <c r="BI146" s="1"/>
      <c r="BJ146" s="1"/>
      <c r="BK146" s="1"/>
      <c r="BL146" s="1"/>
      <c r="BM146" s="1"/>
      <c r="BN146" s="1"/>
      <c r="BO146" s="1"/>
    </row>
    <row r="147" spans="1:67" ht="43.5" customHeight="1" x14ac:dyDescent="0.3">
      <c r="A147" s="261"/>
      <c r="B147" s="261"/>
      <c r="C147" s="261"/>
      <c r="D147" s="261"/>
      <c r="E147" s="261"/>
      <c r="F147" s="30"/>
      <c r="G147" s="262"/>
      <c r="H147" s="30"/>
      <c r="I147" s="30"/>
      <c r="J147" s="30"/>
      <c r="K147" s="30"/>
      <c r="L147" s="30"/>
      <c r="M147" s="30"/>
      <c r="N147" s="30"/>
      <c r="O147" s="30"/>
      <c r="P147" s="30"/>
      <c r="Q147" s="262"/>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1"/>
      <c r="AR147" s="26"/>
      <c r="AS147" s="1"/>
      <c r="AT147" s="1"/>
      <c r="AU147" s="1"/>
      <c r="AV147" s="1"/>
      <c r="AW147" s="1"/>
      <c r="AX147" s="27"/>
      <c r="AY147" s="1"/>
      <c r="AZ147" s="1"/>
      <c r="BA147" s="26"/>
      <c r="BB147" s="26"/>
      <c r="BC147" s="1"/>
      <c r="BD147" s="1"/>
      <c r="BE147" s="1"/>
      <c r="BF147" s="1"/>
      <c r="BG147" s="1"/>
      <c r="BH147" s="1"/>
      <c r="BI147" s="1"/>
      <c r="BJ147" s="1"/>
      <c r="BK147" s="1"/>
      <c r="BL147" s="1"/>
      <c r="BM147" s="1"/>
      <c r="BN147" s="1"/>
      <c r="BO147" s="1"/>
    </row>
    <row r="148" spans="1:67" ht="43.5" customHeight="1" x14ac:dyDescent="0.3">
      <c r="A148" s="261"/>
      <c r="B148" s="261"/>
      <c r="C148" s="261"/>
      <c r="D148" s="261"/>
      <c r="E148" s="261"/>
      <c r="F148" s="30"/>
      <c r="G148" s="262"/>
      <c r="H148" s="30"/>
      <c r="I148" s="30"/>
      <c r="J148" s="30"/>
      <c r="K148" s="30"/>
      <c r="L148" s="30"/>
      <c r="M148" s="30"/>
      <c r="N148" s="30"/>
      <c r="O148" s="30"/>
      <c r="P148" s="30"/>
      <c r="Q148" s="262"/>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1"/>
      <c r="AR148" s="26"/>
      <c r="AS148" s="1"/>
      <c r="AT148" s="1"/>
      <c r="AU148" s="1"/>
      <c r="AV148" s="1"/>
      <c r="AW148" s="1"/>
      <c r="AX148" s="27"/>
      <c r="AY148" s="1"/>
      <c r="AZ148" s="1"/>
      <c r="BA148" s="26"/>
      <c r="BB148" s="26"/>
      <c r="BC148" s="1"/>
      <c r="BD148" s="1"/>
      <c r="BE148" s="1"/>
      <c r="BF148" s="1"/>
      <c r="BG148" s="1"/>
      <c r="BH148" s="1"/>
      <c r="BI148" s="1"/>
      <c r="BJ148" s="1"/>
      <c r="BK148" s="1"/>
      <c r="BL148" s="1"/>
      <c r="BM148" s="1"/>
      <c r="BN148" s="1"/>
      <c r="BO148" s="1"/>
    </row>
    <row r="149" spans="1:67" ht="43.5" customHeight="1" x14ac:dyDescent="0.3">
      <c r="A149" s="261"/>
      <c r="B149" s="261"/>
      <c r="C149" s="261"/>
      <c r="D149" s="261"/>
      <c r="E149" s="261"/>
      <c r="F149" s="30"/>
      <c r="G149" s="262"/>
      <c r="H149" s="30"/>
      <c r="I149" s="30"/>
      <c r="J149" s="30"/>
      <c r="K149" s="30"/>
      <c r="L149" s="30"/>
      <c r="M149" s="30"/>
      <c r="N149" s="30"/>
      <c r="O149" s="30"/>
      <c r="P149" s="30"/>
      <c r="Q149" s="262"/>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1"/>
      <c r="AR149" s="26"/>
      <c r="AS149" s="1"/>
      <c r="AT149" s="1"/>
      <c r="AU149" s="1"/>
      <c r="AV149" s="1"/>
      <c r="AW149" s="1"/>
      <c r="AX149" s="27"/>
      <c r="AY149" s="1"/>
      <c r="AZ149" s="1"/>
      <c r="BA149" s="26"/>
      <c r="BB149" s="26"/>
      <c r="BC149" s="1"/>
      <c r="BD149" s="1"/>
      <c r="BE149" s="1"/>
      <c r="BF149" s="1"/>
      <c r="BG149" s="1"/>
      <c r="BH149" s="1"/>
      <c r="BI149" s="1"/>
      <c r="BJ149" s="1"/>
      <c r="BK149" s="1"/>
      <c r="BL149" s="1"/>
      <c r="BM149" s="1"/>
      <c r="BN149" s="1"/>
      <c r="BO149" s="1"/>
    </row>
    <row r="150" spans="1:67" ht="43.5" customHeight="1" x14ac:dyDescent="0.3">
      <c r="A150" s="261"/>
      <c r="B150" s="261"/>
      <c r="C150" s="261"/>
      <c r="D150" s="261"/>
      <c r="E150" s="261"/>
      <c r="F150" s="30"/>
      <c r="G150" s="262"/>
      <c r="H150" s="30"/>
      <c r="I150" s="30"/>
      <c r="J150" s="30"/>
      <c r="K150" s="30"/>
      <c r="L150" s="30"/>
      <c r="M150" s="30"/>
      <c r="N150" s="30"/>
      <c r="O150" s="30"/>
      <c r="P150" s="30"/>
      <c r="Q150" s="262"/>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1"/>
      <c r="AR150" s="26"/>
      <c r="AS150" s="1"/>
      <c r="AT150" s="1"/>
      <c r="AU150" s="1"/>
      <c r="AV150" s="1"/>
      <c r="AW150" s="1"/>
      <c r="AX150" s="27"/>
      <c r="AY150" s="1"/>
      <c r="AZ150" s="1"/>
      <c r="BA150" s="26"/>
      <c r="BB150" s="26"/>
      <c r="BC150" s="1"/>
      <c r="BD150" s="1"/>
      <c r="BE150" s="1"/>
      <c r="BF150" s="1"/>
      <c r="BG150" s="1"/>
      <c r="BH150" s="1"/>
      <c r="BI150" s="1"/>
      <c r="BJ150" s="1"/>
      <c r="BK150" s="1"/>
      <c r="BL150" s="1"/>
      <c r="BM150" s="1"/>
      <c r="BN150" s="1"/>
      <c r="BO150" s="1"/>
    </row>
    <row r="151" spans="1:67" ht="43.5" customHeight="1" x14ac:dyDescent="0.3">
      <c r="A151" s="261"/>
      <c r="B151" s="261"/>
      <c r="C151" s="261"/>
      <c r="D151" s="261"/>
      <c r="E151" s="261"/>
      <c r="F151" s="30"/>
      <c r="G151" s="262"/>
      <c r="H151" s="30"/>
      <c r="I151" s="30"/>
      <c r="J151" s="30"/>
      <c r="K151" s="30"/>
      <c r="L151" s="30"/>
      <c r="M151" s="30"/>
      <c r="N151" s="30"/>
      <c r="O151" s="30"/>
      <c r="P151" s="30"/>
      <c r="Q151" s="262"/>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1"/>
      <c r="AR151" s="26"/>
      <c r="AS151" s="1"/>
      <c r="AT151" s="1"/>
      <c r="AU151" s="1"/>
      <c r="AV151" s="1"/>
      <c r="AW151" s="1"/>
      <c r="AX151" s="27"/>
      <c r="AY151" s="1"/>
      <c r="AZ151" s="1"/>
      <c r="BA151" s="26"/>
      <c r="BB151" s="26"/>
      <c r="BC151" s="1"/>
      <c r="BD151" s="1"/>
      <c r="BE151" s="1"/>
      <c r="BF151" s="1"/>
      <c r="BG151" s="1"/>
      <c r="BH151" s="1"/>
      <c r="BI151" s="1"/>
      <c r="BJ151" s="1"/>
      <c r="BK151" s="1"/>
      <c r="BL151" s="1"/>
      <c r="BM151" s="1"/>
      <c r="BN151" s="1"/>
      <c r="BO151" s="1"/>
    </row>
    <row r="152" spans="1:67" ht="43.5" customHeight="1" x14ac:dyDescent="0.3">
      <c r="A152" s="261"/>
      <c r="B152" s="261"/>
      <c r="C152" s="261"/>
      <c r="D152" s="261"/>
      <c r="E152" s="261"/>
      <c r="F152" s="30"/>
      <c r="G152" s="262"/>
      <c r="H152" s="30"/>
      <c r="I152" s="30"/>
      <c r="J152" s="30"/>
      <c r="K152" s="30"/>
      <c r="L152" s="30"/>
      <c r="M152" s="30"/>
      <c r="N152" s="30"/>
      <c r="O152" s="30"/>
      <c r="P152" s="30"/>
      <c r="Q152" s="262"/>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1"/>
      <c r="AR152" s="26"/>
      <c r="AS152" s="1"/>
      <c r="AT152" s="1"/>
      <c r="AU152" s="1"/>
      <c r="AV152" s="1"/>
      <c r="AW152" s="1"/>
      <c r="AX152" s="27"/>
      <c r="AY152" s="1"/>
      <c r="AZ152" s="1"/>
      <c r="BA152" s="26"/>
      <c r="BB152" s="26"/>
      <c r="BC152" s="1"/>
      <c r="BD152" s="1"/>
      <c r="BE152" s="1"/>
      <c r="BF152" s="1"/>
      <c r="BG152" s="1"/>
      <c r="BH152" s="1"/>
      <c r="BI152" s="1"/>
      <c r="BJ152" s="1"/>
      <c r="BK152" s="1"/>
      <c r="BL152" s="1"/>
      <c r="BM152" s="1"/>
      <c r="BN152" s="1"/>
      <c r="BO152" s="1"/>
    </row>
    <row r="153" spans="1:67" ht="43.5" customHeight="1" x14ac:dyDescent="0.3">
      <c r="A153" s="261"/>
      <c r="B153" s="261"/>
      <c r="C153" s="261"/>
      <c r="D153" s="261"/>
      <c r="E153" s="261"/>
      <c r="F153" s="30"/>
      <c r="G153" s="262"/>
      <c r="H153" s="30"/>
      <c r="I153" s="30"/>
      <c r="J153" s="30"/>
      <c r="K153" s="30"/>
      <c r="L153" s="30"/>
      <c r="M153" s="30"/>
      <c r="N153" s="30"/>
      <c r="O153" s="30"/>
      <c r="P153" s="30"/>
      <c r="Q153" s="262"/>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1"/>
      <c r="AR153" s="26"/>
      <c r="AS153" s="1"/>
      <c r="AT153" s="1"/>
      <c r="AU153" s="1"/>
      <c r="AV153" s="1"/>
      <c r="AW153" s="1"/>
      <c r="AX153" s="27"/>
      <c r="AY153" s="1"/>
      <c r="AZ153" s="1"/>
      <c r="BA153" s="26"/>
      <c r="BB153" s="26"/>
      <c r="BC153" s="1"/>
      <c r="BD153" s="1"/>
      <c r="BE153" s="1"/>
      <c r="BF153" s="1"/>
      <c r="BG153" s="1"/>
      <c r="BH153" s="1"/>
      <c r="BI153" s="1"/>
      <c r="BJ153" s="1"/>
      <c r="BK153" s="1"/>
      <c r="BL153" s="1"/>
      <c r="BM153" s="1"/>
      <c r="BN153" s="1"/>
      <c r="BO153" s="1"/>
    </row>
    <row r="154" spans="1:67" ht="43.5" customHeight="1" x14ac:dyDescent="0.3">
      <c r="A154" s="261"/>
      <c r="B154" s="261"/>
      <c r="C154" s="261"/>
      <c r="D154" s="261"/>
      <c r="E154" s="261"/>
      <c r="F154" s="30"/>
      <c r="G154" s="262"/>
      <c r="H154" s="30"/>
      <c r="I154" s="30"/>
      <c r="J154" s="30"/>
      <c r="K154" s="30"/>
      <c r="L154" s="30"/>
      <c r="M154" s="30"/>
      <c r="N154" s="30"/>
      <c r="O154" s="30"/>
      <c r="P154" s="30"/>
      <c r="Q154" s="262"/>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1"/>
      <c r="AR154" s="26"/>
      <c r="AS154" s="1"/>
      <c r="AT154" s="1"/>
      <c r="AU154" s="1"/>
      <c r="AV154" s="1"/>
      <c r="AW154" s="1"/>
      <c r="AX154" s="27"/>
      <c r="AY154" s="1"/>
      <c r="AZ154" s="1"/>
      <c r="BA154" s="26"/>
      <c r="BB154" s="26"/>
      <c r="BC154" s="1"/>
      <c r="BD154" s="1"/>
      <c r="BE154" s="1"/>
      <c r="BF154" s="1"/>
      <c r="BG154" s="1"/>
      <c r="BH154" s="1"/>
      <c r="BI154" s="1"/>
      <c r="BJ154" s="1"/>
      <c r="BK154" s="1"/>
      <c r="BL154" s="1"/>
      <c r="BM154" s="1"/>
      <c r="BN154" s="1"/>
      <c r="BO154" s="1"/>
    </row>
    <row r="155" spans="1:67" ht="43.5" customHeight="1" x14ac:dyDescent="0.3">
      <c r="A155" s="261"/>
      <c r="B155" s="261"/>
      <c r="C155" s="261"/>
      <c r="D155" s="261"/>
      <c r="E155" s="261"/>
      <c r="F155" s="30"/>
      <c r="G155" s="262"/>
      <c r="H155" s="30"/>
      <c r="I155" s="30"/>
      <c r="J155" s="30"/>
      <c r="K155" s="30"/>
      <c r="L155" s="30"/>
      <c r="M155" s="30"/>
      <c r="N155" s="30"/>
      <c r="O155" s="30"/>
      <c r="P155" s="30"/>
      <c r="Q155" s="262"/>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1"/>
      <c r="AR155" s="26"/>
      <c r="AS155" s="1"/>
      <c r="AT155" s="1"/>
      <c r="AU155" s="1"/>
      <c r="AV155" s="1"/>
      <c r="AW155" s="1"/>
      <c r="AX155" s="27"/>
      <c r="AY155" s="1"/>
      <c r="AZ155" s="1"/>
      <c r="BA155" s="26"/>
      <c r="BB155" s="26"/>
      <c r="BC155" s="1"/>
      <c r="BD155" s="1"/>
      <c r="BE155" s="1"/>
      <c r="BF155" s="1"/>
      <c r="BG155" s="1"/>
      <c r="BH155" s="1"/>
      <c r="BI155" s="1"/>
      <c r="BJ155" s="1"/>
      <c r="BK155" s="1"/>
      <c r="BL155" s="1"/>
      <c r="BM155" s="1"/>
      <c r="BN155" s="1"/>
      <c r="BO155" s="1"/>
    </row>
    <row r="156" spans="1:67" ht="43.5" customHeight="1" x14ac:dyDescent="0.3">
      <c r="A156" s="261"/>
      <c r="B156" s="261"/>
      <c r="C156" s="261"/>
      <c r="D156" s="261"/>
      <c r="E156" s="261"/>
      <c r="F156" s="30"/>
      <c r="G156" s="262"/>
      <c r="H156" s="30"/>
      <c r="I156" s="30"/>
      <c r="J156" s="30"/>
      <c r="K156" s="30"/>
      <c r="L156" s="30"/>
      <c r="M156" s="30"/>
      <c r="N156" s="30"/>
      <c r="O156" s="30"/>
      <c r="P156" s="30"/>
      <c r="Q156" s="262"/>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1"/>
      <c r="AR156" s="26"/>
      <c r="AS156" s="1"/>
      <c r="AT156" s="1"/>
      <c r="AU156" s="1"/>
      <c r="AV156" s="1"/>
      <c r="AW156" s="1"/>
      <c r="AX156" s="27"/>
      <c r="AY156" s="1"/>
      <c r="AZ156" s="1"/>
      <c r="BA156" s="26"/>
      <c r="BB156" s="26"/>
      <c r="BC156" s="1"/>
      <c r="BD156" s="1"/>
      <c r="BE156" s="1"/>
      <c r="BF156" s="1"/>
      <c r="BG156" s="1"/>
      <c r="BH156" s="1"/>
      <c r="BI156" s="1"/>
      <c r="BJ156" s="1"/>
      <c r="BK156" s="1"/>
      <c r="BL156" s="1"/>
      <c r="BM156" s="1"/>
      <c r="BN156" s="1"/>
      <c r="BO156" s="1"/>
    </row>
    <row r="157" spans="1:67" ht="43.5" customHeight="1" x14ac:dyDescent="0.3">
      <c r="A157" s="261"/>
      <c r="B157" s="261"/>
      <c r="C157" s="261"/>
      <c r="D157" s="261"/>
      <c r="E157" s="261"/>
      <c r="F157" s="30"/>
      <c r="G157" s="262"/>
      <c r="H157" s="30"/>
      <c r="I157" s="30"/>
      <c r="J157" s="30"/>
      <c r="K157" s="30"/>
      <c r="L157" s="30"/>
      <c r="M157" s="30"/>
      <c r="N157" s="30"/>
      <c r="O157" s="30"/>
      <c r="P157" s="30"/>
      <c r="Q157" s="262"/>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1"/>
      <c r="AR157" s="26"/>
      <c r="AS157" s="1"/>
      <c r="AT157" s="1"/>
      <c r="AU157" s="1"/>
      <c r="AV157" s="1"/>
      <c r="AW157" s="1"/>
      <c r="AX157" s="27"/>
      <c r="AY157" s="1"/>
      <c r="AZ157" s="1"/>
      <c r="BA157" s="26"/>
      <c r="BB157" s="26"/>
      <c r="BC157" s="1"/>
      <c r="BD157" s="1"/>
      <c r="BE157" s="1"/>
      <c r="BF157" s="1"/>
      <c r="BG157" s="1"/>
      <c r="BH157" s="1"/>
      <c r="BI157" s="1"/>
      <c r="BJ157" s="1"/>
      <c r="BK157" s="1"/>
      <c r="BL157" s="1"/>
      <c r="BM157" s="1"/>
      <c r="BN157" s="1"/>
      <c r="BO157" s="1"/>
    </row>
    <row r="158" spans="1:67" ht="43.5" customHeight="1" x14ac:dyDescent="0.3">
      <c r="A158" s="261"/>
      <c r="B158" s="261"/>
      <c r="C158" s="261"/>
      <c r="D158" s="261"/>
      <c r="E158" s="261"/>
      <c r="F158" s="30"/>
      <c r="G158" s="262"/>
      <c r="H158" s="30"/>
      <c r="I158" s="30"/>
      <c r="J158" s="30"/>
      <c r="K158" s="30"/>
      <c r="L158" s="30"/>
      <c r="M158" s="30"/>
      <c r="N158" s="30"/>
      <c r="O158" s="30"/>
      <c r="P158" s="30"/>
      <c r="Q158" s="262"/>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1"/>
      <c r="AR158" s="26"/>
      <c r="AS158" s="1"/>
      <c r="AT158" s="1"/>
      <c r="AU158" s="1"/>
      <c r="AV158" s="1"/>
      <c r="AW158" s="1"/>
      <c r="AX158" s="27"/>
      <c r="AY158" s="1"/>
      <c r="AZ158" s="1"/>
      <c r="BA158" s="26"/>
      <c r="BB158" s="26"/>
      <c r="BC158" s="1"/>
      <c r="BD158" s="1"/>
      <c r="BE158" s="1"/>
      <c r="BF158" s="1"/>
      <c r="BG158" s="1"/>
      <c r="BH158" s="1"/>
      <c r="BI158" s="1"/>
      <c r="BJ158" s="1"/>
      <c r="BK158" s="1"/>
      <c r="BL158" s="1"/>
      <c r="BM158" s="1"/>
      <c r="BN158" s="1"/>
      <c r="BO158" s="1"/>
    </row>
    <row r="159" spans="1:67" ht="43.5" customHeight="1" x14ac:dyDescent="0.3">
      <c r="A159" s="261"/>
      <c r="B159" s="261"/>
      <c r="C159" s="261"/>
      <c r="D159" s="261"/>
      <c r="E159" s="261"/>
      <c r="F159" s="30"/>
      <c r="G159" s="262"/>
      <c r="H159" s="30"/>
      <c r="I159" s="30"/>
      <c r="J159" s="30"/>
      <c r="K159" s="30"/>
      <c r="L159" s="30"/>
      <c r="M159" s="30"/>
      <c r="N159" s="30"/>
      <c r="O159" s="30"/>
      <c r="P159" s="30"/>
      <c r="Q159" s="262"/>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1"/>
      <c r="AR159" s="26"/>
      <c r="AS159" s="1"/>
      <c r="AT159" s="1"/>
      <c r="AU159" s="1"/>
      <c r="AV159" s="1"/>
      <c r="AW159" s="1"/>
      <c r="AX159" s="27"/>
      <c r="AY159" s="1"/>
      <c r="AZ159" s="1"/>
      <c r="BA159" s="26"/>
      <c r="BB159" s="26"/>
      <c r="BC159" s="1"/>
      <c r="BD159" s="1"/>
      <c r="BE159" s="1"/>
      <c r="BF159" s="1"/>
      <c r="BG159" s="1"/>
      <c r="BH159" s="1"/>
      <c r="BI159" s="1"/>
      <c r="BJ159" s="1"/>
      <c r="BK159" s="1"/>
      <c r="BL159" s="1"/>
      <c r="BM159" s="1"/>
      <c r="BN159" s="1"/>
      <c r="BO159" s="1"/>
    </row>
    <row r="160" spans="1:67" ht="43.5" customHeight="1" x14ac:dyDescent="0.3">
      <c r="A160" s="261"/>
      <c r="B160" s="261"/>
      <c r="C160" s="261"/>
      <c r="D160" s="261"/>
      <c r="E160" s="261"/>
      <c r="F160" s="30"/>
      <c r="G160" s="262"/>
      <c r="H160" s="30"/>
      <c r="I160" s="30"/>
      <c r="J160" s="30"/>
      <c r="K160" s="30"/>
      <c r="L160" s="30"/>
      <c r="M160" s="30"/>
      <c r="N160" s="30"/>
      <c r="O160" s="30"/>
      <c r="P160" s="30"/>
      <c r="Q160" s="262"/>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1"/>
      <c r="AR160" s="26"/>
      <c r="AS160" s="1"/>
      <c r="AT160" s="1"/>
      <c r="AU160" s="1"/>
      <c r="AV160" s="1"/>
      <c r="AW160" s="1"/>
      <c r="AX160" s="27"/>
      <c r="AY160" s="1"/>
      <c r="AZ160" s="1"/>
      <c r="BA160" s="26"/>
      <c r="BB160" s="26"/>
      <c r="BC160" s="1"/>
      <c r="BD160" s="1"/>
      <c r="BE160" s="1"/>
      <c r="BF160" s="1"/>
      <c r="BG160" s="1"/>
      <c r="BH160" s="1"/>
      <c r="BI160" s="1"/>
      <c r="BJ160" s="1"/>
      <c r="BK160" s="1"/>
      <c r="BL160" s="1"/>
      <c r="BM160" s="1"/>
      <c r="BN160" s="1"/>
      <c r="BO160" s="1"/>
    </row>
    <row r="161" spans="1:67" ht="43.5" customHeight="1" x14ac:dyDescent="0.3">
      <c r="A161" s="261"/>
      <c r="B161" s="261"/>
      <c r="C161" s="261"/>
      <c r="D161" s="261"/>
      <c r="E161" s="261"/>
      <c r="F161" s="30"/>
      <c r="G161" s="262"/>
      <c r="H161" s="30"/>
      <c r="I161" s="30"/>
      <c r="J161" s="30"/>
      <c r="K161" s="30"/>
      <c r="L161" s="30"/>
      <c r="M161" s="30"/>
      <c r="N161" s="30"/>
      <c r="O161" s="30"/>
      <c r="P161" s="30"/>
      <c r="Q161" s="262"/>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1"/>
      <c r="AR161" s="26"/>
      <c r="AS161" s="1"/>
      <c r="AT161" s="1"/>
      <c r="AU161" s="1"/>
      <c r="AV161" s="1"/>
      <c r="AW161" s="1"/>
      <c r="AX161" s="27"/>
      <c r="AY161" s="1"/>
      <c r="AZ161" s="1"/>
      <c r="BA161" s="26"/>
      <c r="BB161" s="26"/>
      <c r="BC161" s="1"/>
      <c r="BD161" s="1"/>
      <c r="BE161" s="1"/>
      <c r="BF161" s="1"/>
      <c r="BG161" s="1"/>
      <c r="BH161" s="1"/>
      <c r="BI161" s="1"/>
      <c r="BJ161" s="1"/>
      <c r="BK161" s="1"/>
      <c r="BL161" s="1"/>
      <c r="BM161" s="1"/>
      <c r="BN161" s="1"/>
      <c r="BO161" s="1"/>
    </row>
    <row r="162" spans="1:67" ht="43.5" customHeight="1" x14ac:dyDescent="0.3">
      <c r="A162" s="261"/>
      <c r="B162" s="261"/>
      <c r="C162" s="261"/>
      <c r="D162" s="261"/>
      <c r="E162" s="261"/>
      <c r="F162" s="30"/>
      <c r="G162" s="262"/>
      <c r="H162" s="30"/>
      <c r="I162" s="30"/>
      <c r="J162" s="30"/>
      <c r="K162" s="30"/>
      <c r="L162" s="30"/>
      <c r="M162" s="30"/>
      <c r="N162" s="30"/>
      <c r="O162" s="30"/>
      <c r="P162" s="30"/>
      <c r="Q162" s="262"/>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1"/>
      <c r="AR162" s="26"/>
      <c r="AS162" s="1"/>
      <c r="AT162" s="1"/>
      <c r="AU162" s="1"/>
      <c r="AV162" s="1"/>
      <c r="AW162" s="1"/>
      <c r="AX162" s="27"/>
      <c r="AY162" s="1"/>
      <c r="AZ162" s="1"/>
      <c r="BA162" s="26"/>
      <c r="BB162" s="26"/>
      <c r="BC162" s="1"/>
      <c r="BD162" s="1"/>
      <c r="BE162" s="1"/>
      <c r="BF162" s="1"/>
      <c r="BG162" s="1"/>
      <c r="BH162" s="1"/>
      <c r="BI162" s="1"/>
      <c r="BJ162" s="1"/>
      <c r="BK162" s="1"/>
      <c r="BL162" s="1"/>
      <c r="BM162" s="1"/>
      <c r="BN162" s="1"/>
      <c r="BO162" s="1"/>
    </row>
    <row r="163" spans="1:67" ht="43.5" customHeight="1" x14ac:dyDescent="0.3">
      <c r="A163" s="261"/>
      <c r="B163" s="261"/>
      <c r="C163" s="261"/>
      <c r="D163" s="261"/>
      <c r="E163" s="261"/>
      <c r="F163" s="30"/>
      <c r="G163" s="262"/>
      <c r="H163" s="30"/>
      <c r="I163" s="30"/>
      <c r="J163" s="30"/>
      <c r="K163" s="30"/>
      <c r="L163" s="30"/>
      <c r="M163" s="30"/>
      <c r="N163" s="30"/>
      <c r="O163" s="30"/>
      <c r="P163" s="30"/>
      <c r="Q163" s="262"/>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1"/>
      <c r="AR163" s="26"/>
      <c r="AS163" s="1"/>
      <c r="AT163" s="1"/>
      <c r="AU163" s="1"/>
      <c r="AV163" s="1"/>
      <c r="AW163" s="1"/>
      <c r="AX163" s="27"/>
      <c r="AY163" s="1"/>
      <c r="AZ163" s="1"/>
      <c r="BA163" s="26"/>
      <c r="BB163" s="26"/>
      <c r="BC163" s="1"/>
      <c r="BD163" s="1"/>
      <c r="BE163" s="1"/>
      <c r="BF163" s="1"/>
      <c r="BG163" s="1"/>
      <c r="BH163" s="1"/>
      <c r="BI163" s="1"/>
      <c r="BJ163" s="1"/>
      <c r="BK163" s="1"/>
      <c r="BL163" s="1"/>
      <c r="BM163" s="1"/>
      <c r="BN163" s="1"/>
      <c r="BO163" s="1"/>
    </row>
    <row r="164" spans="1:67" ht="43.5" customHeight="1" x14ac:dyDescent="0.3">
      <c r="A164" s="261"/>
      <c r="B164" s="261"/>
      <c r="C164" s="261"/>
      <c r="D164" s="261"/>
      <c r="E164" s="261"/>
      <c r="F164" s="30"/>
      <c r="G164" s="262"/>
      <c r="H164" s="30"/>
      <c r="I164" s="30"/>
      <c r="J164" s="30"/>
      <c r="K164" s="30"/>
      <c r="L164" s="30"/>
      <c r="M164" s="30"/>
      <c r="N164" s="30"/>
      <c r="O164" s="30"/>
      <c r="P164" s="30"/>
      <c r="Q164" s="262"/>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1"/>
      <c r="AR164" s="26"/>
      <c r="AS164" s="1"/>
      <c r="AT164" s="1"/>
      <c r="AU164" s="1"/>
      <c r="AV164" s="1"/>
      <c r="AW164" s="1"/>
      <c r="AX164" s="27"/>
      <c r="AY164" s="1"/>
      <c r="AZ164" s="1"/>
      <c r="BA164" s="26"/>
      <c r="BB164" s="26"/>
      <c r="BC164" s="1"/>
      <c r="BD164" s="1"/>
      <c r="BE164" s="1"/>
      <c r="BF164" s="1"/>
      <c r="BG164" s="1"/>
      <c r="BH164" s="1"/>
      <c r="BI164" s="1"/>
      <c r="BJ164" s="1"/>
      <c r="BK164" s="1"/>
      <c r="BL164" s="1"/>
      <c r="BM164" s="1"/>
      <c r="BN164" s="1"/>
      <c r="BO164" s="1"/>
    </row>
    <row r="165" spans="1:67" ht="43.5" customHeight="1" x14ac:dyDescent="0.3">
      <c r="A165" s="261"/>
      <c r="B165" s="261"/>
      <c r="C165" s="261"/>
      <c r="D165" s="261"/>
      <c r="E165" s="261"/>
      <c r="F165" s="30"/>
      <c r="G165" s="262"/>
      <c r="H165" s="30"/>
      <c r="I165" s="30"/>
      <c r="J165" s="30"/>
      <c r="K165" s="30"/>
      <c r="L165" s="30"/>
      <c r="M165" s="30"/>
      <c r="N165" s="30"/>
      <c r="O165" s="30"/>
      <c r="P165" s="30"/>
      <c r="Q165" s="262"/>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1"/>
      <c r="AR165" s="26"/>
      <c r="AS165" s="1"/>
      <c r="AT165" s="1"/>
      <c r="AU165" s="1"/>
      <c r="AV165" s="1"/>
      <c r="AW165" s="1"/>
      <c r="AX165" s="27"/>
      <c r="AY165" s="1"/>
      <c r="AZ165" s="1"/>
      <c r="BA165" s="26"/>
      <c r="BB165" s="26"/>
      <c r="BC165" s="1"/>
      <c r="BD165" s="1"/>
      <c r="BE165" s="1"/>
      <c r="BF165" s="1"/>
      <c r="BG165" s="1"/>
      <c r="BH165" s="1"/>
      <c r="BI165" s="1"/>
      <c r="BJ165" s="1"/>
      <c r="BK165" s="1"/>
      <c r="BL165" s="1"/>
      <c r="BM165" s="1"/>
      <c r="BN165" s="1"/>
      <c r="BO165" s="1"/>
    </row>
    <row r="166" spans="1:67" ht="43.5" customHeight="1" x14ac:dyDescent="0.3">
      <c r="A166" s="261"/>
      <c r="B166" s="261"/>
      <c r="C166" s="261"/>
      <c r="D166" s="261"/>
      <c r="E166" s="261"/>
      <c r="F166" s="30"/>
      <c r="G166" s="262"/>
      <c r="H166" s="30"/>
      <c r="I166" s="30"/>
      <c r="J166" s="30"/>
      <c r="K166" s="30"/>
      <c r="L166" s="30"/>
      <c r="M166" s="30"/>
      <c r="N166" s="30"/>
      <c r="O166" s="30"/>
      <c r="P166" s="30"/>
      <c r="Q166" s="262"/>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1"/>
      <c r="AR166" s="26"/>
      <c r="AS166" s="1"/>
      <c r="AT166" s="1"/>
      <c r="AU166" s="1"/>
      <c r="AV166" s="1"/>
      <c r="AW166" s="1"/>
      <c r="AX166" s="27"/>
      <c r="AY166" s="1"/>
      <c r="AZ166" s="1"/>
      <c r="BA166" s="26"/>
      <c r="BB166" s="26"/>
      <c r="BC166" s="1"/>
      <c r="BD166" s="1"/>
      <c r="BE166" s="1"/>
      <c r="BF166" s="1"/>
      <c r="BG166" s="1"/>
      <c r="BH166" s="1"/>
      <c r="BI166" s="1"/>
      <c r="BJ166" s="1"/>
      <c r="BK166" s="1"/>
      <c r="BL166" s="1"/>
      <c r="BM166" s="1"/>
      <c r="BN166" s="1"/>
      <c r="BO166" s="1"/>
    </row>
    <row r="167" spans="1:67" ht="43.5" customHeight="1" x14ac:dyDescent="0.3">
      <c r="A167" s="261"/>
      <c r="B167" s="261"/>
      <c r="C167" s="261"/>
      <c r="D167" s="261"/>
      <c r="E167" s="261"/>
      <c r="F167" s="30"/>
      <c r="G167" s="262"/>
      <c r="H167" s="30"/>
      <c r="I167" s="30"/>
      <c r="J167" s="30"/>
      <c r="K167" s="30"/>
      <c r="L167" s="30"/>
      <c r="M167" s="30"/>
      <c r="N167" s="30"/>
      <c r="O167" s="30"/>
      <c r="P167" s="30"/>
      <c r="Q167" s="262"/>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1"/>
      <c r="AR167" s="26"/>
      <c r="AS167" s="1"/>
      <c r="AT167" s="1"/>
      <c r="AU167" s="1"/>
      <c r="AV167" s="1"/>
      <c r="AW167" s="1"/>
      <c r="AX167" s="27"/>
      <c r="AY167" s="1"/>
      <c r="AZ167" s="1"/>
      <c r="BA167" s="26"/>
      <c r="BB167" s="26"/>
      <c r="BC167" s="1"/>
      <c r="BD167" s="1"/>
      <c r="BE167" s="1"/>
      <c r="BF167" s="1"/>
      <c r="BG167" s="1"/>
      <c r="BH167" s="1"/>
      <c r="BI167" s="1"/>
      <c r="BJ167" s="1"/>
      <c r="BK167" s="1"/>
      <c r="BL167" s="1"/>
      <c r="BM167" s="1"/>
      <c r="BN167" s="1"/>
      <c r="BO167" s="1"/>
    </row>
    <row r="168" spans="1:67" ht="43.5" customHeight="1" x14ac:dyDescent="0.3">
      <c r="A168" s="261"/>
      <c r="B168" s="261"/>
      <c r="C168" s="261"/>
      <c r="D168" s="261"/>
      <c r="E168" s="261"/>
      <c r="F168" s="30"/>
      <c r="G168" s="262"/>
      <c r="H168" s="30"/>
      <c r="I168" s="30"/>
      <c r="J168" s="30"/>
      <c r="K168" s="30"/>
      <c r="L168" s="30"/>
      <c r="M168" s="30"/>
      <c r="N168" s="30"/>
      <c r="O168" s="30"/>
      <c r="P168" s="30"/>
      <c r="Q168" s="262"/>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1"/>
      <c r="AR168" s="26"/>
      <c r="AS168" s="1"/>
      <c r="AT168" s="1"/>
      <c r="AU168" s="1"/>
      <c r="AV168" s="1"/>
      <c r="AW168" s="1"/>
      <c r="AX168" s="27"/>
      <c r="AY168" s="1"/>
      <c r="AZ168" s="1"/>
      <c r="BA168" s="26"/>
      <c r="BB168" s="26"/>
      <c r="BC168" s="1"/>
      <c r="BD168" s="1"/>
      <c r="BE168" s="1"/>
      <c r="BF168" s="1"/>
      <c r="BG168" s="1"/>
      <c r="BH168" s="1"/>
      <c r="BI168" s="1"/>
      <c r="BJ168" s="1"/>
      <c r="BK168" s="1"/>
      <c r="BL168" s="1"/>
      <c r="BM168" s="1"/>
      <c r="BN168" s="1"/>
      <c r="BO168" s="1"/>
    </row>
    <row r="169" spans="1:67" ht="43.5" customHeight="1" x14ac:dyDescent="0.3">
      <c r="A169" s="261"/>
      <c r="B169" s="261"/>
      <c r="C169" s="261"/>
      <c r="D169" s="261"/>
      <c r="E169" s="261"/>
      <c r="F169" s="30"/>
      <c r="G169" s="262"/>
      <c r="H169" s="30"/>
      <c r="I169" s="30"/>
      <c r="J169" s="30"/>
      <c r="K169" s="30"/>
      <c r="L169" s="30"/>
      <c r="M169" s="30"/>
      <c r="N169" s="30"/>
      <c r="O169" s="30"/>
      <c r="P169" s="30"/>
      <c r="Q169" s="262"/>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1"/>
      <c r="AR169" s="26"/>
      <c r="AS169" s="1"/>
      <c r="AT169" s="1"/>
      <c r="AU169" s="1"/>
      <c r="AV169" s="1"/>
      <c r="AW169" s="1"/>
      <c r="AX169" s="27"/>
      <c r="AY169" s="1"/>
      <c r="AZ169" s="1"/>
      <c r="BA169" s="26"/>
      <c r="BB169" s="26"/>
      <c r="BC169" s="1"/>
      <c r="BD169" s="1"/>
      <c r="BE169" s="1"/>
      <c r="BF169" s="1"/>
      <c r="BG169" s="1"/>
      <c r="BH169" s="1"/>
      <c r="BI169" s="1"/>
      <c r="BJ169" s="1"/>
      <c r="BK169" s="1"/>
      <c r="BL169" s="1"/>
      <c r="BM169" s="1"/>
      <c r="BN169" s="1"/>
      <c r="BO169" s="1"/>
    </row>
    <row r="170" spans="1:67" ht="43.5" customHeight="1" x14ac:dyDescent="0.3">
      <c r="A170" s="261"/>
      <c r="B170" s="261"/>
      <c r="C170" s="261"/>
      <c r="D170" s="261"/>
      <c r="E170" s="261"/>
      <c r="F170" s="30"/>
      <c r="G170" s="262"/>
      <c r="H170" s="30"/>
      <c r="I170" s="30"/>
      <c r="J170" s="30"/>
      <c r="K170" s="30"/>
      <c r="L170" s="30"/>
      <c r="M170" s="30"/>
      <c r="N170" s="30"/>
      <c r="O170" s="30"/>
      <c r="P170" s="30"/>
      <c r="Q170" s="262"/>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1"/>
      <c r="AR170" s="26"/>
      <c r="AS170" s="1"/>
      <c r="AT170" s="1"/>
      <c r="AU170" s="1"/>
      <c r="AV170" s="1"/>
      <c r="AW170" s="1"/>
      <c r="AX170" s="27"/>
      <c r="AY170" s="1"/>
      <c r="AZ170" s="1"/>
      <c r="BA170" s="26"/>
      <c r="BB170" s="26"/>
      <c r="BC170" s="1"/>
      <c r="BD170" s="1"/>
      <c r="BE170" s="1"/>
      <c r="BF170" s="1"/>
      <c r="BG170" s="1"/>
      <c r="BH170" s="1"/>
      <c r="BI170" s="1"/>
      <c r="BJ170" s="1"/>
      <c r="BK170" s="1"/>
      <c r="BL170" s="1"/>
      <c r="BM170" s="1"/>
      <c r="BN170" s="1"/>
      <c r="BO170" s="1"/>
    </row>
    <row r="171" spans="1:67" ht="43.5" customHeight="1" x14ac:dyDescent="0.3">
      <c r="A171" s="261"/>
      <c r="B171" s="261"/>
      <c r="C171" s="261"/>
      <c r="D171" s="261"/>
      <c r="E171" s="261"/>
      <c r="F171" s="30"/>
      <c r="G171" s="262"/>
      <c r="H171" s="30"/>
      <c r="I171" s="30"/>
      <c r="J171" s="30"/>
      <c r="K171" s="30"/>
      <c r="L171" s="30"/>
      <c r="M171" s="30"/>
      <c r="N171" s="30"/>
      <c r="O171" s="30"/>
      <c r="P171" s="30"/>
      <c r="Q171" s="262"/>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1"/>
      <c r="AR171" s="26"/>
      <c r="AS171" s="1"/>
      <c r="AT171" s="1"/>
      <c r="AU171" s="1"/>
      <c r="AV171" s="1"/>
      <c r="AW171" s="1"/>
      <c r="AX171" s="27"/>
      <c r="AY171" s="1"/>
      <c r="AZ171" s="1"/>
      <c r="BA171" s="26"/>
      <c r="BB171" s="26"/>
      <c r="BC171" s="1"/>
      <c r="BD171" s="1"/>
      <c r="BE171" s="1"/>
      <c r="BF171" s="1"/>
      <c r="BG171" s="1"/>
      <c r="BH171" s="1"/>
      <c r="BI171" s="1"/>
      <c r="BJ171" s="1"/>
      <c r="BK171" s="1"/>
      <c r="BL171" s="1"/>
      <c r="BM171" s="1"/>
      <c r="BN171" s="1"/>
      <c r="BO171" s="1"/>
    </row>
    <row r="172" spans="1:67" ht="43.5" customHeight="1" x14ac:dyDescent="0.3">
      <c r="A172" s="261"/>
      <c r="B172" s="261"/>
      <c r="C172" s="261"/>
      <c r="D172" s="261"/>
      <c r="E172" s="261"/>
      <c r="F172" s="30"/>
      <c r="G172" s="262"/>
      <c r="H172" s="30"/>
      <c r="I172" s="30"/>
      <c r="J172" s="30"/>
      <c r="K172" s="30"/>
      <c r="L172" s="30"/>
      <c r="M172" s="30"/>
      <c r="N172" s="30"/>
      <c r="O172" s="30"/>
      <c r="P172" s="30"/>
      <c r="Q172" s="262"/>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1"/>
      <c r="AR172" s="26"/>
      <c r="AS172" s="1"/>
      <c r="AT172" s="1"/>
      <c r="AU172" s="1"/>
      <c r="AV172" s="1"/>
      <c r="AW172" s="1"/>
      <c r="AX172" s="27"/>
      <c r="AY172" s="1"/>
      <c r="AZ172" s="1"/>
      <c r="BA172" s="26"/>
      <c r="BB172" s="26"/>
      <c r="BC172" s="1"/>
      <c r="BD172" s="1"/>
      <c r="BE172" s="1"/>
      <c r="BF172" s="1"/>
      <c r="BG172" s="1"/>
      <c r="BH172" s="1"/>
      <c r="BI172" s="1"/>
      <c r="BJ172" s="1"/>
      <c r="BK172" s="1"/>
      <c r="BL172" s="1"/>
      <c r="BM172" s="1"/>
      <c r="BN172" s="1"/>
      <c r="BO172" s="1"/>
    </row>
    <row r="173" spans="1:67" ht="43.5" customHeight="1" x14ac:dyDescent="0.3">
      <c r="A173" s="261"/>
      <c r="B173" s="261"/>
      <c r="C173" s="261"/>
      <c r="D173" s="261"/>
      <c r="E173" s="261"/>
      <c r="F173" s="30"/>
      <c r="G173" s="262"/>
      <c r="H173" s="30"/>
      <c r="I173" s="30"/>
      <c r="J173" s="30"/>
      <c r="K173" s="30"/>
      <c r="L173" s="30"/>
      <c r="M173" s="30"/>
      <c r="N173" s="30"/>
      <c r="O173" s="30"/>
      <c r="P173" s="30"/>
      <c r="Q173" s="262"/>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1"/>
      <c r="AR173" s="26"/>
      <c r="AS173" s="1"/>
      <c r="AT173" s="1"/>
      <c r="AU173" s="1"/>
      <c r="AV173" s="1"/>
      <c r="AW173" s="1"/>
      <c r="AX173" s="27"/>
      <c r="AY173" s="1"/>
      <c r="AZ173" s="1"/>
      <c r="BA173" s="26"/>
      <c r="BB173" s="26"/>
      <c r="BC173" s="1"/>
      <c r="BD173" s="1"/>
      <c r="BE173" s="1"/>
      <c r="BF173" s="1"/>
      <c r="BG173" s="1"/>
      <c r="BH173" s="1"/>
      <c r="BI173" s="1"/>
      <c r="BJ173" s="1"/>
      <c r="BK173" s="1"/>
      <c r="BL173" s="1"/>
      <c r="BM173" s="1"/>
      <c r="BN173" s="1"/>
      <c r="BO173" s="1"/>
    </row>
    <row r="174" spans="1:67" ht="43.5" customHeight="1" x14ac:dyDescent="0.3">
      <c r="A174" s="261"/>
      <c r="B174" s="261"/>
      <c r="C174" s="261"/>
      <c r="D174" s="261"/>
      <c r="E174" s="261"/>
      <c r="F174" s="30"/>
      <c r="G174" s="262"/>
      <c r="H174" s="30"/>
      <c r="I174" s="30"/>
      <c r="J174" s="30"/>
      <c r="K174" s="30"/>
      <c r="L174" s="30"/>
      <c r="M174" s="30"/>
      <c r="N174" s="30"/>
      <c r="O174" s="30"/>
      <c r="P174" s="30"/>
      <c r="Q174" s="262"/>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1"/>
      <c r="AR174" s="26"/>
      <c r="AS174" s="1"/>
      <c r="AT174" s="1"/>
      <c r="AU174" s="1"/>
      <c r="AV174" s="1"/>
      <c r="AW174" s="1"/>
      <c r="AX174" s="27"/>
      <c r="AY174" s="1"/>
      <c r="AZ174" s="1"/>
      <c r="BA174" s="26"/>
      <c r="BB174" s="26"/>
      <c r="BC174" s="1"/>
      <c r="BD174" s="1"/>
      <c r="BE174" s="1"/>
      <c r="BF174" s="1"/>
      <c r="BG174" s="1"/>
      <c r="BH174" s="1"/>
      <c r="BI174" s="1"/>
      <c r="BJ174" s="1"/>
      <c r="BK174" s="1"/>
      <c r="BL174" s="1"/>
      <c r="BM174" s="1"/>
      <c r="BN174" s="1"/>
      <c r="BO174" s="1"/>
    </row>
    <row r="175" spans="1:67" ht="43.5" customHeight="1" x14ac:dyDescent="0.3">
      <c r="A175" s="261"/>
      <c r="B175" s="261"/>
      <c r="C175" s="261"/>
      <c r="D175" s="261"/>
      <c r="E175" s="261"/>
      <c r="F175" s="30"/>
      <c r="G175" s="262"/>
      <c r="H175" s="30"/>
      <c r="I175" s="30"/>
      <c r="J175" s="30"/>
      <c r="K175" s="30"/>
      <c r="L175" s="30"/>
      <c r="M175" s="30"/>
      <c r="N175" s="30"/>
      <c r="O175" s="30"/>
      <c r="P175" s="30"/>
      <c r="Q175" s="262"/>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1"/>
      <c r="AR175" s="26"/>
      <c r="AS175" s="1"/>
      <c r="AT175" s="1"/>
      <c r="AU175" s="1"/>
      <c r="AV175" s="1"/>
      <c r="AW175" s="1"/>
      <c r="AX175" s="27"/>
      <c r="AY175" s="1"/>
      <c r="AZ175" s="1"/>
      <c r="BA175" s="26"/>
      <c r="BB175" s="26"/>
      <c r="BC175" s="1"/>
      <c r="BD175" s="1"/>
      <c r="BE175" s="1"/>
      <c r="BF175" s="1"/>
      <c r="BG175" s="1"/>
      <c r="BH175" s="1"/>
      <c r="BI175" s="1"/>
      <c r="BJ175" s="1"/>
      <c r="BK175" s="1"/>
      <c r="BL175" s="1"/>
      <c r="BM175" s="1"/>
      <c r="BN175" s="1"/>
      <c r="BO175" s="1"/>
    </row>
    <row r="176" spans="1:67" ht="43.5" customHeight="1" x14ac:dyDescent="0.3">
      <c r="A176" s="261"/>
      <c r="B176" s="261"/>
      <c r="C176" s="261"/>
      <c r="D176" s="261"/>
      <c r="E176" s="261"/>
      <c r="F176" s="30"/>
      <c r="G176" s="262"/>
      <c r="H176" s="30"/>
      <c r="I176" s="30"/>
      <c r="J176" s="30"/>
      <c r="K176" s="30"/>
      <c r="L176" s="30"/>
      <c r="M176" s="30"/>
      <c r="N176" s="30"/>
      <c r="O176" s="30"/>
      <c r="P176" s="30"/>
      <c r="Q176" s="262"/>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1"/>
      <c r="AR176" s="26"/>
      <c r="AS176" s="1"/>
      <c r="AT176" s="1"/>
      <c r="AU176" s="1"/>
      <c r="AV176" s="1"/>
      <c r="AW176" s="1"/>
      <c r="AX176" s="27"/>
      <c r="AY176" s="1"/>
      <c r="AZ176" s="1"/>
      <c r="BA176" s="26"/>
      <c r="BB176" s="26"/>
      <c r="BC176" s="1"/>
      <c r="BD176" s="1"/>
      <c r="BE176" s="1"/>
      <c r="BF176" s="1"/>
      <c r="BG176" s="1"/>
      <c r="BH176" s="1"/>
      <c r="BI176" s="1"/>
      <c r="BJ176" s="1"/>
      <c r="BK176" s="1"/>
      <c r="BL176" s="1"/>
      <c r="BM176" s="1"/>
      <c r="BN176" s="1"/>
      <c r="BO176" s="1"/>
    </row>
    <row r="177" spans="1:67" ht="43.5" customHeight="1" x14ac:dyDescent="0.3">
      <c r="A177" s="261"/>
      <c r="B177" s="261"/>
      <c r="C177" s="261"/>
      <c r="D177" s="261"/>
      <c r="E177" s="261"/>
      <c r="F177" s="30"/>
      <c r="G177" s="262"/>
      <c r="H177" s="30"/>
      <c r="I177" s="30"/>
      <c r="J177" s="30"/>
      <c r="K177" s="30"/>
      <c r="L177" s="30"/>
      <c r="M177" s="30"/>
      <c r="N177" s="30"/>
      <c r="O177" s="30"/>
      <c r="P177" s="30"/>
      <c r="Q177" s="262"/>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1"/>
      <c r="AR177" s="26"/>
      <c r="AS177" s="1"/>
      <c r="AT177" s="1"/>
      <c r="AU177" s="1"/>
      <c r="AV177" s="1"/>
      <c r="AW177" s="1"/>
      <c r="AX177" s="27"/>
      <c r="AY177" s="1"/>
      <c r="AZ177" s="1"/>
      <c r="BA177" s="26"/>
      <c r="BB177" s="26"/>
      <c r="BC177" s="1"/>
      <c r="BD177" s="1"/>
      <c r="BE177" s="1"/>
      <c r="BF177" s="1"/>
      <c r="BG177" s="1"/>
      <c r="BH177" s="1"/>
      <c r="BI177" s="1"/>
      <c r="BJ177" s="1"/>
      <c r="BK177" s="1"/>
      <c r="BL177" s="1"/>
      <c r="BM177" s="1"/>
      <c r="BN177" s="1"/>
      <c r="BO177" s="1"/>
    </row>
    <row r="178" spans="1:67" ht="43.5" customHeight="1" x14ac:dyDescent="0.3">
      <c r="A178" s="261"/>
      <c r="B178" s="261"/>
      <c r="C178" s="261"/>
      <c r="D178" s="261"/>
      <c r="E178" s="261"/>
      <c r="F178" s="30"/>
      <c r="G178" s="262"/>
      <c r="H178" s="30"/>
      <c r="I178" s="30"/>
      <c r="J178" s="30"/>
      <c r="K178" s="30"/>
      <c r="L178" s="30"/>
      <c r="M178" s="30"/>
      <c r="N178" s="30"/>
      <c r="O178" s="30"/>
      <c r="P178" s="30"/>
      <c r="Q178" s="262"/>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1"/>
      <c r="AR178" s="26"/>
      <c r="AS178" s="1"/>
      <c r="AT178" s="1"/>
      <c r="AU178" s="1"/>
      <c r="AV178" s="1"/>
      <c r="AW178" s="1"/>
      <c r="AX178" s="27"/>
      <c r="AY178" s="1"/>
      <c r="AZ178" s="1"/>
      <c r="BA178" s="26"/>
      <c r="BB178" s="26"/>
      <c r="BC178" s="1"/>
      <c r="BD178" s="1"/>
      <c r="BE178" s="1"/>
      <c r="BF178" s="1"/>
      <c r="BG178" s="1"/>
      <c r="BH178" s="1"/>
      <c r="BI178" s="1"/>
      <c r="BJ178" s="1"/>
      <c r="BK178" s="1"/>
      <c r="BL178" s="1"/>
      <c r="BM178" s="1"/>
      <c r="BN178" s="1"/>
      <c r="BO178" s="1"/>
    </row>
    <row r="179" spans="1:67" ht="43.5" customHeight="1" x14ac:dyDescent="0.3">
      <c r="A179" s="261"/>
      <c r="B179" s="261"/>
      <c r="C179" s="261"/>
      <c r="D179" s="261"/>
      <c r="E179" s="261"/>
      <c r="F179" s="30"/>
      <c r="G179" s="262"/>
      <c r="H179" s="30"/>
      <c r="I179" s="30"/>
      <c r="J179" s="30"/>
      <c r="K179" s="30"/>
      <c r="L179" s="30"/>
      <c r="M179" s="30"/>
      <c r="N179" s="30"/>
      <c r="O179" s="30"/>
      <c r="P179" s="30"/>
      <c r="Q179" s="262"/>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1"/>
      <c r="AR179" s="26"/>
      <c r="AS179" s="1"/>
      <c r="AT179" s="1"/>
      <c r="AU179" s="1"/>
      <c r="AV179" s="1"/>
      <c r="AW179" s="1"/>
      <c r="AX179" s="27"/>
      <c r="AY179" s="1"/>
      <c r="AZ179" s="1"/>
      <c r="BA179" s="26"/>
      <c r="BB179" s="26"/>
      <c r="BC179" s="1"/>
      <c r="BD179" s="1"/>
      <c r="BE179" s="1"/>
      <c r="BF179" s="1"/>
      <c r="BG179" s="1"/>
      <c r="BH179" s="1"/>
      <c r="BI179" s="1"/>
      <c r="BJ179" s="1"/>
      <c r="BK179" s="1"/>
      <c r="BL179" s="1"/>
      <c r="BM179" s="1"/>
      <c r="BN179" s="1"/>
      <c r="BO179" s="1"/>
    </row>
    <row r="180" spans="1:67" ht="43.5" customHeight="1" x14ac:dyDescent="0.3">
      <c r="A180" s="261"/>
      <c r="B180" s="261"/>
      <c r="C180" s="261"/>
      <c r="D180" s="261"/>
      <c r="E180" s="261"/>
      <c r="F180" s="30"/>
      <c r="G180" s="262"/>
      <c r="H180" s="30"/>
      <c r="I180" s="30"/>
      <c r="J180" s="30"/>
      <c r="K180" s="30"/>
      <c r="L180" s="30"/>
      <c r="M180" s="30"/>
      <c r="N180" s="30"/>
      <c r="O180" s="30"/>
      <c r="P180" s="30"/>
      <c r="Q180" s="262"/>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1"/>
      <c r="AR180" s="26"/>
      <c r="AS180" s="1"/>
      <c r="AT180" s="1"/>
      <c r="AU180" s="1"/>
      <c r="AV180" s="1"/>
      <c r="AW180" s="1"/>
      <c r="AX180" s="27"/>
      <c r="AY180" s="1"/>
      <c r="AZ180" s="1"/>
      <c r="BA180" s="26"/>
      <c r="BB180" s="26"/>
      <c r="BC180" s="1"/>
      <c r="BD180" s="1"/>
      <c r="BE180" s="1"/>
      <c r="BF180" s="1"/>
      <c r="BG180" s="1"/>
      <c r="BH180" s="1"/>
      <c r="BI180" s="1"/>
      <c r="BJ180" s="1"/>
      <c r="BK180" s="1"/>
      <c r="BL180" s="1"/>
      <c r="BM180" s="1"/>
      <c r="BN180" s="1"/>
      <c r="BO180" s="1"/>
    </row>
    <row r="181" spans="1:67" ht="43.5" customHeight="1" x14ac:dyDescent="0.3">
      <c r="A181" s="261"/>
      <c r="B181" s="261"/>
      <c r="C181" s="261"/>
      <c r="D181" s="261"/>
      <c r="E181" s="261"/>
      <c r="F181" s="30"/>
      <c r="G181" s="262"/>
      <c r="H181" s="30"/>
      <c r="I181" s="30"/>
      <c r="J181" s="30"/>
      <c r="K181" s="30"/>
      <c r="L181" s="30"/>
      <c r="M181" s="30"/>
      <c r="N181" s="30"/>
      <c r="O181" s="30"/>
      <c r="P181" s="30"/>
      <c r="Q181" s="262"/>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1"/>
      <c r="AR181" s="26"/>
      <c r="AS181" s="1"/>
      <c r="AT181" s="1"/>
      <c r="AU181" s="1"/>
      <c r="AV181" s="1"/>
      <c r="AW181" s="1"/>
      <c r="AX181" s="27"/>
      <c r="AY181" s="1"/>
      <c r="AZ181" s="1"/>
      <c r="BA181" s="26"/>
      <c r="BB181" s="26"/>
      <c r="BC181" s="1"/>
      <c r="BD181" s="1"/>
      <c r="BE181" s="1"/>
      <c r="BF181" s="1"/>
      <c r="BG181" s="1"/>
      <c r="BH181" s="1"/>
      <c r="BI181" s="1"/>
      <c r="BJ181" s="1"/>
      <c r="BK181" s="1"/>
      <c r="BL181" s="1"/>
      <c r="BM181" s="1"/>
      <c r="BN181" s="1"/>
      <c r="BO181" s="1"/>
    </row>
    <row r="182" spans="1:67" ht="43.5" customHeight="1" x14ac:dyDescent="0.3">
      <c r="A182" s="261"/>
      <c r="B182" s="261"/>
      <c r="C182" s="261"/>
      <c r="D182" s="261"/>
      <c r="E182" s="261"/>
      <c r="F182" s="30"/>
      <c r="G182" s="262"/>
      <c r="H182" s="30"/>
      <c r="I182" s="30"/>
      <c r="J182" s="30"/>
      <c r="K182" s="30"/>
      <c r="L182" s="30"/>
      <c r="M182" s="30"/>
      <c r="N182" s="30"/>
      <c r="O182" s="30"/>
      <c r="P182" s="30"/>
      <c r="Q182" s="262"/>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1"/>
      <c r="AR182" s="26"/>
      <c r="AS182" s="1"/>
      <c r="AT182" s="1"/>
      <c r="AU182" s="1"/>
      <c r="AV182" s="1"/>
      <c r="AW182" s="1"/>
      <c r="AX182" s="27"/>
      <c r="AY182" s="1"/>
      <c r="AZ182" s="1"/>
      <c r="BA182" s="26"/>
      <c r="BB182" s="26"/>
      <c r="BC182" s="1"/>
      <c r="BD182" s="1"/>
      <c r="BE182" s="1"/>
      <c r="BF182" s="1"/>
      <c r="BG182" s="1"/>
      <c r="BH182" s="1"/>
      <c r="BI182" s="1"/>
      <c r="BJ182" s="1"/>
      <c r="BK182" s="1"/>
      <c r="BL182" s="1"/>
      <c r="BM182" s="1"/>
      <c r="BN182" s="1"/>
      <c r="BO182" s="1"/>
    </row>
    <row r="183" spans="1:67" ht="43.5" customHeight="1" x14ac:dyDescent="0.3">
      <c r="A183" s="261"/>
      <c r="B183" s="261"/>
      <c r="C183" s="261"/>
      <c r="D183" s="261"/>
      <c r="E183" s="261"/>
      <c r="F183" s="30"/>
      <c r="G183" s="262"/>
      <c r="H183" s="30"/>
      <c r="I183" s="30"/>
      <c r="J183" s="30"/>
      <c r="K183" s="30"/>
      <c r="L183" s="30"/>
      <c r="M183" s="30"/>
      <c r="N183" s="30"/>
      <c r="O183" s="30"/>
      <c r="P183" s="30"/>
      <c r="Q183" s="262"/>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1"/>
      <c r="AR183" s="26"/>
      <c r="AS183" s="1"/>
      <c r="AT183" s="1"/>
      <c r="AU183" s="1"/>
      <c r="AV183" s="1"/>
      <c r="AW183" s="1"/>
      <c r="AX183" s="27"/>
      <c r="AY183" s="1"/>
      <c r="AZ183" s="1"/>
      <c r="BA183" s="26"/>
      <c r="BB183" s="26"/>
      <c r="BC183" s="1"/>
      <c r="BD183" s="1"/>
      <c r="BE183" s="1"/>
      <c r="BF183" s="1"/>
      <c r="BG183" s="1"/>
      <c r="BH183" s="1"/>
      <c r="BI183" s="1"/>
      <c r="BJ183" s="1"/>
      <c r="BK183" s="1"/>
      <c r="BL183" s="1"/>
      <c r="BM183" s="1"/>
      <c r="BN183" s="1"/>
      <c r="BO183" s="1"/>
    </row>
    <row r="184" spans="1:67" ht="43.5" customHeight="1" x14ac:dyDescent="0.3">
      <c r="A184" s="261"/>
      <c r="B184" s="261"/>
      <c r="C184" s="261"/>
      <c r="D184" s="261"/>
      <c r="E184" s="261"/>
      <c r="F184" s="30"/>
      <c r="G184" s="262"/>
      <c r="H184" s="30"/>
      <c r="I184" s="30"/>
      <c r="J184" s="30"/>
      <c r="K184" s="30"/>
      <c r="L184" s="30"/>
      <c r="M184" s="30"/>
      <c r="N184" s="30"/>
      <c r="O184" s="30"/>
      <c r="P184" s="30"/>
      <c r="Q184" s="262"/>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1"/>
      <c r="AR184" s="26"/>
      <c r="AS184" s="1"/>
      <c r="AT184" s="1"/>
      <c r="AU184" s="1"/>
      <c r="AV184" s="1"/>
      <c r="AW184" s="1"/>
      <c r="AX184" s="27"/>
      <c r="AY184" s="1"/>
      <c r="AZ184" s="1"/>
      <c r="BA184" s="26"/>
      <c r="BB184" s="26"/>
      <c r="BC184" s="1"/>
      <c r="BD184" s="1"/>
      <c r="BE184" s="1"/>
      <c r="BF184" s="1"/>
      <c r="BG184" s="1"/>
      <c r="BH184" s="1"/>
      <c r="BI184" s="1"/>
      <c r="BJ184" s="1"/>
      <c r="BK184" s="1"/>
      <c r="BL184" s="1"/>
      <c r="BM184" s="1"/>
      <c r="BN184" s="1"/>
      <c r="BO184" s="1"/>
    </row>
    <row r="185" spans="1:67" ht="43.5" customHeight="1" x14ac:dyDescent="0.3">
      <c r="A185" s="261"/>
      <c r="B185" s="261"/>
      <c r="C185" s="261"/>
      <c r="D185" s="261"/>
      <c r="E185" s="261"/>
      <c r="F185" s="30"/>
      <c r="G185" s="262"/>
      <c r="H185" s="30"/>
      <c r="I185" s="30"/>
      <c r="J185" s="30"/>
      <c r="K185" s="30"/>
      <c r="L185" s="30"/>
      <c r="M185" s="30"/>
      <c r="N185" s="30"/>
      <c r="O185" s="30"/>
      <c r="P185" s="30"/>
      <c r="Q185" s="262"/>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1"/>
      <c r="AR185" s="26"/>
      <c r="AS185" s="1"/>
      <c r="AT185" s="1"/>
      <c r="AU185" s="1"/>
      <c r="AV185" s="1"/>
      <c r="AW185" s="1"/>
      <c r="AX185" s="27"/>
      <c r="AY185" s="1"/>
      <c r="AZ185" s="1"/>
      <c r="BA185" s="26"/>
      <c r="BB185" s="26"/>
      <c r="BC185" s="1"/>
      <c r="BD185" s="1"/>
      <c r="BE185" s="1"/>
      <c r="BF185" s="1"/>
      <c r="BG185" s="1"/>
      <c r="BH185" s="1"/>
      <c r="BI185" s="1"/>
      <c r="BJ185" s="1"/>
      <c r="BK185" s="1"/>
      <c r="BL185" s="1"/>
      <c r="BM185" s="1"/>
      <c r="BN185" s="1"/>
      <c r="BO185" s="1"/>
    </row>
    <row r="186" spans="1:67" ht="43.5" customHeight="1" x14ac:dyDescent="0.3">
      <c r="A186" s="261"/>
      <c r="B186" s="261"/>
      <c r="C186" s="261"/>
      <c r="D186" s="261"/>
      <c r="E186" s="261"/>
      <c r="F186" s="30"/>
      <c r="G186" s="262"/>
      <c r="H186" s="30"/>
      <c r="I186" s="30"/>
      <c r="J186" s="30"/>
      <c r="K186" s="30"/>
      <c r="L186" s="30"/>
      <c r="M186" s="30"/>
      <c r="N186" s="30"/>
      <c r="O186" s="30"/>
      <c r="P186" s="30"/>
      <c r="Q186" s="262"/>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1"/>
      <c r="AR186" s="26"/>
      <c r="AS186" s="1"/>
      <c r="AT186" s="1"/>
      <c r="AU186" s="1"/>
      <c r="AV186" s="1"/>
      <c r="AW186" s="1"/>
      <c r="AX186" s="27"/>
      <c r="AY186" s="1"/>
      <c r="AZ186" s="1"/>
      <c r="BA186" s="26"/>
      <c r="BB186" s="26"/>
      <c r="BC186" s="1"/>
      <c r="BD186" s="1"/>
      <c r="BE186" s="1"/>
      <c r="BF186" s="1"/>
      <c r="BG186" s="1"/>
      <c r="BH186" s="1"/>
      <c r="BI186" s="1"/>
      <c r="BJ186" s="1"/>
      <c r="BK186" s="1"/>
      <c r="BL186" s="1"/>
      <c r="BM186" s="1"/>
      <c r="BN186" s="1"/>
      <c r="BO186" s="1"/>
    </row>
    <row r="187" spans="1:67" ht="43.5" customHeight="1" x14ac:dyDescent="0.3">
      <c r="A187" s="261"/>
      <c r="B187" s="261"/>
      <c r="C187" s="261"/>
      <c r="D187" s="261"/>
      <c r="E187" s="261"/>
      <c r="F187" s="30"/>
      <c r="G187" s="262"/>
      <c r="H187" s="30"/>
      <c r="I187" s="30"/>
      <c r="J187" s="30"/>
      <c r="K187" s="30"/>
      <c r="L187" s="30"/>
      <c r="M187" s="30"/>
      <c r="N187" s="30"/>
      <c r="O187" s="30"/>
      <c r="P187" s="30"/>
      <c r="Q187" s="262"/>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1"/>
      <c r="AR187" s="26"/>
      <c r="AS187" s="1"/>
      <c r="AT187" s="1"/>
      <c r="AU187" s="1"/>
      <c r="AV187" s="1"/>
      <c r="AW187" s="1"/>
      <c r="AX187" s="27"/>
      <c r="AY187" s="1"/>
      <c r="AZ187" s="1"/>
      <c r="BA187" s="26"/>
      <c r="BB187" s="26"/>
      <c r="BC187" s="1"/>
      <c r="BD187" s="1"/>
      <c r="BE187" s="1"/>
      <c r="BF187" s="1"/>
      <c r="BG187" s="1"/>
      <c r="BH187" s="1"/>
      <c r="BI187" s="1"/>
      <c r="BJ187" s="1"/>
      <c r="BK187" s="1"/>
      <c r="BL187" s="1"/>
      <c r="BM187" s="1"/>
      <c r="BN187" s="1"/>
      <c r="BO187" s="1"/>
    </row>
    <row r="188" spans="1:67" ht="43.5" customHeight="1" x14ac:dyDescent="0.3">
      <c r="A188" s="261"/>
      <c r="B188" s="261"/>
      <c r="C188" s="261"/>
      <c r="D188" s="261"/>
      <c r="E188" s="261"/>
      <c r="F188" s="30"/>
      <c r="G188" s="262"/>
      <c r="H188" s="30"/>
      <c r="I188" s="30"/>
      <c r="J188" s="30"/>
      <c r="K188" s="30"/>
      <c r="L188" s="30"/>
      <c r="M188" s="30"/>
      <c r="N188" s="30"/>
      <c r="O188" s="30"/>
      <c r="P188" s="30"/>
      <c r="Q188" s="262"/>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1"/>
      <c r="AR188" s="26"/>
      <c r="AS188" s="1"/>
      <c r="AT188" s="1"/>
      <c r="AU188" s="1"/>
      <c r="AV188" s="1"/>
      <c r="AW188" s="1"/>
      <c r="AX188" s="27"/>
      <c r="AY188" s="1"/>
      <c r="AZ188" s="1"/>
      <c r="BA188" s="26"/>
      <c r="BB188" s="26"/>
      <c r="BC188" s="1"/>
      <c r="BD188" s="1"/>
      <c r="BE188" s="1"/>
      <c r="BF188" s="1"/>
      <c r="BG188" s="1"/>
      <c r="BH188" s="1"/>
      <c r="BI188" s="1"/>
      <c r="BJ188" s="1"/>
      <c r="BK188" s="1"/>
      <c r="BL188" s="1"/>
      <c r="BM188" s="1"/>
      <c r="BN188" s="1"/>
      <c r="BO188" s="1"/>
    </row>
    <row r="189" spans="1:67" ht="43.5" customHeight="1" x14ac:dyDescent="0.3">
      <c r="A189" s="261"/>
      <c r="B189" s="261"/>
      <c r="C189" s="261"/>
      <c r="D189" s="261"/>
      <c r="E189" s="261"/>
      <c r="F189" s="30"/>
      <c r="G189" s="262"/>
      <c r="H189" s="30"/>
      <c r="I189" s="30"/>
      <c r="J189" s="30"/>
      <c r="K189" s="30"/>
      <c r="L189" s="30"/>
      <c r="M189" s="30"/>
      <c r="N189" s="30"/>
      <c r="O189" s="30"/>
      <c r="P189" s="30"/>
      <c r="Q189" s="262"/>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1"/>
      <c r="AR189" s="26"/>
      <c r="AS189" s="1"/>
      <c r="AT189" s="1"/>
      <c r="AU189" s="1"/>
      <c r="AV189" s="1"/>
      <c r="AW189" s="1"/>
      <c r="AX189" s="27"/>
      <c r="AY189" s="1"/>
      <c r="AZ189" s="1"/>
      <c r="BA189" s="26"/>
      <c r="BB189" s="26"/>
      <c r="BC189" s="1"/>
      <c r="BD189" s="1"/>
      <c r="BE189" s="1"/>
      <c r="BF189" s="1"/>
      <c r="BG189" s="1"/>
      <c r="BH189" s="1"/>
      <c r="BI189" s="1"/>
      <c r="BJ189" s="1"/>
      <c r="BK189" s="1"/>
      <c r="BL189" s="1"/>
      <c r="BM189" s="1"/>
      <c r="BN189" s="1"/>
      <c r="BO189" s="1"/>
    </row>
    <row r="190" spans="1:67" ht="43.5" customHeight="1" x14ac:dyDescent="0.3">
      <c r="A190" s="261"/>
      <c r="B190" s="261"/>
      <c r="C190" s="261"/>
      <c r="D190" s="261"/>
      <c r="E190" s="261"/>
      <c r="F190" s="30"/>
      <c r="G190" s="262"/>
      <c r="H190" s="30"/>
      <c r="I190" s="30"/>
      <c r="J190" s="30"/>
      <c r="K190" s="30"/>
      <c r="L190" s="30"/>
      <c r="M190" s="30"/>
      <c r="N190" s="30"/>
      <c r="O190" s="30"/>
      <c r="P190" s="30"/>
      <c r="Q190" s="262"/>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1"/>
      <c r="AR190" s="26"/>
      <c r="AS190" s="1"/>
      <c r="AT190" s="1"/>
      <c r="AU190" s="1"/>
      <c r="AV190" s="1"/>
      <c r="AW190" s="1"/>
      <c r="AX190" s="27"/>
      <c r="AY190" s="1"/>
      <c r="AZ190" s="1"/>
      <c r="BA190" s="26"/>
      <c r="BB190" s="26"/>
      <c r="BC190" s="1"/>
      <c r="BD190" s="1"/>
      <c r="BE190" s="1"/>
      <c r="BF190" s="1"/>
      <c r="BG190" s="1"/>
      <c r="BH190" s="1"/>
      <c r="BI190" s="1"/>
      <c r="BJ190" s="1"/>
      <c r="BK190" s="1"/>
      <c r="BL190" s="1"/>
      <c r="BM190" s="1"/>
      <c r="BN190" s="1"/>
      <c r="BO190" s="1"/>
    </row>
    <row r="191" spans="1:67" ht="43.5" customHeight="1" x14ac:dyDescent="0.3">
      <c r="A191" s="261"/>
      <c r="B191" s="261"/>
      <c r="C191" s="261"/>
      <c r="D191" s="261"/>
      <c r="E191" s="261"/>
      <c r="F191" s="30"/>
      <c r="G191" s="262"/>
      <c r="H191" s="30"/>
      <c r="I191" s="30"/>
      <c r="J191" s="30"/>
      <c r="K191" s="30"/>
      <c r="L191" s="30"/>
      <c r="M191" s="30"/>
      <c r="N191" s="30"/>
      <c r="O191" s="30"/>
      <c r="P191" s="30"/>
      <c r="Q191" s="262"/>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1"/>
      <c r="AR191" s="26"/>
      <c r="AS191" s="1"/>
      <c r="AT191" s="1"/>
      <c r="AU191" s="1"/>
      <c r="AV191" s="1"/>
      <c r="AW191" s="1"/>
      <c r="AX191" s="27"/>
      <c r="AY191" s="1"/>
      <c r="AZ191" s="1"/>
      <c r="BA191" s="26"/>
      <c r="BB191" s="26"/>
      <c r="BC191" s="1"/>
      <c r="BD191" s="1"/>
      <c r="BE191" s="1"/>
      <c r="BF191" s="1"/>
      <c r="BG191" s="1"/>
      <c r="BH191" s="1"/>
      <c r="BI191" s="1"/>
      <c r="BJ191" s="1"/>
      <c r="BK191" s="1"/>
      <c r="BL191" s="1"/>
      <c r="BM191" s="1"/>
      <c r="BN191" s="1"/>
      <c r="BO191" s="1"/>
    </row>
    <row r="192" spans="1:67" ht="43.5" customHeight="1" x14ac:dyDescent="0.3">
      <c r="A192" s="261"/>
      <c r="B192" s="261"/>
      <c r="C192" s="261"/>
      <c r="D192" s="261"/>
      <c r="E192" s="261"/>
      <c r="F192" s="30"/>
      <c r="G192" s="262"/>
      <c r="H192" s="30"/>
      <c r="I192" s="30"/>
      <c r="J192" s="30"/>
      <c r="K192" s="30"/>
      <c r="L192" s="30"/>
      <c r="M192" s="30"/>
      <c r="N192" s="30"/>
      <c r="O192" s="30"/>
      <c r="P192" s="30"/>
      <c r="Q192" s="262"/>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1"/>
      <c r="AR192" s="26"/>
      <c r="AS192" s="1"/>
      <c r="AT192" s="1"/>
      <c r="AU192" s="1"/>
      <c r="AV192" s="1"/>
      <c r="AW192" s="1"/>
      <c r="AX192" s="27"/>
      <c r="AY192" s="1"/>
      <c r="AZ192" s="1"/>
      <c r="BA192" s="26"/>
      <c r="BB192" s="26"/>
      <c r="BC192" s="1"/>
      <c r="BD192" s="1"/>
      <c r="BE192" s="1"/>
      <c r="BF192" s="1"/>
      <c r="BG192" s="1"/>
      <c r="BH192" s="1"/>
      <c r="BI192" s="1"/>
      <c r="BJ192" s="1"/>
      <c r="BK192" s="1"/>
      <c r="BL192" s="1"/>
      <c r="BM192" s="1"/>
      <c r="BN192" s="1"/>
      <c r="BO192" s="1"/>
    </row>
    <row r="193" spans="1:67" ht="43.5" customHeight="1" x14ac:dyDescent="0.3">
      <c r="A193" s="261"/>
      <c r="B193" s="261"/>
      <c r="C193" s="261"/>
      <c r="D193" s="261"/>
      <c r="E193" s="261"/>
      <c r="F193" s="30"/>
      <c r="G193" s="262"/>
      <c r="H193" s="30"/>
      <c r="I193" s="30"/>
      <c r="J193" s="30"/>
      <c r="K193" s="30"/>
      <c r="L193" s="30"/>
      <c r="M193" s="30"/>
      <c r="N193" s="30"/>
      <c r="O193" s="30"/>
      <c r="P193" s="30"/>
      <c r="Q193" s="262"/>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1"/>
      <c r="AR193" s="26"/>
      <c r="AS193" s="1"/>
      <c r="AT193" s="1"/>
      <c r="AU193" s="1"/>
      <c r="AV193" s="1"/>
      <c r="AW193" s="1"/>
      <c r="AX193" s="27"/>
      <c r="AY193" s="1"/>
      <c r="AZ193" s="1"/>
      <c r="BA193" s="26"/>
      <c r="BB193" s="26"/>
      <c r="BC193" s="1"/>
      <c r="BD193" s="1"/>
      <c r="BE193" s="1"/>
      <c r="BF193" s="1"/>
      <c r="BG193" s="1"/>
      <c r="BH193" s="1"/>
      <c r="BI193" s="1"/>
      <c r="BJ193" s="1"/>
      <c r="BK193" s="1"/>
      <c r="BL193" s="1"/>
      <c r="BM193" s="1"/>
      <c r="BN193" s="1"/>
      <c r="BO193" s="1"/>
    </row>
    <row r="194" spans="1:67" ht="43.5" customHeight="1" x14ac:dyDescent="0.3">
      <c r="A194" s="261"/>
      <c r="B194" s="261"/>
      <c r="C194" s="261"/>
      <c r="D194" s="261"/>
      <c r="E194" s="261"/>
      <c r="F194" s="30"/>
      <c r="G194" s="262"/>
      <c r="H194" s="30"/>
      <c r="I194" s="30"/>
      <c r="J194" s="30"/>
      <c r="K194" s="30"/>
      <c r="L194" s="30"/>
      <c r="M194" s="30"/>
      <c r="N194" s="30"/>
      <c r="O194" s="30"/>
      <c r="P194" s="30"/>
      <c r="Q194" s="262"/>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1"/>
      <c r="AR194" s="26"/>
      <c r="AS194" s="1"/>
      <c r="AT194" s="1"/>
      <c r="AU194" s="1"/>
      <c r="AV194" s="1"/>
      <c r="AW194" s="1"/>
      <c r="AX194" s="27"/>
      <c r="AY194" s="1"/>
      <c r="AZ194" s="1"/>
      <c r="BA194" s="26"/>
      <c r="BB194" s="26"/>
      <c r="BC194" s="1"/>
      <c r="BD194" s="1"/>
      <c r="BE194" s="1"/>
      <c r="BF194" s="1"/>
      <c r="BG194" s="1"/>
      <c r="BH194" s="1"/>
      <c r="BI194" s="1"/>
      <c r="BJ194" s="1"/>
      <c r="BK194" s="1"/>
      <c r="BL194" s="1"/>
      <c r="BM194" s="1"/>
      <c r="BN194" s="1"/>
      <c r="BO194" s="1"/>
    </row>
    <row r="195" spans="1:67" ht="43.5" customHeight="1" x14ac:dyDescent="0.3">
      <c r="A195" s="261"/>
      <c r="B195" s="261"/>
      <c r="C195" s="261"/>
      <c r="D195" s="261"/>
      <c r="E195" s="261"/>
      <c r="F195" s="30"/>
      <c r="G195" s="262"/>
      <c r="H195" s="30"/>
      <c r="I195" s="30"/>
      <c r="J195" s="30"/>
      <c r="K195" s="30"/>
      <c r="L195" s="30"/>
      <c r="M195" s="30"/>
      <c r="N195" s="30"/>
      <c r="O195" s="30"/>
      <c r="P195" s="30"/>
      <c r="Q195" s="262"/>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1"/>
      <c r="AR195" s="26"/>
      <c r="AS195" s="1"/>
      <c r="AT195" s="1"/>
      <c r="AU195" s="1"/>
      <c r="AV195" s="1"/>
      <c r="AW195" s="1"/>
      <c r="AX195" s="27"/>
      <c r="AY195" s="1"/>
      <c r="AZ195" s="1"/>
      <c r="BA195" s="26"/>
      <c r="BB195" s="26"/>
      <c r="BC195" s="1"/>
      <c r="BD195" s="1"/>
      <c r="BE195" s="1"/>
      <c r="BF195" s="1"/>
      <c r="BG195" s="1"/>
      <c r="BH195" s="1"/>
      <c r="BI195" s="1"/>
      <c r="BJ195" s="1"/>
      <c r="BK195" s="1"/>
      <c r="BL195" s="1"/>
      <c r="BM195" s="1"/>
      <c r="BN195" s="1"/>
      <c r="BO195" s="1"/>
    </row>
    <row r="196" spans="1:67" ht="43.5" customHeight="1" x14ac:dyDescent="0.3">
      <c r="A196" s="261"/>
      <c r="B196" s="261"/>
      <c r="C196" s="261"/>
      <c r="D196" s="261"/>
      <c r="E196" s="261"/>
      <c r="F196" s="30"/>
      <c r="G196" s="262"/>
      <c r="H196" s="30"/>
      <c r="I196" s="30"/>
      <c r="J196" s="30"/>
      <c r="K196" s="30"/>
      <c r="L196" s="30"/>
      <c r="M196" s="30"/>
      <c r="N196" s="30"/>
      <c r="O196" s="30"/>
      <c r="P196" s="30"/>
      <c r="Q196" s="262"/>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1"/>
      <c r="AR196" s="26"/>
      <c r="AS196" s="1"/>
      <c r="AT196" s="1"/>
      <c r="AU196" s="1"/>
      <c r="AV196" s="1"/>
      <c r="AW196" s="1"/>
      <c r="AX196" s="27"/>
      <c r="AY196" s="1"/>
      <c r="AZ196" s="1"/>
      <c r="BA196" s="26"/>
      <c r="BB196" s="26"/>
      <c r="BC196" s="1"/>
      <c r="BD196" s="1"/>
      <c r="BE196" s="1"/>
      <c r="BF196" s="1"/>
      <c r="BG196" s="1"/>
      <c r="BH196" s="1"/>
      <c r="BI196" s="1"/>
      <c r="BJ196" s="1"/>
      <c r="BK196" s="1"/>
      <c r="BL196" s="1"/>
      <c r="BM196" s="1"/>
      <c r="BN196" s="1"/>
      <c r="BO196" s="1"/>
    </row>
    <row r="197" spans="1:67" ht="43.5" customHeight="1" x14ac:dyDescent="0.3">
      <c r="A197" s="261"/>
      <c r="B197" s="261"/>
      <c r="C197" s="261"/>
      <c r="D197" s="261"/>
      <c r="E197" s="261"/>
      <c r="F197" s="30"/>
      <c r="G197" s="262"/>
      <c r="H197" s="30"/>
      <c r="I197" s="30"/>
      <c r="J197" s="30"/>
      <c r="K197" s="30"/>
      <c r="L197" s="30"/>
      <c r="M197" s="30"/>
      <c r="N197" s="30"/>
      <c r="O197" s="30"/>
      <c r="P197" s="30"/>
      <c r="Q197" s="262"/>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1"/>
      <c r="AR197" s="26"/>
      <c r="AS197" s="1"/>
      <c r="AT197" s="1"/>
      <c r="AU197" s="1"/>
      <c r="AV197" s="1"/>
      <c r="AW197" s="1"/>
      <c r="AX197" s="27"/>
      <c r="AY197" s="1"/>
      <c r="AZ197" s="1"/>
      <c r="BA197" s="26"/>
      <c r="BB197" s="26"/>
      <c r="BC197" s="1"/>
      <c r="BD197" s="1"/>
      <c r="BE197" s="1"/>
      <c r="BF197" s="1"/>
      <c r="BG197" s="1"/>
      <c r="BH197" s="1"/>
      <c r="BI197" s="1"/>
      <c r="BJ197" s="1"/>
      <c r="BK197" s="1"/>
      <c r="BL197" s="1"/>
      <c r="BM197" s="1"/>
      <c r="BN197" s="1"/>
      <c r="BO197" s="1"/>
    </row>
    <row r="198" spans="1:67" ht="43.5" customHeight="1" x14ac:dyDescent="0.3">
      <c r="A198" s="261"/>
      <c r="B198" s="261"/>
      <c r="C198" s="261"/>
      <c r="D198" s="261"/>
      <c r="E198" s="261"/>
      <c r="F198" s="30"/>
      <c r="G198" s="262"/>
      <c r="H198" s="30"/>
      <c r="I198" s="30"/>
      <c r="J198" s="30"/>
      <c r="K198" s="30"/>
      <c r="L198" s="30"/>
      <c r="M198" s="30"/>
      <c r="N198" s="30"/>
      <c r="O198" s="30"/>
      <c r="P198" s="30"/>
      <c r="Q198" s="262"/>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1"/>
      <c r="AR198" s="26"/>
      <c r="AS198" s="1"/>
      <c r="AT198" s="1"/>
      <c r="AU198" s="1"/>
      <c r="AV198" s="1"/>
      <c r="AW198" s="1"/>
      <c r="AX198" s="27"/>
      <c r="AY198" s="1"/>
      <c r="AZ198" s="1"/>
      <c r="BA198" s="26"/>
      <c r="BB198" s="26"/>
      <c r="BC198" s="1"/>
      <c r="BD198" s="1"/>
      <c r="BE198" s="1"/>
      <c r="BF198" s="1"/>
      <c r="BG198" s="1"/>
      <c r="BH198" s="1"/>
      <c r="BI198" s="1"/>
      <c r="BJ198" s="1"/>
      <c r="BK198" s="1"/>
      <c r="BL198" s="1"/>
      <c r="BM198" s="1"/>
      <c r="BN198" s="1"/>
      <c r="BO198" s="1"/>
    </row>
    <row r="199" spans="1:67" ht="43.5" customHeight="1" x14ac:dyDescent="0.3">
      <c r="A199" s="261"/>
      <c r="B199" s="261"/>
      <c r="C199" s="261"/>
      <c r="D199" s="261"/>
      <c r="E199" s="261"/>
      <c r="F199" s="30"/>
      <c r="G199" s="262"/>
      <c r="H199" s="30"/>
      <c r="I199" s="30"/>
      <c r="J199" s="30"/>
      <c r="K199" s="30"/>
      <c r="L199" s="30"/>
      <c r="M199" s="30"/>
      <c r="N199" s="30"/>
      <c r="O199" s="30"/>
      <c r="P199" s="30"/>
      <c r="Q199" s="262"/>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1"/>
      <c r="AR199" s="26"/>
      <c r="AS199" s="1"/>
      <c r="AT199" s="1"/>
      <c r="AU199" s="1"/>
      <c r="AV199" s="1"/>
      <c r="AW199" s="1"/>
      <c r="AX199" s="27"/>
      <c r="AY199" s="1"/>
      <c r="AZ199" s="1"/>
      <c r="BA199" s="26"/>
      <c r="BB199" s="26"/>
      <c r="BC199" s="1"/>
      <c r="BD199" s="1"/>
      <c r="BE199" s="1"/>
      <c r="BF199" s="1"/>
      <c r="BG199" s="1"/>
      <c r="BH199" s="1"/>
      <c r="BI199" s="1"/>
      <c r="BJ199" s="1"/>
      <c r="BK199" s="1"/>
      <c r="BL199" s="1"/>
      <c r="BM199" s="1"/>
      <c r="BN199" s="1"/>
      <c r="BO199" s="1"/>
    </row>
    <row r="200" spans="1:67" ht="43.5" customHeight="1" x14ac:dyDescent="0.3">
      <c r="A200" s="261"/>
      <c r="B200" s="261"/>
      <c r="C200" s="261"/>
      <c r="D200" s="261"/>
      <c r="E200" s="261"/>
      <c r="F200" s="30"/>
      <c r="G200" s="262"/>
      <c r="H200" s="30"/>
      <c r="I200" s="30"/>
      <c r="J200" s="30"/>
      <c r="K200" s="30"/>
      <c r="L200" s="30"/>
      <c r="M200" s="30"/>
      <c r="N200" s="30"/>
      <c r="O200" s="30"/>
      <c r="P200" s="30"/>
      <c r="Q200" s="262"/>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1"/>
      <c r="AR200" s="26"/>
      <c r="AS200" s="1"/>
      <c r="AT200" s="1"/>
      <c r="AU200" s="1"/>
      <c r="AV200" s="1"/>
      <c r="AW200" s="1"/>
      <c r="AX200" s="27"/>
      <c r="AY200" s="1"/>
      <c r="AZ200" s="1"/>
      <c r="BA200" s="26"/>
      <c r="BB200" s="26"/>
      <c r="BC200" s="1"/>
      <c r="BD200" s="1"/>
      <c r="BE200" s="1"/>
      <c r="BF200" s="1"/>
      <c r="BG200" s="1"/>
      <c r="BH200" s="1"/>
      <c r="BI200" s="1"/>
      <c r="BJ200" s="1"/>
      <c r="BK200" s="1"/>
      <c r="BL200" s="1"/>
      <c r="BM200" s="1"/>
      <c r="BN200" s="1"/>
      <c r="BO200" s="1"/>
    </row>
    <row r="201" spans="1:67" ht="43.5" customHeight="1" x14ac:dyDescent="0.3">
      <c r="A201" s="261"/>
      <c r="B201" s="261"/>
      <c r="C201" s="261"/>
      <c r="D201" s="261"/>
      <c r="E201" s="261"/>
      <c r="F201" s="30"/>
      <c r="G201" s="262"/>
      <c r="H201" s="30"/>
      <c r="I201" s="30"/>
      <c r="J201" s="30"/>
      <c r="K201" s="30"/>
      <c r="L201" s="30"/>
      <c r="M201" s="30"/>
      <c r="N201" s="30"/>
      <c r="O201" s="30"/>
      <c r="P201" s="30"/>
      <c r="Q201" s="262"/>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1"/>
      <c r="AR201" s="26"/>
      <c r="AS201" s="1"/>
      <c r="AT201" s="1"/>
      <c r="AU201" s="1"/>
      <c r="AV201" s="1"/>
      <c r="AW201" s="1"/>
      <c r="AX201" s="27"/>
      <c r="AY201" s="1"/>
      <c r="AZ201" s="1"/>
      <c r="BA201" s="26"/>
      <c r="BB201" s="26"/>
      <c r="BC201" s="1"/>
      <c r="BD201" s="1"/>
      <c r="BE201" s="1"/>
      <c r="BF201" s="1"/>
      <c r="BG201" s="1"/>
      <c r="BH201" s="1"/>
      <c r="BI201" s="1"/>
      <c r="BJ201" s="1"/>
      <c r="BK201" s="1"/>
      <c r="BL201" s="1"/>
      <c r="BM201" s="1"/>
      <c r="BN201" s="1"/>
      <c r="BO201" s="1"/>
    </row>
    <row r="202" spans="1:67" ht="43.5" customHeight="1" x14ac:dyDescent="0.3">
      <c r="A202" s="261"/>
      <c r="B202" s="261"/>
      <c r="C202" s="261"/>
      <c r="D202" s="261"/>
      <c r="E202" s="261"/>
      <c r="F202" s="30"/>
      <c r="G202" s="262"/>
      <c r="H202" s="30"/>
      <c r="I202" s="30"/>
      <c r="J202" s="30"/>
      <c r="K202" s="30"/>
      <c r="L202" s="30"/>
      <c r="M202" s="30"/>
      <c r="N202" s="30"/>
      <c r="O202" s="30"/>
      <c r="P202" s="30"/>
      <c r="Q202" s="262"/>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1"/>
      <c r="AR202" s="26"/>
      <c r="AS202" s="1"/>
      <c r="AT202" s="1"/>
      <c r="AU202" s="1"/>
      <c r="AV202" s="1"/>
      <c r="AW202" s="1"/>
      <c r="AX202" s="27"/>
      <c r="AY202" s="1"/>
      <c r="AZ202" s="1"/>
      <c r="BA202" s="26"/>
      <c r="BB202" s="26"/>
      <c r="BC202" s="1"/>
      <c r="BD202" s="1"/>
      <c r="BE202" s="1"/>
      <c r="BF202" s="1"/>
      <c r="BG202" s="1"/>
      <c r="BH202" s="1"/>
      <c r="BI202" s="1"/>
      <c r="BJ202" s="1"/>
      <c r="BK202" s="1"/>
      <c r="BL202" s="1"/>
      <c r="BM202" s="1"/>
      <c r="BN202" s="1"/>
      <c r="BO202" s="1"/>
    </row>
    <row r="203" spans="1:67" ht="43.5" customHeight="1" x14ac:dyDescent="0.3">
      <c r="A203" s="261"/>
      <c r="B203" s="261"/>
      <c r="C203" s="261"/>
      <c r="D203" s="261"/>
      <c r="E203" s="261"/>
      <c r="F203" s="30"/>
      <c r="G203" s="262"/>
      <c r="H203" s="30"/>
      <c r="I203" s="30"/>
      <c r="J203" s="30"/>
      <c r="K203" s="30"/>
      <c r="L203" s="30"/>
      <c r="M203" s="30"/>
      <c r="N203" s="30"/>
      <c r="O203" s="30"/>
      <c r="P203" s="30"/>
      <c r="Q203" s="262"/>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1"/>
      <c r="AR203" s="26"/>
      <c r="AS203" s="1"/>
      <c r="AT203" s="1"/>
      <c r="AU203" s="1"/>
      <c r="AV203" s="1"/>
      <c r="AW203" s="1"/>
      <c r="AX203" s="27"/>
      <c r="AY203" s="1"/>
      <c r="AZ203" s="1"/>
      <c r="BA203" s="26"/>
      <c r="BB203" s="26"/>
      <c r="BC203" s="1"/>
      <c r="BD203" s="1"/>
      <c r="BE203" s="1"/>
      <c r="BF203" s="1"/>
      <c r="BG203" s="1"/>
      <c r="BH203" s="1"/>
      <c r="BI203" s="1"/>
      <c r="BJ203" s="1"/>
      <c r="BK203" s="1"/>
      <c r="BL203" s="1"/>
      <c r="BM203" s="1"/>
      <c r="BN203" s="1"/>
      <c r="BO203" s="1"/>
    </row>
    <row r="204" spans="1:67" ht="43.5" customHeight="1" x14ac:dyDescent="0.3">
      <c r="A204" s="261"/>
      <c r="B204" s="261"/>
      <c r="C204" s="261"/>
      <c r="D204" s="261"/>
      <c r="E204" s="261"/>
      <c r="F204" s="30"/>
      <c r="G204" s="262"/>
      <c r="H204" s="30"/>
      <c r="I204" s="30"/>
      <c r="J204" s="30"/>
      <c r="K204" s="30"/>
      <c r="L204" s="30"/>
      <c r="M204" s="30"/>
      <c r="N204" s="30"/>
      <c r="O204" s="30"/>
      <c r="P204" s="30"/>
      <c r="Q204" s="262"/>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1"/>
      <c r="AR204" s="26"/>
      <c r="AS204" s="1"/>
      <c r="AT204" s="1"/>
      <c r="AU204" s="1"/>
      <c r="AV204" s="1"/>
      <c r="AW204" s="1"/>
      <c r="AX204" s="27"/>
      <c r="AY204" s="1"/>
      <c r="AZ204" s="1"/>
      <c r="BA204" s="26"/>
      <c r="BB204" s="26"/>
      <c r="BC204" s="1"/>
      <c r="BD204" s="1"/>
      <c r="BE204" s="1"/>
      <c r="BF204" s="1"/>
      <c r="BG204" s="1"/>
      <c r="BH204" s="1"/>
      <c r="BI204" s="1"/>
      <c r="BJ204" s="1"/>
      <c r="BK204" s="1"/>
      <c r="BL204" s="1"/>
      <c r="BM204" s="1"/>
      <c r="BN204" s="1"/>
      <c r="BO204" s="1"/>
    </row>
    <row r="205" spans="1:67" ht="43.5" customHeight="1" x14ac:dyDescent="0.3">
      <c r="A205" s="261"/>
      <c r="B205" s="261"/>
      <c r="C205" s="261"/>
      <c r="D205" s="261"/>
      <c r="E205" s="261"/>
      <c r="F205" s="30"/>
      <c r="G205" s="262"/>
      <c r="H205" s="30"/>
      <c r="I205" s="30"/>
      <c r="J205" s="30"/>
      <c r="K205" s="30"/>
      <c r="L205" s="30"/>
      <c r="M205" s="30"/>
      <c r="N205" s="30"/>
      <c r="O205" s="30"/>
      <c r="P205" s="30"/>
      <c r="Q205" s="262"/>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1"/>
      <c r="AR205" s="26"/>
      <c r="AS205" s="1"/>
      <c r="AT205" s="1"/>
      <c r="AU205" s="1"/>
      <c r="AV205" s="1"/>
      <c r="AW205" s="1"/>
      <c r="AX205" s="27"/>
      <c r="AY205" s="1"/>
      <c r="AZ205" s="1"/>
      <c r="BA205" s="26"/>
      <c r="BB205" s="26"/>
      <c r="BC205" s="1"/>
      <c r="BD205" s="1"/>
      <c r="BE205" s="1"/>
      <c r="BF205" s="1"/>
      <c r="BG205" s="1"/>
      <c r="BH205" s="1"/>
      <c r="BI205" s="1"/>
      <c r="BJ205" s="1"/>
      <c r="BK205" s="1"/>
      <c r="BL205" s="1"/>
      <c r="BM205" s="1"/>
      <c r="BN205" s="1"/>
      <c r="BO205" s="1"/>
    </row>
    <row r="206" spans="1:67" ht="43.5" customHeight="1" x14ac:dyDescent="0.3">
      <c r="A206" s="261"/>
      <c r="B206" s="261"/>
      <c r="C206" s="261"/>
      <c r="D206" s="261"/>
      <c r="E206" s="261"/>
      <c r="F206" s="30"/>
      <c r="G206" s="262"/>
      <c r="H206" s="30"/>
      <c r="I206" s="30"/>
      <c r="J206" s="30"/>
      <c r="K206" s="30"/>
      <c r="L206" s="30"/>
      <c r="M206" s="30"/>
      <c r="N206" s="30"/>
      <c r="O206" s="30"/>
      <c r="P206" s="30"/>
      <c r="Q206" s="262"/>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1"/>
      <c r="AR206" s="26"/>
      <c r="AS206" s="1"/>
      <c r="AT206" s="1"/>
      <c r="AU206" s="1"/>
      <c r="AV206" s="1"/>
      <c r="AW206" s="1"/>
      <c r="AX206" s="27"/>
      <c r="AY206" s="1"/>
      <c r="AZ206" s="1"/>
      <c r="BA206" s="26"/>
      <c r="BB206" s="26"/>
      <c r="BC206" s="1"/>
      <c r="BD206" s="1"/>
      <c r="BE206" s="1"/>
      <c r="BF206" s="1"/>
      <c r="BG206" s="1"/>
      <c r="BH206" s="1"/>
      <c r="BI206" s="1"/>
      <c r="BJ206" s="1"/>
      <c r="BK206" s="1"/>
      <c r="BL206" s="1"/>
      <c r="BM206" s="1"/>
      <c r="BN206" s="1"/>
      <c r="BO206" s="1"/>
    </row>
    <row r="207" spans="1:67" ht="43.5" customHeight="1" x14ac:dyDescent="0.3">
      <c r="A207" s="261"/>
      <c r="B207" s="261"/>
      <c r="C207" s="261"/>
      <c r="D207" s="261"/>
      <c r="E207" s="261"/>
      <c r="F207" s="30"/>
      <c r="G207" s="262"/>
      <c r="H207" s="30"/>
      <c r="I207" s="30"/>
      <c r="J207" s="30"/>
      <c r="K207" s="30"/>
      <c r="L207" s="30"/>
      <c r="M207" s="30"/>
      <c r="N207" s="30"/>
      <c r="O207" s="30"/>
      <c r="P207" s="30"/>
      <c r="Q207" s="262"/>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1"/>
      <c r="AR207" s="26"/>
      <c r="AS207" s="1"/>
      <c r="AT207" s="1"/>
      <c r="AU207" s="1"/>
      <c r="AV207" s="1"/>
      <c r="AW207" s="1"/>
      <c r="AX207" s="27"/>
      <c r="AY207" s="1"/>
      <c r="AZ207" s="1"/>
      <c r="BA207" s="26"/>
      <c r="BB207" s="26"/>
      <c r="BC207" s="1"/>
      <c r="BD207" s="1"/>
      <c r="BE207" s="1"/>
      <c r="BF207" s="1"/>
      <c r="BG207" s="1"/>
      <c r="BH207" s="1"/>
      <c r="BI207" s="1"/>
      <c r="BJ207" s="1"/>
      <c r="BK207" s="1"/>
      <c r="BL207" s="1"/>
      <c r="BM207" s="1"/>
      <c r="BN207" s="1"/>
      <c r="BO207" s="1"/>
    </row>
    <row r="208" spans="1:67" ht="43.5" customHeight="1" x14ac:dyDescent="0.3">
      <c r="A208" s="261"/>
      <c r="B208" s="261"/>
      <c r="C208" s="261"/>
      <c r="D208" s="261"/>
      <c r="E208" s="261"/>
      <c r="F208" s="30"/>
      <c r="G208" s="262"/>
      <c r="H208" s="30"/>
      <c r="I208" s="30"/>
      <c r="J208" s="30"/>
      <c r="K208" s="30"/>
      <c r="L208" s="30"/>
      <c r="M208" s="30"/>
      <c r="N208" s="30"/>
      <c r="O208" s="30"/>
      <c r="P208" s="30"/>
      <c r="Q208" s="262"/>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1"/>
      <c r="AR208" s="26"/>
      <c r="AS208" s="1"/>
      <c r="AT208" s="1"/>
      <c r="AU208" s="1"/>
      <c r="AV208" s="1"/>
      <c r="AW208" s="1"/>
      <c r="AX208" s="27"/>
      <c r="AY208" s="1"/>
      <c r="AZ208" s="1"/>
      <c r="BA208" s="26"/>
      <c r="BB208" s="26"/>
      <c r="BC208" s="1"/>
      <c r="BD208" s="1"/>
      <c r="BE208" s="1"/>
      <c r="BF208" s="1"/>
      <c r="BG208" s="1"/>
      <c r="BH208" s="1"/>
      <c r="BI208" s="1"/>
      <c r="BJ208" s="1"/>
      <c r="BK208" s="1"/>
      <c r="BL208" s="1"/>
      <c r="BM208" s="1"/>
      <c r="BN208" s="1"/>
      <c r="BO208" s="1"/>
    </row>
    <row r="209" spans="1:67" ht="43.5" customHeight="1" x14ac:dyDescent="0.3">
      <c r="A209" s="261"/>
      <c r="B209" s="261"/>
      <c r="C209" s="261"/>
      <c r="D209" s="261"/>
      <c r="E209" s="261"/>
      <c r="F209" s="30"/>
      <c r="G209" s="262"/>
      <c r="H209" s="30"/>
      <c r="I209" s="30"/>
      <c r="J209" s="30"/>
      <c r="K209" s="30"/>
      <c r="L209" s="30"/>
      <c r="M209" s="30"/>
      <c r="N209" s="30"/>
      <c r="O209" s="30"/>
      <c r="P209" s="30"/>
      <c r="Q209" s="262"/>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1"/>
      <c r="AR209" s="26"/>
      <c r="AS209" s="1"/>
      <c r="AT209" s="1"/>
      <c r="AU209" s="1"/>
      <c r="AV209" s="1"/>
      <c r="AW209" s="1"/>
      <c r="AX209" s="27"/>
      <c r="AY209" s="1"/>
      <c r="AZ209" s="1"/>
      <c r="BA209" s="26"/>
      <c r="BB209" s="26"/>
      <c r="BC209" s="1"/>
      <c r="BD209" s="1"/>
      <c r="BE209" s="1"/>
      <c r="BF209" s="1"/>
      <c r="BG209" s="1"/>
      <c r="BH209" s="1"/>
      <c r="BI209" s="1"/>
      <c r="BJ209" s="1"/>
      <c r="BK209" s="1"/>
      <c r="BL209" s="1"/>
      <c r="BM209" s="1"/>
      <c r="BN209" s="1"/>
      <c r="BO209" s="1"/>
    </row>
    <row r="210" spans="1:67" ht="43.5" customHeight="1" x14ac:dyDescent="0.3">
      <c r="A210" s="261"/>
      <c r="B210" s="261"/>
      <c r="C210" s="261"/>
      <c r="D210" s="261"/>
      <c r="E210" s="261"/>
      <c r="F210" s="30"/>
      <c r="G210" s="262"/>
      <c r="H210" s="30"/>
      <c r="I210" s="30"/>
      <c r="J210" s="30"/>
      <c r="K210" s="30"/>
      <c r="L210" s="30"/>
      <c r="M210" s="30"/>
      <c r="N210" s="30"/>
      <c r="O210" s="30"/>
      <c r="P210" s="30"/>
      <c r="Q210" s="262"/>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1"/>
      <c r="AR210" s="26"/>
      <c r="AS210" s="1"/>
      <c r="AT210" s="1"/>
      <c r="AU210" s="1"/>
      <c r="AV210" s="1"/>
      <c r="AW210" s="1"/>
      <c r="AX210" s="27"/>
      <c r="AY210" s="1"/>
      <c r="AZ210" s="1"/>
      <c r="BA210" s="26"/>
      <c r="BB210" s="26"/>
      <c r="BC210" s="1"/>
      <c r="BD210" s="1"/>
      <c r="BE210" s="1"/>
      <c r="BF210" s="1"/>
      <c r="BG210" s="1"/>
      <c r="BH210" s="1"/>
      <c r="BI210" s="1"/>
      <c r="BJ210" s="1"/>
      <c r="BK210" s="1"/>
      <c r="BL210" s="1"/>
      <c r="BM210" s="1"/>
      <c r="BN210" s="1"/>
      <c r="BO210" s="1"/>
    </row>
    <row r="211" spans="1:67" ht="43.5" customHeight="1" x14ac:dyDescent="0.3">
      <c r="A211" s="261"/>
      <c r="B211" s="261"/>
      <c r="C211" s="261"/>
      <c r="D211" s="261"/>
      <c r="E211" s="261"/>
      <c r="F211" s="30"/>
      <c r="G211" s="262"/>
      <c r="H211" s="30"/>
      <c r="I211" s="30"/>
      <c r="J211" s="30"/>
      <c r="K211" s="30"/>
      <c r="L211" s="30"/>
      <c r="M211" s="30"/>
      <c r="N211" s="30"/>
      <c r="O211" s="30"/>
      <c r="P211" s="30"/>
      <c r="Q211" s="262"/>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1"/>
      <c r="AR211" s="26"/>
      <c r="AS211" s="1"/>
      <c r="AT211" s="1"/>
      <c r="AU211" s="1"/>
      <c r="AV211" s="1"/>
      <c r="AW211" s="1"/>
      <c r="AX211" s="27"/>
      <c r="AY211" s="1"/>
      <c r="AZ211" s="1"/>
      <c r="BA211" s="26"/>
      <c r="BB211" s="26"/>
      <c r="BC211" s="1"/>
      <c r="BD211" s="1"/>
      <c r="BE211" s="1"/>
      <c r="BF211" s="1"/>
      <c r="BG211" s="1"/>
      <c r="BH211" s="1"/>
      <c r="BI211" s="1"/>
      <c r="BJ211" s="1"/>
      <c r="BK211" s="1"/>
      <c r="BL211" s="1"/>
      <c r="BM211" s="1"/>
      <c r="BN211" s="1"/>
      <c r="BO211" s="1"/>
    </row>
    <row r="212" spans="1:67" ht="43.5" customHeight="1" x14ac:dyDescent="0.3">
      <c r="A212" s="261"/>
      <c r="B212" s="261"/>
      <c r="C212" s="261"/>
      <c r="D212" s="261"/>
      <c r="E212" s="261"/>
      <c r="F212" s="30"/>
      <c r="G212" s="262"/>
      <c r="H212" s="30"/>
      <c r="I212" s="30"/>
      <c r="J212" s="30"/>
      <c r="K212" s="30"/>
      <c r="L212" s="30"/>
      <c r="M212" s="30"/>
      <c r="N212" s="30"/>
      <c r="O212" s="30"/>
      <c r="P212" s="30"/>
      <c r="Q212" s="262"/>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1"/>
      <c r="AR212" s="26"/>
      <c r="AS212" s="1"/>
      <c r="AT212" s="1"/>
      <c r="AU212" s="1"/>
      <c r="AV212" s="1"/>
      <c r="AW212" s="1"/>
      <c r="AX212" s="27"/>
      <c r="AY212" s="1"/>
      <c r="AZ212" s="1"/>
      <c r="BA212" s="26"/>
      <c r="BB212" s="26"/>
      <c r="BC212" s="1"/>
      <c r="BD212" s="1"/>
      <c r="BE212" s="1"/>
      <c r="BF212" s="1"/>
      <c r="BG212" s="1"/>
      <c r="BH212" s="1"/>
      <c r="BI212" s="1"/>
      <c r="BJ212" s="1"/>
      <c r="BK212" s="1"/>
      <c r="BL212" s="1"/>
      <c r="BM212" s="1"/>
      <c r="BN212" s="1"/>
      <c r="BO212" s="1"/>
    </row>
    <row r="213" spans="1:67" ht="43.5" customHeight="1" x14ac:dyDescent="0.3">
      <c r="A213" s="261"/>
      <c r="B213" s="261"/>
      <c r="C213" s="261"/>
      <c r="D213" s="261"/>
      <c r="E213" s="261"/>
      <c r="F213" s="30"/>
      <c r="G213" s="262"/>
      <c r="H213" s="30"/>
      <c r="I213" s="30"/>
      <c r="J213" s="30"/>
      <c r="K213" s="30"/>
      <c r="L213" s="30"/>
      <c r="M213" s="30"/>
      <c r="N213" s="30"/>
      <c r="O213" s="30"/>
      <c r="P213" s="30"/>
      <c r="Q213" s="262"/>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1"/>
      <c r="AR213" s="26"/>
      <c r="AS213" s="1"/>
      <c r="AT213" s="1"/>
      <c r="AU213" s="1"/>
      <c r="AV213" s="1"/>
      <c r="AW213" s="1"/>
      <c r="AX213" s="27"/>
      <c r="AY213" s="1"/>
      <c r="AZ213" s="1"/>
      <c r="BA213" s="26"/>
      <c r="BB213" s="26"/>
      <c r="BC213" s="1"/>
      <c r="BD213" s="1"/>
      <c r="BE213" s="1"/>
      <c r="BF213" s="1"/>
      <c r="BG213" s="1"/>
      <c r="BH213" s="1"/>
      <c r="BI213" s="1"/>
      <c r="BJ213" s="1"/>
      <c r="BK213" s="1"/>
      <c r="BL213" s="1"/>
      <c r="BM213" s="1"/>
      <c r="BN213" s="1"/>
      <c r="BO213" s="1"/>
    </row>
    <row r="214" spans="1:67" ht="43.5" customHeight="1" x14ac:dyDescent="0.3">
      <c r="A214" s="261"/>
      <c r="B214" s="261"/>
      <c r="C214" s="261"/>
      <c r="D214" s="261"/>
      <c r="E214" s="261"/>
      <c r="F214" s="30"/>
      <c r="G214" s="262"/>
      <c r="H214" s="30"/>
      <c r="I214" s="30"/>
      <c r="J214" s="30"/>
      <c r="K214" s="30"/>
      <c r="L214" s="30"/>
      <c r="M214" s="30"/>
      <c r="N214" s="30"/>
      <c r="O214" s="30"/>
      <c r="P214" s="30"/>
      <c r="Q214" s="262"/>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1"/>
      <c r="AR214" s="26"/>
      <c r="AS214" s="1"/>
      <c r="AT214" s="1"/>
      <c r="AU214" s="1"/>
      <c r="AV214" s="1"/>
      <c r="AW214" s="1"/>
      <c r="AX214" s="27"/>
      <c r="AY214" s="1"/>
      <c r="AZ214" s="1"/>
      <c r="BA214" s="26"/>
      <c r="BB214" s="26"/>
      <c r="BC214" s="1"/>
      <c r="BD214" s="1"/>
      <c r="BE214" s="1"/>
      <c r="BF214" s="1"/>
      <c r="BG214" s="1"/>
      <c r="BH214" s="1"/>
      <c r="BI214" s="1"/>
      <c r="BJ214" s="1"/>
      <c r="BK214" s="1"/>
      <c r="BL214" s="1"/>
      <c r="BM214" s="1"/>
      <c r="BN214" s="1"/>
      <c r="BO214" s="1"/>
    </row>
    <row r="215" spans="1:67" ht="43.5" customHeight="1" x14ac:dyDescent="0.3">
      <c r="A215" s="261"/>
      <c r="B215" s="261"/>
      <c r="C215" s="261"/>
      <c r="D215" s="261"/>
      <c r="E215" s="261"/>
      <c r="F215" s="30"/>
      <c r="G215" s="262"/>
      <c r="H215" s="30"/>
      <c r="I215" s="30"/>
      <c r="J215" s="30"/>
      <c r="K215" s="30"/>
      <c r="L215" s="30"/>
      <c r="M215" s="30"/>
      <c r="N215" s="30"/>
      <c r="O215" s="30"/>
      <c r="P215" s="30"/>
      <c r="Q215" s="262"/>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1"/>
      <c r="AR215" s="26"/>
      <c r="AS215" s="1"/>
      <c r="AT215" s="1"/>
      <c r="AU215" s="1"/>
      <c r="AV215" s="1"/>
      <c r="AW215" s="1"/>
      <c r="AX215" s="27"/>
      <c r="AY215" s="1"/>
      <c r="AZ215" s="1"/>
      <c r="BA215" s="26"/>
      <c r="BB215" s="26"/>
      <c r="BC215" s="1"/>
      <c r="BD215" s="1"/>
      <c r="BE215" s="1"/>
      <c r="BF215" s="1"/>
      <c r="BG215" s="1"/>
      <c r="BH215" s="1"/>
      <c r="BI215" s="1"/>
      <c r="BJ215" s="1"/>
      <c r="BK215" s="1"/>
      <c r="BL215" s="1"/>
      <c r="BM215" s="1"/>
      <c r="BN215" s="1"/>
      <c r="BO215" s="1"/>
    </row>
    <row r="216" spans="1:67" ht="43.5" customHeight="1" x14ac:dyDescent="0.3">
      <c r="A216" s="261"/>
      <c r="B216" s="261"/>
      <c r="C216" s="261"/>
      <c r="D216" s="261"/>
      <c r="E216" s="261"/>
      <c r="F216" s="30"/>
      <c r="G216" s="262"/>
      <c r="H216" s="30"/>
      <c r="I216" s="30"/>
      <c r="J216" s="30"/>
      <c r="K216" s="30"/>
      <c r="L216" s="30"/>
      <c r="M216" s="30"/>
      <c r="N216" s="30"/>
      <c r="O216" s="30"/>
      <c r="P216" s="30"/>
      <c r="Q216" s="262"/>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1"/>
      <c r="AR216" s="26"/>
      <c r="AS216" s="1"/>
      <c r="AT216" s="1"/>
      <c r="AU216" s="1"/>
      <c r="AV216" s="1"/>
      <c r="AW216" s="1"/>
      <c r="AX216" s="27"/>
      <c r="AY216" s="1"/>
      <c r="AZ216" s="1"/>
      <c r="BA216" s="26"/>
      <c r="BB216" s="26"/>
      <c r="BC216" s="1"/>
      <c r="BD216" s="1"/>
      <c r="BE216" s="1"/>
      <c r="BF216" s="1"/>
      <c r="BG216" s="1"/>
      <c r="BH216" s="1"/>
      <c r="BI216" s="1"/>
      <c r="BJ216" s="1"/>
      <c r="BK216" s="1"/>
      <c r="BL216" s="1"/>
      <c r="BM216" s="1"/>
      <c r="BN216" s="1"/>
      <c r="BO216" s="1"/>
    </row>
    <row r="217" spans="1:67" ht="43.5" customHeight="1" x14ac:dyDescent="0.3">
      <c r="A217" s="261"/>
      <c r="B217" s="261"/>
      <c r="C217" s="261"/>
      <c r="D217" s="261"/>
      <c r="E217" s="261"/>
      <c r="F217" s="30"/>
      <c r="G217" s="262"/>
      <c r="H217" s="30"/>
      <c r="I217" s="30"/>
      <c r="J217" s="30"/>
      <c r="K217" s="30"/>
      <c r="L217" s="30"/>
      <c r="M217" s="30"/>
      <c r="N217" s="30"/>
      <c r="O217" s="30"/>
      <c r="P217" s="30"/>
      <c r="Q217" s="262"/>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1"/>
      <c r="AR217" s="26"/>
      <c r="AS217" s="1"/>
      <c r="AT217" s="1"/>
      <c r="AU217" s="1"/>
      <c r="AV217" s="1"/>
      <c r="AW217" s="1"/>
      <c r="AX217" s="27"/>
      <c r="AY217" s="1"/>
      <c r="AZ217" s="1"/>
      <c r="BA217" s="26"/>
      <c r="BB217" s="26"/>
      <c r="BC217" s="1"/>
      <c r="BD217" s="1"/>
      <c r="BE217" s="1"/>
      <c r="BF217" s="1"/>
      <c r="BG217" s="1"/>
      <c r="BH217" s="1"/>
      <c r="BI217" s="1"/>
      <c r="BJ217" s="1"/>
      <c r="BK217" s="1"/>
      <c r="BL217" s="1"/>
      <c r="BM217" s="1"/>
      <c r="BN217" s="1"/>
      <c r="BO217" s="1"/>
    </row>
    <row r="218" spans="1:67" ht="43.5" customHeight="1" x14ac:dyDescent="0.3">
      <c r="A218" s="261"/>
      <c r="B218" s="261"/>
      <c r="C218" s="261"/>
      <c r="D218" s="261"/>
      <c r="E218" s="261"/>
      <c r="F218" s="30"/>
      <c r="G218" s="262"/>
      <c r="H218" s="30"/>
      <c r="I218" s="30"/>
      <c r="J218" s="30"/>
      <c r="K218" s="30"/>
      <c r="L218" s="30"/>
      <c r="M218" s="30"/>
      <c r="N218" s="30"/>
      <c r="O218" s="30"/>
      <c r="P218" s="30"/>
      <c r="Q218" s="262"/>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1"/>
      <c r="AR218" s="26"/>
      <c r="AS218" s="1"/>
      <c r="AT218" s="1"/>
      <c r="AU218" s="1"/>
      <c r="AV218" s="1"/>
      <c r="AW218" s="1"/>
      <c r="AX218" s="27"/>
      <c r="AY218" s="1"/>
      <c r="AZ218" s="1"/>
      <c r="BA218" s="26"/>
      <c r="BB218" s="26"/>
      <c r="BC218" s="1"/>
      <c r="BD218" s="1"/>
      <c r="BE218" s="1"/>
      <c r="BF218" s="1"/>
      <c r="BG218" s="1"/>
      <c r="BH218" s="1"/>
      <c r="BI218" s="1"/>
      <c r="BJ218" s="1"/>
      <c r="BK218" s="1"/>
      <c r="BL218" s="1"/>
      <c r="BM218" s="1"/>
      <c r="BN218" s="1"/>
      <c r="BO218" s="1"/>
    </row>
    <row r="219" spans="1:67" ht="43.5" customHeight="1" x14ac:dyDescent="0.3">
      <c r="A219" s="261"/>
      <c r="B219" s="261"/>
      <c r="C219" s="261"/>
      <c r="D219" s="261"/>
      <c r="E219" s="261"/>
      <c r="F219" s="30"/>
      <c r="G219" s="262"/>
      <c r="H219" s="30"/>
      <c r="I219" s="30"/>
      <c r="J219" s="30"/>
      <c r="K219" s="30"/>
      <c r="L219" s="30"/>
      <c r="M219" s="30"/>
      <c r="N219" s="30"/>
      <c r="O219" s="30"/>
      <c r="P219" s="30"/>
      <c r="Q219" s="262"/>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1"/>
      <c r="AR219" s="26"/>
      <c r="AS219" s="1"/>
      <c r="AT219" s="1"/>
      <c r="AU219" s="1"/>
      <c r="AV219" s="1"/>
      <c r="AW219" s="1"/>
      <c r="AX219" s="27"/>
      <c r="AY219" s="1"/>
      <c r="AZ219" s="1"/>
      <c r="BA219" s="26"/>
      <c r="BB219" s="26"/>
      <c r="BC219" s="1"/>
      <c r="BD219" s="1"/>
      <c r="BE219" s="1"/>
      <c r="BF219" s="1"/>
      <c r="BG219" s="1"/>
      <c r="BH219" s="1"/>
      <c r="BI219" s="1"/>
      <c r="BJ219" s="1"/>
      <c r="BK219" s="1"/>
      <c r="BL219" s="1"/>
      <c r="BM219" s="1"/>
      <c r="BN219" s="1"/>
      <c r="BO219" s="1"/>
    </row>
    <row r="220" spans="1:67" ht="43.5" customHeight="1" x14ac:dyDescent="0.3">
      <c r="A220" s="261"/>
      <c r="B220" s="261"/>
      <c r="C220" s="261"/>
      <c r="D220" s="261"/>
      <c r="E220" s="261"/>
      <c r="F220" s="30"/>
      <c r="G220" s="262"/>
      <c r="H220" s="30"/>
      <c r="I220" s="30"/>
      <c r="J220" s="30"/>
      <c r="K220" s="30"/>
      <c r="L220" s="30"/>
      <c r="M220" s="30"/>
      <c r="N220" s="30"/>
      <c r="O220" s="30"/>
      <c r="P220" s="30"/>
      <c r="Q220" s="262"/>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1"/>
      <c r="AR220" s="26"/>
      <c r="AS220" s="1"/>
      <c r="AT220" s="1"/>
      <c r="AU220" s="1"/>
      <c r="AV220" s="1"/>
      <c r="AW220" s="1"/>
      <c r="AX220" s="27"/>
      <c r="AY220" s="1"/>
      <c r="AZ220" s="1"/>
      <c r="BA220" s="26"/>
      <c r="BB220" s="26"/>
      <c r="BC220" s="1"/>
      <c r="BD220" s="1"/>
      <c r="BE220" s="1"/>
      <c r="BF220" s="1"/>
      <c r="BG220" s="1"/>
      <c r="BH220" s="1"/>
      <c r="BI220" s="1"/>
      <c r="BJ220" s="1"/>
      <c r="BK220" s="1"/>
      <c r="BL220" s="1"/>
      <c r="BM220" s="1"/>
      <c r="BN220" s="1"/>
      <c r="BO220" s="1"/>
    </row>
    <row r="221" spans="1:67" ht="43.5" customHeight="1" x14ac:dyDescent="0.3">
      <c r="A221" s="261"/>
      <c r="B221" s="261"/>
      <c r="C221" s="261"/>
      <c r="D221" s="261"/>
      <c r="E221" s="261"/>
      <c r="F221" s="30"/>
      <c r="G221" s="262"/>
      <c r="H221" s="30"/>
      <c r="I221" s="30"/>
      <c r="J221" s="30"/>
      <c r="K221" s="30"/>
      <c r="L221" s="30"/>
      <c r="M221" s="30"/>
      <c r="N221" s="30"/>
      <c r="O221" s="30"/>
      <c r="P221" s="30"/>
      <c r="Q221" s="262"/>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1"/>
      <c r="AR221" s="26"/>
      <c r="AS221" s="1"/>
      <c r="AT221" s="1"/>
      <c r="AU221" s="1"/>
      <c r="AV221" s="1"/>
      <c r="AW221" s="1"/>
      <c r="AX221" s="27"/>
      <c r="AY221" s="1"/>
      <c r="AZ221" s="1"/>
      <c r="BA221" s="26"/>
      <c r="BB221" s="26"/>
      <c r="BC221" s="1"/>
      <c r="BD221" s="1"/>
      <c r="BE221" s="1"/>
      <c r="BF221" s="1"/>
      <c r="BG221" s="1"/>
      <c r="BH221" s="1"/>
      <c r="BI221" s="1"/>
      <c r="BJ221" s="1"/>
      <c r="BK221" s="1"/>
      <c r="BL221" s="1"/>
      <c r="BM221" s="1"/>
      <c r="BN221" s="1"/>
      <c r="BO221" s="1"/>
    </row>
    <row r="222" spans="1:67" ht="43.5" customHeight="1" x14ac:dyDescent="0.3">
      <c r="A222" s="261"/>
      <c r="B222" s="261"/>
      <c r="C222" s="261"/>
      <c r="D222" s="261"/>
      <c r="E222" s="261"/>
      <c r="F222" s="30"/>
      <c r="G222" s="262"/>
      <c r="H222" s="30"/>
      <c r="I222" s="30"/>
      <c r="J222" s="30"/>
      <c r="K222" s="30"/>
      <c r="L222" s="30"/>
      <c r="M222" s="30"/>
      <c r="N222" s="30"/>
      <c r="O222" s="30"/>
      <c r="P222" s="30"/>
      <c r="Q222" s="262"/>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1"/>
      <c r="AR222" s="26"/>
      <c r="AS222" s="1"/>
      <c r="AT222" s="1"/>
      <c r="AU222" s="1"/>
      <c r="AV222" s="1"/>
      <c r="AW222" s="1"/>
      <c r="AX222" s="27"/>
      <c r="AY222" s="1"/>
      <c r="AZ222" s="1"/>
      <c r="BA222" s="26"/>
      <c r="BB222" s="26"/>
      <c r="BC222" s="1"/>
      <c r="BD222" s="1"/>
      <c r="BE222" s="1"/>
      <c r="BF222" s="1"/>
      <c r="BG222" s="1"/>
      <c r="BH222" s="1"/>
      <c r="BI222" s="1"/>
      <c r="BJ222" s="1"/>
      <c r="BK222" s="1"/>
      <c r="BL222" s="1"/>
      <c r="BM222" s="1"/>
      <c r="BN222" s="1"/>
      <c r="BO222" s="1"/>
    </row>
    <row r="223" spans="1:67" ht="43.5" customHeight="1" x14ac:dyDescent="0.3">
      <c r="A223" s="261"/>
      <c r="B223" s="261"/>
      <c r="C223" s="261"/>
      <c r="D223" s="261"/>
      <c r="E223" s="261"/>
      <c r="F223" s="30"/>
      <c r="G223" s="262"/>
      <c r="H223" s="30"/>
      <c r="I223" s="30"/>
      <c r="J223" s="30"/>
      <c r="K223" s="30"/>
      <c r="L223" s="30"/>
      <c r="M223" s="30"/>
      <c r="N223" s="30"/>
      <c r="O223" s="30"/>
      <c r="P223" s="30"/>
      <c r="Q223" s="262"/>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1"/>
      <c r="AR223" s="26"/>
      <c r="AS223" s="1"/>
      <c r="AT223" s="1"/>
      <c r="AU223" s="1"/>
      <c r="AV223" s="1"/>
      <c r="AW223" s="1"/>
      <c r="AX223" s="27"/>
      <c r="AY223" s="1"/>
      <c r="AZ223" s="1"/>
      <c r="BA223" s="26"/>
      <c r="BB223" s="26"/>
      <c r="BC223" s="1"/>
      <c r="BD223" s="1"/>
      <c r="BE223" s="1"/>
      <c r="BF223" s="1"/>
      <c r="BG223" s="1"/>
      <c r="BH223" s="1"/>
      <c r="BI223" s="1"/>
      <c r="BJ223" s="1"/>
      <c r="BK223" s="1"/>
      <c r="BL223" s="1"/>
      <c r="BM223" s="1"/>
      <c r="BN223" s="1"/>
      <c r="BO223" s="1"/>
    </row>
    <row r="224" spans="1:67" ht="43.5" customHeight="1" x14ac:dyDescent="0.3">
      <c r="A224" s="261"/>
      <c r="B224" s="261"/>
      <c r="C224" s="261"/>
      <c r="D224" s="261"/>
      <c r="E224" s="261"/>
      <c r="F224" s="30"/>
      <c r="G224" s="262"/>
      <c r="H224" s="30"/>
      <c r="I224" s="30"/>
      <c r="J224" s="30"/>
      <c r="K224" s="30"/>
      <c r="L224" s="30"/>
      <c r="M224" s="30"/>
      <c r="N224" s="30"/>
      <c r="O224" s="30"/>
      <c r="P224" s="30"/>
      <c r="Q224" s="262"/>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1"/>
      <c r="AR224" s="26"/>
      <c r="AS224" s="1"/>
      <c r="AT224" s="1"/>
      <c r="AU224" s="1"/>
      <c r="AV224" s="1"/>
      <c r="AW224" s="1"/>
      <c r="AX224" s="27"/>
      <c r="AY224" s="1"/>
      <c r="AZ224" s="1"/>
      <c r="BA224" s="26"/>
      <c r="BB224" s="26"/>
      <c r="BC224" s="1"/>
      <c r="BD224" s="1"/>
      <c r="BE224" s="1"/>
      <c r="BF224" s="1"/>
      <c r="BG224" s="1"/>
      <c r="BH224" s="1"/>
      <c r="BI224" s="1"/>
      <c r="BJ224" s="1"/>
      <c r="BK224" s="1"/>
      <c r="BL224" s="1"/>
      <c r="BM224" s="1"/>
      <c r="BN224" s="1"/>
      <c r="BO224" s="1"/>
    </row>
    <row r="225" spans="1:67" ht="43.5" customHeight="1" x14ac:dyDescent="0.3">
      <c r="A225" s="261"/>
      <c r="B225" s="261"/>
      <c r="C225" s="261"/>
      <c r="D225" s="261"/>
      <c r="E225" s="261"/>
      <c r="F225" s="30"/>
      <c r="G225" s="262"/>
      <c r="H225" s="30"/>
      <c r="I225" s="30"/>
      <c r="J225" s="30"/>
      <c r="K225" s="30"/>
      <c r="L225" s="30"/>
      <c r="M225" s="30"/>
      <c r="N225" s="30"/>
      <c r="O225" s="30"/>
      <c r="P225" s="30"/>
      <c r="Q225" s="262"/>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1"/>
      <c r="AR225" s="26"/>
      <c r="AS225" s="1"/>
      <c r="AT225" s="1"/>
      <c r="AU225" s="1"/>
      <c r="AV225" s="1"/>
      <c r="AW225" s="1"/>
      <c r="AX225" s="27"/>
      <c r="AY225" s="1"/>
      <c r="AZ225" s="1"/>
      <c r="BA225" s="26"/>
      <c r="BB225" s="26"/>
      <c r="BC225" s="1"/>
      <c r="BD225" s="1"/>
      <c r="BE225" s="1"/>
      <c r="BF225" s="1"/>
      <c r="BG225" s="1"/>
      <c r="BH225" s="1"/>
      <c r="BI225" s="1"/>
      <c r="BJ225" s="1"/>
      <c r="BK225" s="1"/>
      <c r="BL225" s="1"/>
      <c r="BM225" s="1"/>
      <c r="BN225" s="1"/>
      <c r="BO225" s="1"/>
    </row>
    <row r="226" spans="1:67" ht="43.5" customHeight="1" x14ac:dyDescent="0.3">
      <c r="A226" s="261"/>
      <c r="B226" s="261"/>
      <c r="C226" s="261"/>
      <c r="D226" s="261"/>
      <c r="E226" s="261"/>
      <c r="F226" s="30"/>
      <c r="G226" s="262"/>
      <c r="H226" s="30"/>
      <c r="I226" s="30"/>
      <c r="J226" s="30"/>
      <c r="K226" s="30"/>
      <c r="L226" s="30"/>
      <c r="M226" s="30"/>
      <c r="N226" s="30"/>
      <c r="O226" s="30"/>
      <c r="P226" s="30"/>
      <c r="Q226" s="262"/>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1"/>
      <c r="AR226" s="26"/>
      <c r="AS226" s="1"/>
      <c r="AT226" s="1"/>
      <c r="AU226" s="1"/>
      <c r="AV226" s="1"/>
      <c r="AW226" s="1"/>
      <c r="AX226" s="27"/>
      <c r="AY226" s="1"/>
      <c r="AZ226" s="1"/>
      <c r="BA226" s="26"/>
      <c r="BB226" s="26"/>
      <c r="BC226" s="1"/>
      <c r="BD226" s="1"/>
      <c r="BE226" s="1"/>
      <c r="BF226" s="1"/>
      <c r="BG226" s="1"/>
      <c r="BH226" s="1"/>
      <c r="BI226" s="1"/>
      <c r="BJ226" s="1"/>
      <c r="BK226" s="1"/>
      <c r="BL226" s="1"/>
      <c r="BM226" s="1"/>
      <c r="BN226" s="1"/>
      <c r="BO226" s="1"/>
    </row>
    <row r="227" spans="1:67" ht="43.5" customHeight="1" x14ac:dyDescent="0.3">
      <c r="A227" s="261"/>
      <c r="B227" s="261"/>
      <c r="C227" s="261"/>
      <c r="D227" s="261"/>
      <c r="E227" s="261"/>
      <c r="F227" s="30"/>
      <c r="G227" s="262"/>
      <c r="H227" s="30"/>
      <c r="I227" s="30"/>
      <c r="J227" s="30"/>
      <c r="K227" s="30"/>
      <c r="L227" s="30"/>
      <c r="M227" s="30"/>
      <c r="N227" s="30"/>
      <c r="O227" s="30"/>
      <c r="P227" s="30"/>
      <c r="Q227" s="262"/>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1"/>
      <c r="AR227" s="26"/>
      <c r="AS227" s="1"/>
      <c r="AT227" s="1"/>
      <c r="AU227" s="1"/>
      <c r="AV227" s="1"/>
      <c r="AW227" s="1"/>
      <c r="AX227" s="27"/>
      <c r="AY227" s="1"/>
      <c r="AZ227" s="1"/>
      <c r="BA227" s="26"/>
      <c r="BB227" s="26"/>
      <c r="BC227" s="1"/>
      <c r="BD227" s="1"/>
      <c r="BE227" s="1"/>
      <c r="BF227" s="1"/>
      <c r="BG227" s="1"/>
      <c r="BH227" s="1"/>
      <c r="BI227" s="1"/>
      <c r="BJ227" s="1"/>
      <c r="BK227" s="1"/>
      <c r="BL227" s="1"/>
      <c r="BM227" s="1"/>
      <c r="BN227" s="1"/>
      <c r="BO227" s="1"/>
    </row>
    <row r="228" spans="1:67" ht="43.5" customHeight="1" x14ac:dyDescent="0.3">
      <c r="A228" s="261"/>
      <c r="B228" s="261"/>
      <c r="C228" s="261"/>
      <c r="D228" s="261"/>
      <c r="E228" s="261"/>
      <c r="F228" s="30"/>
      <c r="G228" s="262"/>
      <c r="H228" s="30"/>
      <c r="I228" s="30"/>
      <c r="J228" s="30"/>
      <c r="K228" s="30"/>
      <c r="L228" s="30"/>
      <c r="M228" s="30"/>
      <c r="N228" s="30"/>
      <c r="O228" s="30"/>
      <c r="P228" s="30"/>
      <c r="Q228" s="262"/>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1"/>
      <c r="AR228" s="26"/>
      <c r="AS228" s="1"/>
      <c r="AT228" s="1"/>
      <c r="AU228" s="1"/>
      <c r="AV228" s="1"/>
      <c r="AW228" s="1"/>
      <c r="AX228" s="27"/>
      <c r="AY228" s="1"/>
      <c r="AZ228" s="1"/>
      <c r="BA228" s="26"/>
      <c r="BB228" s="26"/>
      <c r="BC228" s="1"/>
      <c r="BD228" s="1"/>
      <c r="BE228" s="1"/>
      <c r="BF228" s="1"/>
      <c r="BG228" s="1"/>
      <c r="BH228" s="1"/>
      <c r="BI228" s="1"/>
      <c r="BJ228" s="1"/>
      <c r="BK228" s="1"/>
      <c r="BL228" s="1"/>
      <c r="BM228" s="1"/>
      <c r="BN228" s="1"/>
      <c r="BO228" s="1"/>
    </row>
    <row r="229" spans="1:67" ht="43.5" customHeight="1" x14ac:dyDescent="0.3">
      <c r="A229" s="261"/>
      <c r="B229" s="261"/>
      <c r="C229" s="261"/>
      <c r="D229" s="261"/>
      <c r="E229" s="261"/>
      <c r="F229" s="30"/>
      <c r="G229" s="262"/>
      <c r="H229" s="30"/>
      <c r="I229" s="30"/>
      <c r="J229" s="30"/>
      <c r="K229" s="30"/>
      <c r="L229" s="30"/>
      <c r="M229" s="30"/>
      <c r="N229" s="30"/>
      <c r="O229" s="30"/>
      <c r="P229" s="30"/>
      <c r="Q229" s="262"/>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1"/>
      <c r="AR229" s="26"/>
      <c r="AS229" s="1"/>
      <c r="AT229" s="1"/>
      <c r="AU229" s="1"/>
      <c r="AV229" s="1"/>
      <c r="AW229" s="1"/>
      <c r="AX229" s="27"/>
      <c r="AY229" s="1"/>
      <c r="AZ229" s="1"/>
      <c r="BA229" s="26"/>
      <c r="BB229" s="26"/>
      <c r="BC229" s="1"/>
      <c r="BD229" s="1"/>
      <c r="BE229" s="1"/>
      <c r="BF229" s="1"/>
      <c r="BG229" s="1"/>
      <c r="BH229" s="1"/>
      <c r="BI229" s="1"/>
      <c r="BJ229" s="1"/>
      <c r="BK229" s="1"/>
      <c r="BL229" s="1"/>
      <c r="BM229" s="1"/>
      <c r="BN229" s="1"/>
      <c r="BO229" s="1"/>
    </row>
    <row r="230" spans="1:67" ht="43.5" customHeight="1" x14ac:dyDescent="0.3">
      <c r="A230" s="261"/>
      <c r="B230" s="261"/>
      <c r="C230" s="261"/>
      <c r="D230" s="261"/>
      <c r="E230" s="261"/>
      <c r="F230" s="30"/>
      <c r="G230" s="262"/>
      <c r="H230" s="30"/>
      <c r="I230" s="30"/>
      <c r="J230" s="30"/>
      <c r="K230" s="30"/>
      <c r="L230" s="30"/>
      <c r="M230" s="30"/>
      <c r="N230" s="30"/>
      <c r="O230" s="30"/>
      <c r="P230" s="30"/>
      <c r="Q230" s="262"/>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1"/>
      <c r="AR230" s="26"/>
      <c r="AS230" s="1"/>
      <c r="AT230" s="1"/>
      <c r="AU230" s="1"/>
      <c r="AV230" s="1"/>
      <c r="AW230" s="1"/>
      <c r="AX230" s="27"/>
      <c r="AY230" s="1"/>
      <c r="AZ230" s="1"/>
      <c r="BA230" s="26"/>
      <c r="BB230" s="26"/>
      <c r="BC230" s="1"/>
      <c r="BD230" s="1"/>
      <c r="BE230" s="1"/>
      <c r="BF230" s="1"/>
      <c r="BG230" s="1"/>
      <c r="BH230" s="1"/>
      <c r="BI230" s="1"/>
      <c r="BJ230" s="1"/>
      <c r="BK230" s="1"/>
      <c r="BL230" s="1"/>
      <c r="BM230" s="1"/>
      <c r="BN230" s="1"/>
      <c r="BO230" s="1"/>
    </row>
    <row r="231" spans="1:67" ht="43.5" customHeight="1" x14ac:dyDescent="0.3">
      <c r="A231" s="261"/>
      <c r="B231" s="261"/>
      <c r="C231" s="261"/>
      <c r="D231" s="261"/>
      <c r="E231" s="261"/>
      <c r="F231" s="30"/>
      <c r="G231" s="262"/>
      <c r="H231" s="30"/>
      <c r="I231" s="30"/>
      <c r="J231" s="30"/>
      <c r="K231" s="30"/>
      <c r="L231" s="30"/>
      <c r="M231" s="30"/>
      <c r="N231" s="30"/>
      <c r="O231" s="30"/>
      <c r="P231" s="30"/>
      <c r="Q231" s="262"/>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1"/>
      <c r="AR231" s="26"/>
      <c r="AS231" s="1"/>
      <c r="AT231" s="1"/>
      <c r="AU231" s="1"/>
      <c r="AV231" s="1"/>
      <c r="AW231" s="1"/>
      <c r="AX231" s="27"/>
      <c r="AY231" s="1"/>
      <c r="AZ231" s="1"/>
      <c r="BA231" s="26"/>
      <c r="BB231" s="26"/>
      <c r="BC231" s="1"/>
      <c r="BD231" s="1"/>
      <c r="BE231" s="1"/>
      <c r="BF231" s="1"/>
      <c r="BG231" s="1"/>
      <c r="BH231" s="1"/>
      <c r="BI231" s="1"/>
      <c r="BJ231" s="1"/>
      <c r="BK231" s="1"/>
      <c r="BL231" s="1"/>
      <c r="BM231" s="1"/>
      <c r="BN231" s="1"/>
      <c r="BO231" s="1"/>
    </row>
    <row r="232" spans="1:67" ht="43.5" customHeight="1" x14ac:dyDescent="0.3">
      <c r="A232" s="261"/>
      <c r="B232" s="261"/>
      <c r="C232" s="261"/>
      <c r="D232" s="261"/>
      <c r="E232" s="261"/>
      <c r="F232" s="30"/>
      <c r="G232" s="262"/>
      <c r="H232" s="30"/>
      <c r="I232" s="30"/>
      <c r="J232" s="30"/>
      <c r="K232" s="30"/>
      <c r="L232" s="30"/>
      <c r="M232" s="30"/>
      <c r="N232" s="30"/>
      <c r="O232" s="30"/>
      <c r="P232" s="30"/>
      <c r="Q232" s="262"/>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1"/>
      <c r="AR232" s="26"/>
      <c r="AS232" s="1"/>
      <c r="AT232" s="1"/>
      <c r="AU232" s="1"/>
      <c r="AV232" s="1"/>
      <c r="AW232" s="1"/>
      <c r="AX232" s="27"/>
      <c r="AY232" s="1"/>
      <c r="AZ232" s="1"/>
      <c r="BA232" s="26"/>
      <c r="BB232" s="26"/>
      <c r="BC232" s="1"/>
      <c r="BD232" s="1"/>
      <c r="BE232" s="1"/>
      <c r="BF232" s="1"/>
      <c r="BG232" s="1"/>
      <c r="BH232" s="1"/>
      <c r="BI232" s="1"/>
      <c r="BJ232" s="1"/>
      <c r="BK232" s="1"/>
      <c r="BL232" s="1"/>
      <c r="BM232" s="1"/>
      <c r="BN232" s="1"/>
      <c r="BO232" s="1"/>
    </row>
    <row r="233" spans="1:67" ht="43.5" customHeight="1" x14ac:dyDescent="0.3">
      <c r="A233" s="261"/>
      <c r="B233" s="261"/>
      <c r="C233" s="261"/>
      <c r="D233" s="261"/>
      <c r="E233" s="261"/>
      <c r="F233" s="30"/>
      <c r="G233" s="262"/>
      <c r="H233" s="30"/>
      <c r="I233" s="30"/>
      <c r="J233" s="30"/>
      <c r="K233" s="30"/>
      <c r="L233" s="30"/>
      <c r="M233" s="30"/>
      <c r="N233" s="30"/>
      <c r="O233" s="30"/>
      <c r="P233" s="30"/>
      <c r="Q233" s="262"/>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1"/>
      <c r="AR233" s="26"/>
      <c r="AS233" s="1"/>
      <c r="AT233" s="1"/>
      <c r="AU233" s="1"/>
      <c r="AV233" s="1"/>
      <c r="AW233" s="1"/>
      <c r="AX233" s="27"/>
      <c r="AY233" s="1"/>
      <c r="AZ233" s="1"/>
      <c r="BA233" s="26"/>
      <c r="BB233" s="26"/>
      <c r="BC233" s="1"/>
      <c r="BD233" s="1"/>
      <c r="BE233" s="1"/>
      <c r="BF233" s="1"/>
      <c r="BG233" s="1"/>
      <c r="BH233" s="1"/>
      <c r="BI233" s="1"/>
      <c r="BJ233" s="1"/>
      <c r="BK233" s="1"/>
      <c r="BL233" s="1"/>
      <c r="BM233" s="1"/>
      <c r="BN233" s="1"/>
      <c r="BO233" s="1"/>
    </row>
    <row r="234" spans="1:67" ht="43.5" customHeight="1" x14ac:dyDescent="0.3">
      <c r="A234" s="261"/>
      <c r="B234" s="261"/>
      <c r="C234" s="261"/>
      <c r="D234" s="261"/>
      <c r="E234" s="261"/>
      <c r="F234" s="30"/>
      <c r="G234" s="262"/>
      <c r="H234" s="30"/>
      <c r="I234" s="30"/>
      <c r="J234" s="30"/>
      <c r="K234" s="30"/>
      <c r="L234" s="30"/>
      <c r="M234" s="30"/>
      <c r="N234" s="30"/>
      <c r="O234" s="30"/>
      <c r="P234" s="30"/>
      <c r="Q234" s="262"/>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1"/>
      <c r="AR234" s="26"/>
      <c r="AS234" s="1"/>
      <c r="AT234" s="1"/>
      <c r="AU234" s="1"/>
      <c r="AV234" s="1"/>
      <c r="AW234" s="1"/>
      <c r="AX234" s="27"/>
      <c r="AY234" s="1"/>
      <c r="AZ234" s="1"/>
      <c r="BA234" s="26"/>
      <c r="BB234" s="26"/>
      <c r="BC234" s="1"/>
      <c r="BD234" s="1"/>
      <c r="BE234" s="1"/>
      <c r="BF234" s="1"/>
      <c r="BG234" s="1"/>
      <c r="BH234" s="1"/>
      <c r="BI234" s="1"/>
      <c r="BJ234" s="1"/>
      <c r="BK234" s="1"/>
      <c r="BL234" s="1"/>
      <c r="BM234" s="1"/>
      <c r="BN234" s="1"/>
      <c r="BO234" s="1"/>
    </row>
    <row r="235" spans="1:67" ht="43.5" customHeight="1" x14ac:dyDescent="0.3">
      <c r="A235" s="261"/>
      <c r="B235" s="261"/>
      <c r="C235" s="261"/>
      <c r="D235" s="261"/>
      <c r="E235" s="261"/>
      <c r="F235" s="30"/>
      <c r="G235" s="262"/>
      <c r="H235" s="30"/>
      <c r="I235" s="30"/>
      <c r="J235" s="30"/>
      <c r="K235" s="30"/>
      <c r="L235" s="30"/>
      <c r="M235" s="30"/>
      <c r="N235" s="30"/>
      <c r="O235" s="30"/>
      <c r="P235" s="30"/>
      <c r="Q235" s="262"/>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1"/>
      <c r="AR235" s="26"/>
      <c r="AS235" s="1"/>
      <c r="AT235" s="1"/>
      <c r="AU235" s="1"/>
      <c r="AV235" s="1"/>
      <c r="AW235" s="1"/>
      <c r="AX235" s="27"/>
      <c r="AY235" s="1"/>
      <c r="AZ235" s="1"/>
      <c r="BA235" s="26"/>
      <c r="BB235" s="26"/>
      <c r="BC235" s="1"/>
      <c r="BD235" s="1"/>
      <c r="BE235" s="1"/>
      <c r="BF235" s="1"/>
      <c r="BG235" s="1"/>
      <c r="BH235" s="1"/>
      <c r="BI235" s="1"/>
      <c r="BJ235" s="1"/>
      <c r="BK235" s="1"/>
      <c r="BL235" s="1"/>
      <c r="BM235" s="1"/>
      <c r="BN235" s="1"/>
      <c r="BO235" s="1"/>
    </row>
    <row r="236" spans="1:67" ht="43.5" customHeight="1" x14ac:dyDescent="0.3">
      <c r="A236" s="261"/>
      <c r="B236" s="261"/>
      <c r="C236" s="261"/>
      <c r="D236" s="261"/>
      <c r="E236" s="261"/>
      <c r="F236" s="30"/>
      <c r="G236" s="262"/>
      <c r="H236" s="30"/>
      <c r="I236" s="30"/>
      <c r="J236" s="30"/>
      <c r="K236" s="30"/>
      <c r="L236" s="30"/>
      <c r="M236" s="30"/>
      <c r="N236" s="30"/>
      <c r="O236" s="30"/>
      <c r="P236" s="30"/>
      <c r="Q236" s="262"/>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1"/>
      <c r="AR236" s="26"/>
      <c r="AS236" s="1"/>
      <c r="AT236" s="1"/>
      <c r="AU236" s="1"/>
      <c r="AV236" s="1"/>
      <c r="AW236" s="1"/>
      <c r="AX236" s="27"/>
      <c r="AY236" s="1"/>
      <c r="AZ236" s="1"/>
      <c r="BA236" s="26"/>
      <c r="BB236" s="26"/>
      <c r="BC236" s="1"/>
      <c r="BD236" s="1"/>
      <c r="BE236" s="1"/>
      <c r="BF236" s="1"/>
      <c r="BG236" s="1"/>
      <c r="BH236" s="1"/>
      <c r="BI236" s="1"/>
      <c r="BJ236" s="1"/>
      <c r="BK236" s="1"/>
      <c r="BL236" s="1"/>
      <c r="BM236" s="1"/>
      <c r="BN236" s="1"/>
      <c r="BO236" s="1"/>
    </row>
    <row r="237" spans="1:67" ht="43.5" customHeight="1" x14ac:dyDescent="0.3">
      <c r="A237" s="261"/>
      <c r="B237" s="261"/>
      <c r="C237" s="261"/>
      <c r="D237" s="261"/>
      <c r="E237" s="261"/>
      <c r="F237" s="30"/>
      <c r="G237" s="262"/>
      <c r="H237" s="30"/>
      <c r="I237" s="30"/>
      <c r="J237" s="30"/>
      <c r="K237" s="30"/>
      <c r="L237" s="30"/>
      <c r="M237" s="30"/>
      <c r="N237" s="30"/>
      <c r="O237" s="30"/>
      <c r="P237" s="30"/>
      <c r="Q237" s="262"/>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1"/>
      <c r="AR237" s="26"/>
      <c r="AS237" s="1"/>
      <c r="AT237" s="1"/>
      <c r="AU237" s="1"/>
      <c r="AV237" s="1"/>
      <c r="AW237" s="1"/>
      <c r="AX237" s="27"/>
      <c r="AY237" s="1"/>
      <c r="AZ237" s="1"/>
      <c r="BA237" s="26"/>
      <c r="BB237" s="26"/>
      <c r="BC237" s="1"/>
      <c r="BD237" s="1"/>
      <c r="BE237" s="1"/>
      <c r="BF237" s="1"/>
      <c r="BG237" s="1"/>
      <c r="BH237" s="1"/>
      <c r="BI237" s="1"/>
      <c r="BJ237" s="1"/>
      <c r="BK237" s="1"/>
      <c r="BL237" s="1"/>
      <c r="BM237" s="1"/>
      <c r="BN237" s="1"/>
      <c r="BO237" s="1"/>
    </row>
    <row r="238" spans="1:67" ht="43.5" customHeight="1" x14ac:dyDescent="0.3">
      <c r="A238" s="261"/>
      <c r="B238" s="261"/>
      <c r="C238" s="261"/>
      <c r="D238" s="261"/>
      <c r="E238" s="261"/>
      <c r="F238" s="30"/>
      <c r="G238" s="262"/>
      <c r="H238" s="30"/>
      <c r="I238" s="30"/>
      <c r="J238" s="30"/>
      <c r="K238" s="30"/>
      <c r="L238" s="30"/>
      <c r="M238" s="30"/>
      <c r="N238" s="30"/>
      <c r="O238" s="30"/>
      <c r="P238" s="30"/>
      <c r="Q238" s="262"/>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1"/>
      <c r="AR238" s="26"/>
      <c r="AS238" s="1"/>
      <c r="AT238" s="1"/>
      <c r="AU238" s="1"/>
      <c r="AV238" s="1"/>
      <c r="AW238" s="1"/>
      <c r="AX238" s="27"/>
      <c r="AY238" s="1"/>
      <c r="AZ238" s="1"/>
      <c r="BA238" s="26"/>
      <c r="BB238" s="26"/>
      <c r="BC238" s="1"/>
      <c r="BD238" s="1"/>
      <c r="BE238" s="1"/>
      <c r="BF238" s="1"/>
      <c r="BG238" s="1"/>
      <c r="BH238" s="1"/>
      <c r="BI238" s="1"/>
      <c r="BJ238" s="1"/>
      <c r="BK238" s="1"/>
      <c r="BL238" s="1"/>
      <c r="BM238" s="1"/>
      <c r="BN238" s="1"/>
      <c r="BO238" s="1"/>
    </row>
    <row r="239" spans="1:67" ht="43.5" customHeight="1" x14ac:dyDescent="0.3">
      <c r="A239" s="261"/>
      <c r="B239" s="261"/>
      <c r="C239" s="261"/>
      <c r="D239" s="261"/>
      <c r="E239" s="261"/>
      <c r="F239" s="30"/>
      <c r="G239" s="262"/>
      <c r="H239" s="30"/>
      <c r="I239" s="30"/>
      <c r="J239" s="30"/>
      <c r="K239" s="30"/>
      <c r="L239" s="30"/>
      <c r="M239" s="30"/>
      <c r="N239" s="30"/>
      <c r="O239" s="30"/>
      <c r="P239" s="30"/>
      <c r="Q239" s="262"/>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1"/>
      <c r="AR239" s="26"/>
      <c r="AS239" s="1"/>
      <c r="AT239" s="1"/>
      <c r="AU239" s="1"/>
      <c r="AV239" s="1"/>
      <c r="AW239" s="1"/>
      <c r="AX239" s="27"/>
      <c r="AY239" s="1"/>
      <c r="AZ239" s="1"/>
      <c r="BA239" s="26"/>
      <c r="BB239" s="26"/>
      <c r="BC239" s="1"/>
      <c r="BD239" s="1"/>
      <c r="BE239" s="1"/>
      <c r="BF239" s="1"/>
      <c r="BG239" s="1"/>
      <c r="BH239" s="1"/>
      <c r="BI239" s="1"/>
      <c r="BJ239" s="1"/>
      <c r="BK239" s="1"/>
      <c r="BL239" s="1"/>
      <c r="BM239" s="1"/>
      <c r="BN239" s="1"/>
      <c r="BO239" s="1"/>
    </row>
    <row r="240" spans="1:67" ht="43.5" customHeight="1" x14ac:dyDescent="0.3">
      <c r="A240" s="261"/>
      <c r="B240" s="261"/>
      <c r="C240" s="261"/>
      <c r="D240" s="261"/>
      <c r="E240" s="261"/>
      <c r="F240" s="30"/>
      <c r="G240" s="262"/>
      <c r="H240" s="30"/>
      <c r="I240" s="30"/>
      <c r="J240" s="30"/>
      <c r="K240" s="30"/>
      <c r="L240" s="30"/>
      <c r="M240" s="30"/>
      <c r="N240" s="30"/>
      <c r="O240" s="30"/>
      <c r="P240" s="30"/>
      <c r="Q240" s="262"/>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1"/>
      <c r="AR240" s="26"/>
      <c r="AS240" s="1"/>
      <c r="AT240" s="1"/>
      <c r="AU240" s="1"/>
      <c r="AV240" s="1"/>
      <c r="AW240" s="1"/>
      <c r="AX240" s="27"/>
      <c r="AY240" s="1"/>
      <c r="AZ240" s="1"/>
      <c r="BA240" s="26"/>
      <c r="BB240" s="26"/>
      <c r="BC240" s="1"/>
      <c r="BD240" s="1"/>
      <c r="BE240" s="1"/>
      <c r="BF240" s="1"/>
      <c r="BG240" s="1"/>
      <c r="BH240" s="1"/>
      <c r="BI240" s="1"/>
      <c r="BJ240" s="1"/>
      <c r="BK240" s="1"/>
      <c r="BL240" s="1"/>
      <c r="BM240" s="1"/>
      <c r="BN240" s="1"/>
      <c r="BO240" s="1"/>
    </row>
    <row r="241" spans="1:67" ht="43.5" customHeight="1" x14ac:dyDescent="0.3">
      <c r="A241" s="261"/>
      <c r="B241" s="261"/>
      <c r="C241" s="261"/>
      <c r="D241" s="261"/>
      <c r="E241" s="261"/>
      <c r="F241" s="30"/>
      <c r="G241" s="262"/>
      <c r="H241" s="30"/>
      <c r="I241" s="30"/>
      <c r="J241" s="30"/>
      <c r="K241" s="30"/>
      <c r="L241" s="30"/>
      <c r="M241" s="30"/>
      <c r="N241" s="30"/>
      <c r="O241" s="30"/>
      <c r="P241" s="30"/>
      <c r="Q241" s="262"/>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1"/>
      <c r="AR241" s="26"/>
      <c r="AS241" s="1"/>
      <c r="AT241" s="1"/>
      <c r="AU241" s="1"/>
      <c r="AV241" s="1"/>
      <c r="AW241" s="1"/>
      <c r="AX241" s="27"/>
      <c r="AY241" s="1"/>
      <c r="AZ241" s="1"/>
      <c r="BA241" s="26"/>
      <c r="BB241" s="26"/>
      <c r="BC241" s="1"/>
      <c r="BD241" s="1"/>
      <c r="BE241" s="1"/>
      <c r="BF241" s="1"/>
      <c r="BG241" s="1"/>
      <c r="BH241" s="1"/>
      <c r="BI241" s="1"/>
      <c r="BJ241" s="1"/>
      <c r="BK241" s="1"/>
      <c r="BL241" s="1"/>
      <c r="BM241" s="1"/>
      <c r="BN241" s="1"/>
      <c r="BO241" s="1"/>
    </row>
    <row r="242" spans="1:67" ht="43.5" customHeight="1" x14ac:dyDescent="0.3">
      <c r="A242" s="261"/>
      <c r="B242" s="261"/>
      <c r="C242" s="261"/>
      <c r="D242" s="261"/>
      <c r="E242" s="261"/>
      <c r="F242" s="30"/>
      <c r="G242" s="262"/>
      <c r="H242" s="30"/>
      <c r="I242" s="30"/>
      <c r="J242" s="30"/>
      <c r="K242" s="30"/>
      <c r="L242" s="30"/>
      <c r="M242" s="30"/>
      <c r="N242" s="30"/>
      <c r="O242" s="30"/>
      <c r="P242" s="30"/>
      <c r="Q242" s="262"/>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1"/>
      <c r="AR242" s="26"/>
      <c r="AS242" s="1"/>
      <c r="AT242" s="1"/>
      <c r="AU242" s="1"/>
      <c r="AV242" s="1"/>
      <c r="AW242" s="1"/>
      <c r="AX242" s="27"/>
      <c r="AY242" s="1"/>
      <c r="AZ242" s="1"/>
      <c r="BA242" s="26"/>
      <c r="BB242" s="26"/>
      <c r="BC242" s="1"/>
      <c r="BD242" s="1"/>
      <c r="BE242" s="1"/>
      <c r="BF242" s="1"/>
      <c r="BG242" s="1"/>
      <c r="BH242" s="1"/>
      <c r="BI242" s="1"/>
      <c r="BJ242" s="1"/>
      <c r="BK242" s="1"/>
      <c r="BL242" s="1"/>
      <c r="BM242" s="1"/>
      <c r="BN242" s="1"/>
      <c r="BO242" s="1"/>
    </row>
    <row r="243" spans="1:67" ht="43.5" customHeight="1" x14ac:dyDescent="0.3">
      <c r="A243" s="261"/>
      <c r="B243" s="261"/>
      <c r="C243" s="261"/>
      <c r="D243" s="261"/>
      <c r="E243" s="261"/>
      <c r="F243" s="30"/>
      <c r="G243" s="262"/>
      <c r="H243" s="30"/>
      <c r="I243" s="30"/>
      <c r="J243" s="30"/>
      <c r="K243" s="30"/>
      <c r="L243" s="30"/>
      <c r="M243" s="30"/>
      <c r="N243" s="30"/>
      <c r="O243" s="30"/>
      <c r="P243" s="30"/>
      <c r="Q243" s="262"/>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1"/>
      <c r="AR243" s="26"/>
      <c r="AS243" s="1"/>
      <c r="AT243" s="1"/>
      <c r="AU243" s="1"/>
      <c r="AV243" s="1"/>
      <c r="AW243" s="1"/>
      <c r="AX243" s="27"/>
      <c r="AY243" s="1"/>
      <c r="AZ243" s="1"/>
      <c r="BA243" s="26"/>
      <c r="BB243" s="26"/>
      <c r="BC243" s="1"/>
      <c r="BD243" s="1"/>
      <c r="BE243" s="1"/>
      <c r="BF243" s="1"/>
      <c r="BG243" s="1"/>
      <c r="BH243" s="1"/>
      <c r="BI243" s="1"/>
      <c r="BJ243" s="1"/>
      <c r="BK243" s="1"/>
      <c r="BL243" s="1"/>
      <c r="BM243" s="1"/>
      <c r="BN243" s="1"/>
      <c r="BO243" s="1"/>
    </row>
    <row r="244" spans="1:67" ht="43.5" customHeight="1" x14ac:dyDescent="0.3">
      <c r="A244" s="261"/>
      <c r="B244" s="261"/>
      <c r="C244" s="261"/>
      <c r="D244" s="261"/>
      <c r="E244" s="261"/>
      <c r="F244" s="30"/>
      <c r="G244" s="262"/>
      <c r="H244" s="30"/>
      <c r="I244" s="30"/>
      <c r="J244" s="30"/>
      <c r="K244" s="30"/>
      <c r="L244" s="30"/>
      <c r="M244" s="30"/>
      <c r="N244" s="30"/>
      <c r="O244" s="30"/>
      <c r="P244" s="30"/>
      <c r="Q244" s="262"/>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1"/>
      <c r="AR244" s="26"/>
      <c r="AS244" s="1"/>
      <c r="AT244" s="1"/>
      <c r="AU244" s="1"/>
      <c r="AV244" s="1"/>
      <c r="AW244" s="1"/>
      <c r="AX244" s="27"/>
      <c r="AY244" s="1"/>
      <c r="AZ244" s="1"/>
      <c r="BA244" s="26"/>
      <c r="BB244" s="26"/>
      <c r="BC244" s="1"/>
      <c r="BD244" s="1"/>
      <c r="BE244" s="1"/>
      <c r="BF244" s="1"/>
      <c r="BG244" s="1"/>
      <c r="BH244" s="1"/>
      <c r="BI244" s="1"/>
      <c r="BJ244" s="1"/>
      <c r="BK244" s="1"/>
      <c r="BL244" s="1"/>
      <c r="BM244" s="1"/>
      <c r="BN244" s="1"/>
      <c r="BO244" s="1"/>
    </row>
    <row r="245" spans="1:67" ht="43.5" customHeight="1" x14ac:dyDescent="0.3">
      <c r="A245" s="261"/>
      <c r="B245" s="261"/>
      <c r="C245" s="261"/>
      <c r="D245" s="261"/>
      <c r="E245" s="261"/>
      <c r="F245" s="30"/>
      <c r="G245" s="262"/>
      <c r="H245" s="30"/>
      <c r="I245" s="30"/>
      <c r="J245" s="30"/>
      <c r="K245" s="30"/>
      <c r="L245" s="30"/>
      <c r="M245" s="30"/>
      <c r="N245" s="30"/>
      <c r="O245" s="30"/>
      <c r="P245" s="30"/>
      <c r="Q245" s="262"/>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1"/>
      <c r="AR245" s="26"/>
      <c r="AS245" s="1"/>
      <c r="AT245" s="1"/>
      <c r="AU245" s="1"/>
      <c r="AV245" s="1"/>
      <c r="AW245" s="1"/>
      <c r="AX245" s="27"/>
      <c r="AY245" s="1"/>
      <c r="AZ245" s="1"/>
      <c r="BA245" s="26"/>
      <c r="BB245" s="26"/>
      <c r="BC245" s="1"/>
      <c r="BD245" s="1"/>
      <c r="BE245" s="1"/>
      <c r="BF245" s="1"/>
      <c r="BG245" s="1"/>
      <c r="BH245" s="1"/>
      <c r="BI245" s="1"/>
      <c r="BJ245" s="1"/>
      <c r="BK245" s="1"/>
      <c r="BL245" s="1"/>
      <c r="BM245" s="1"/>
      <c r="BN245" s="1"/>
      <c r="BO245" s="1"/>
    </row>
    <row r="246" spans="1:67" ht="43.5" customHeight="1" x14ac:dyDescent="0.3">
      <c r="A246" s="261"/>
      <c r="B246" s="261"/>
      <c r="C246" s="261"/>
      <c r="D246" s="261"/>
      <c r="E246" s="261"/>
      <c r="F246" s="30"/>
      <c r="G246" s="262"/>
      <c r="H246" s="30"/>
      <c r="I246" s="30"/>
      <c r="J246" s="30"/>
      <c r="K246" s="30"/>
      <c r="L246" s="30"/>
      <c r="M246" s="30"/>
      <c r="N246" s="30"/>
      <c r="O246" s="30"/>
      <c r="P246" s="30"/>
      <c r="Q246" s="262"/>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1"/>
      <c r="AR246" s="26"/>
      <c r="AS246" s="1"/>
      <c r="AT246" s="1"/>
      <c r="AU246" s="1"/>
      <c r="AV246" s="1"/>
      <c r="AW246" s="1"/>
      <c r="AX246" s="27"/>
      <c r="AY246" s="1"/>
      <c r="AZ246" s="1"/>
      <c r="BA246" s="26"/>
      <c r="BB246" s="26"/>
      <c r="BC246" s="1"/>
      <c r="BD246" s="1"/>
      <c r="BE246" s="1"/>
      <c r="BF246" s="1"/>
      <c r="BG246" s="1"/>
      <c r="BH246" s="1"/>
      <c r="BI246" s="1"/>
      <c r="BJ246" s="1"/>
      <c r="BK246" s="1"/>
      <c r="BL246" s="1"/>
      <c r="BM246" s="1"/>
      <c r="BN246" s="1"/>
      <c r="BO246" s="1"/>
    </row>
    <row r="247" spans="1:67" ht="43.5" customHeight="1" x14ac:dyDescent="0.3">
      <c r="A247" s="261"/>
      <c r="B247" s="261"/>
      <c r="C247" s="261"/>
      <c r="D247" s="261"/>
      <c r="E247" s="261"/>
      <c r="F247" s="30"/>
      <c r="G247" s="262"/>
      <c r="H247" s="30"/>
      <c r="I247" s="30"/>
      <c r="J247" s="30"/>
      <c r="K247" s="30"/>
      <c r="L247" s="30"/>
      <c r="M247" s="30"/>
      <c r="N247" s="30"/>
      <c r="O247" s="30"/>
      <c r="P247" s="30"/>
      <c r="Q247" s="262"/>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1"/>
      <c r="AR247" s="26"/>
      <c r="AS247" s="1"/>
      <c r="AT247" s="1"/>
      <c r="AU247" s="1"/>
      <c r="AV247" s="1"/>
      <c r="AW247" s="1"/>
      <c r="AX247" s="27"/>
      <c r="AY247" s="1"/>
      <c r="AZ247" s="1"/>
      <c r="BA247" s="26"/>
      <c r="BB247" s="26"/>
      <c r="BC247" s="1"/>
      <c r="BD247" s="1"/>
      <c r="BE247" s="1"/>
      <c r="BF247" s="1"/>
      <c r="BG247" s="1"/>
      <c r="BH247" s="1"/>
      <c r="BI247" s="1"/>
      <c r="BJ247" s="1"/>
      <c r="BK247" s="1"/>
      <c r="BL247" s="1"/>
      <c r="BM247" s="1"/>
      <c r="BN247" s="1"/>
      <c r="BO247" s="1"/>
    </row>
    <row r="248" spans="1:67" ht="43.5" customHeight="1" x14ac:dyDescent="0.3">
      <c r="A248" s="261"/>
      <c r="B248" s="261"/>
      <c r="C248" s="261"/>
      <c r="D248" s="261"/>
      <c r="E248" s="261"/>
      <c r="F248" s="30"/>
      <c r="G248" s="262"/>
      <c r="H248" s="30"/>
      <c r="I248" s="30"/>
      <c r="J248" s="30"/>
      <c r="K248" s="30"/>
      <c r="L248" s="30"/>
      <c r="M248" s="30"/>
      <c r="N248" s="30"/>
      <c r="O248" s="30"/>
      <c r="P248" s="30"/>
      <c r="Q248" s="262"/>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1"/>
      <c r="AR248" s="26"/>
      <c r="AS248" s="1"/>
      <c r="AT248" s="1"/>
      <c r="AU248" s="1"/>
      <c r="AV248" s="1"/>
      <c r="AW248" s="1"/>
      <c r="AX248" s="27"/>
      <c r="AY248" s="1"/>
      <c r="AZ248" s="1"/>
      <c r="BA248" s="26"/>
      <c r="BB248" s="26"/>
      <c r="BC248" s="1"/>
      <c r="BD248" s="1"/>
      <c r="BE248" s="1"/>
      <c r="BF248" s="1"/>
      <c r="BG248" s="1"/>
      <c r="BH248" s="1"/>
      <c r="BI248" s="1"/>
      <c r="BJ248" s="1"/>
      <c r="BK248" s="1"/>
      <c r="BL248" s="1"/>
      <c r="BM248" s="1"/>
      <c r="BN248" s="1"/>
      <c r="BO248" s="1"/>
    </row>
    <row r="249" spans="1:67" ht="43.5" customHeight="1" x14ac:dyDescent="0.3">
      <c r="A249" s="261"/>
      <c r="B249" s="261"/>
      <c r="C249" s="261"/>
      <c r="D249" s="261"/>
      <c r="E249" s="261"/>
      <c r="F249" s="30"/>
      <c r="G249" s="262"/>
      <c r="H249" s="30"/>
      <c r="I249" s="30"/>
      <c r="J249" s="30"/>
      <c r="K249" s="30"/>
      <c r="L249" s="30"/>
      <c r="M249" s="30"/>
      <c r="N249" s="30"/>
      <c r="O249" s="30"/>
      <c r="P249" s="30"/>
      <c r="Q249" s="262"/>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1"/>
      <c r="AR249" s="26"/>
      <c r="AS249" s="1"/>
      <c r="AT249" s="1"/>
      <c r="AU249" s="1"/>
      <c r="AV249" s="1"/>
      <c r="AW249" s="1"/>
      <c r="AX249" s="27"/>
      <c r="AY249" s="1"/>
      <c r="AZ249" s="1"/>
      <c r="BA249" s="26"/>
      <c r="BB249" s="26"/>
      <c r="BC249" s="1"/>
      <c r="BD249" s="1"/>
      <c r="BE249" s="1"/>
      <c r="BF249" s="1"/>
      <c r="BG249" s="1"/>
      <c r="BH249" s="1"/>
      <c r="BI249" s="1"/>
      <c r="BJ249" s="1"/>
      <c r="BK249" s="1"/>
      <c r="BL249" s="1"/>
      <c r="BM249" s="1"/>
      <c r="BN249" s="1"/>
      <c r="BO249" s="1"/>
    </row>
    <row r="250" spans="1:67" ht="43.5" customHeight="1" x14ac:dyDescent="0.3">
      <c r="A250" s="261"/>
      <c r="B250" s="261"/>
      <c r="C250" s="261"/>
      <c r="D250" s="261"/>
      <c r="E250" s="261"/>
      <c r="F250" s="30"/>
      <c r="G250" s="262"/>
      <c r="H250" s="30"/>
      <c r="I250" s="30"/>
      <c r="J250" s="30"/>
      <c r="K250" s="30"/>
      <c r="L250" s="30"/>
      <c r="M250" s="30"/>
      <c r="N250" s="30"/>
      <c r="O250" s="30"/>
      <c r="P250" s="30"/>
      <c r="Q250" s="262"/>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1"/>
      <c r="AR250" s="26"/>
      <c r="AS250" s="1"/>
      <c r="AT250" s="1"/>
      <c r="AU250" s="1"/>
      <c r="AV250" s="1"/>
      <c r="AW250" s="1"/>
      <c r="AX250" s="27"/>
      <c r="AY250" s="1"/>
      <c r="AZ250" s="1"/>
      <c r="BA250" s="26"/>
      <c r="BB250" s="26"/>
      <c r="BC250" s="1"/>
      <c r="BD250" s="1"/>
      <c r="BE250" s="1"/>
      <c r="BF250" s="1"/>
      <c r="BG250" s="1"/>
      <c r="BH250" s="1"/>
      <c r="BI250" s="1"/>
      <c r="BJ250" s="1"/>
      <c r="BK250" s="1"/>
      <c r="BL250" s="1"/>
      <c r="BM250" s="1"/>
      <c r="BN250" s="1"/>
      <c r="BO250" s="1"/>
    </row>
    <row r="251" spans="1:67" ht="43.5" customHeight="1" x14ac:dyDescent="0.3">
      <c r="A251" s="261"/>
      <c r="B251" s="261"/>
      <c r="C251" s="261"/>
      <c r="D251" s="261"/>
      <c r="E251" s="261"/>
      <c r="F251" s="30"/>
      <c r="G251" s="262"/>
      <c r="H251" s="30"/>
      <c r="I251" s="30"/>
      <c r="J251" s="30"/>
      <c r="K251" s="30"/>
      <c r="L251" s="30"/>
      <c r="M251" s="30"/>
      <c r="N251" s="30"/>
      <c r="O251" s="30"/>
      <c r="P251" s="30"/>
      <c r="Q251" s="262"/>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1"/>
      <c r="AR251" s="26"/>
      <c r="AS251" s="1"/>
      <c r="AT251" s="1"/>
      <c r="AU251" s="1"/>
      <c r="AV251" s="1"/>
      <c r="AW251" s="1"/>
      <c r="AX251" s="27"/>
      <c r="AY251" s="1"/>
      <c r="AZ251" s="1"/>
      <c r="BA251" s="26"/>
      <c r="BB251" s="26"/>
      <c r="BC251" s="1"/>
      <c r="BD251" s="1"/>
      <c r="BE251" s="1"/>
      <c r="BF251" s="1"/>
      <c r="BG251" s="1"/>
      <c r="BH251" s="1"/>
      <c r="BI251" s="1"/>
      <c r="BJ251" s="1"/>
      <c r="BK251" s="1"/>
      <c r="BL251" s="1"/>
      <c r="BM251" s="1"/>
      <c r="BN251" s="1"/>
      <c r="BO251" s="1"/>
    </row>
    <row r="252" spans="1:67" ht="43.5" customHeight="1" x14ac:dyDescent="0.3">
      <c r="A252" s="261"/>
      <c r="B252" s="261"/>
      <c r="C252" s="261"/>
      <c r="D252" s="261"/>
      <c r="E252" s="261"/>
      <c r="F252" s="30"/>
      <c r="G252" s="262"/>
      <c r="H252" s="30"/>
      <c r="I252" s="30"/>
      <c r="J252" s="30"/>
      <c r="K252" s="30"/>
      <c r="L252" s="30"/>
      <c r="M252" s="30"/>
      <c r="N252" s="30"/>
      <c r="O252" s="30"/>
      <c r="P252" s="30"/>
      <c r="Q252" s="262"/>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1"/>
      <c r="AR252" s="26"/>
      <c r="AS252" s="1"/>
      <c r="AT252" s="1"/>
      <c r="AU252" s="1"/>
      <c r="AV252" s="1"/>
      <c r="AW252" s="1"/>
      <c r="AX252" s="27"/>
      <c r="AY252" s="1"/>
      <c r="AZ252" s="1"/>
      <c r="BA252" s="26"/>
      <c r="BB252" s="26"/>
      <c r="BC252" s="1"/>
      <c r="BD252" s="1"/>
      <c r="BE252" s="1"/>
      <c r="BF252" s="1"/>
      <c r="BG252" s="1"/>
      <c r="BH252" s="1"/>
      <c r="BI252" s="1"/>
      <c r="BJ252" s="1"/>
      <c r="BK252" s="1"/>
      <c r="BL252" s="1"/>
      <c r="BM252" s="1"/>
      <c r="BN252" s="1"/>
      <c r="BO252" s="1"/>
    </row>
    <row r="253" spans="1:67" ht="43.5" customHeight="1" x14ac:dyDescent="0.3">
      <c r="A253" s="261"/>
      <c r="B253" s="261"/>
      <c r="C253" s="261"/>
      <c r="D253" s="261"/>
      <c r="E253" s="261"/>
      <c r="F253" s="30"/>
      <c r="G253" s="262"/>
      <c r="H253" s="30"/>
      <c r="I253" s="30"/>
      <c r="J253" s="30"/>
      <c r="K253" s="30"/>
      <c r="L253" s="30"/>
      <c r="M253" s="30"/>
      <c r="N253" s="30"/>
      <c r="O253" s="30"/>
      <c r="P253" s="30"/>
      <c r="Q253" s="262"/>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1"/>
      <c r="AR253" s="26"/>
      <c r="AS253" s="1"/>
      <c r="AT253" s="1"/>
      <c r="AU253" s="1"/>
      <c r="AV253" s="1"/>
      <c r="AW253" s="1"/>
      <c r="AX253" s="27"/>
      <c r="AY253" s="1"/>
      <c r="AZ253" s="1"/>
      <c r="BA253" s="26"/>
      <c r="BB253" s="26"/>
      <c r="BC253" s="1"/>
      <c r="BD253" s="1"/>
      <c r="BE253" s="1"/>
      <c r="BF253" s="1"/>
      <c r="BG253" s="1"/>
      <c r="BH253" s="1"/>
      <c r="BI253" s="1"/>
      <c r="BJ253" s="1"/>
      <c r="BK253" s="1"/>
      <c r="BL253" s="1"/>
      <c r="BM253" s="1"/>
      <c r="BN253" s="1"/>
      <c r="BO253" s="1"/>
    </row>
    <row r="254" spans="1:67" ht="43.5" customHeight="1" x14ac:dyDescent="0.3">
      <c r="A254" s="261"/>
      <c r="B254" s="261"/>
      <c r="C254" s="261"/>
      <c r="D254" s="261"/>
      <c r="E254" s="261"/>
      <c r="F254" s="30"/>
      <c r="G254" s="262"/>
      <c r="H254" s="30"/>
      <c r="I254" s="30"/>
      <c r="J254" s="30"/>
      <c r="K254" s="30"/>
      <c r="L254" s="30"/>
      <c r="M254" s="30"/>
      <c r="N254" s="30"/>
      <c r="O254" s="30"/>
      <c r="P254" s="30"/>
      <c r="Q254" s="262"/>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1"/>
      <c r="AR254" s="26"/>
      <c r="AS254" s="1"/>
      <c r="AT254" s="1"/>
      <c r="AU254" s="1"/>
      <c r="AV254" s="1"/>
      <c r="AW254" s="1"/>
      <c r="AX254" s="27"/>
      <c r="AY254" s="1"/>
      <c r="AZ254" s="1"/>
      <c r="BA254" s="26"/>
      <c r="BB254" s="26"/>
      <c r="BC254" s="1"/>
      <c r="BD254" s="1"/>
      <c r="BE254" s="1"/>
      <c r="BF254" s="1"/>
      <c r="BG254" s="1"/>
      <c r="BH254" s="1"/>
      <c r="BI254" s="1"/>
      <c r="BJ254" s="1"/>
      <c r="BK254" s="1"/>
      <c r="BL254" s="1"/>
      <c r="BM254" s="1"/>
      <c r="BN254" s="1"/>
      <c r="BO254" s="1"/>
    </row>
    <row r="255" spans="1:67" ht="43.5" customHeight="1" x14ac:dyDescent="0.3">
      <c r="A255" s="261"/>
      <c r="B255" s="261"/>
      <c r="C255" s="261"/>
      <c r="D255" s="261"/>
      <c r="E255" s="261"/>
      <c r="F255" s="30"/>
      <c r="G255" s="262"/>
      <c r="H255" s="30"/>
      <c r="I255" s="30"/>
      <c r="J255" s="30"/>
      <c r="K255" s="30"/>
      <c r="L255" s="30"/>
      <c r="M255" s="30"/>
      <c r="N255" s="30"/>
      <c r="O255" s="30"/>
      <c r="P255" s="30"/>
      <c r="Q255" s="262"/>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1"/>
      <c r="AR255" s="26"/>
      <c r="AS255" s="1"/>
      <c r="AT255" s="1"/>
      <c r="AU255" s="1"/>
      <c r="AV255" s="1"/>
      <c r="AW255" s="1"/>
      <c r="AX255" s="27"/>
      <c r="AY255" s="1"/>
      <c r="AZ255" s="1"/>
      <c r="BA255" s="26"/>
      <c r="BB255" s="26"/>
      <c r="BC255" s="1"/>
      <c r="BD255" s="1"/>
      <c r="BE255" s="1"/>
      <c r="BF255" s="1"/>
      <c r="BG255" s="1"/>
      <c r="BH255" s="1"/>
      <c r="BI255" s="1"/>
      <c r="BJ255" s="1"/>
      <c r="BK255" s="1"/>
      <c r="BL255" s="1"/>
      <c r="BM255" s="1"/>
      <c r="BN255" s="1"/>
      <c r="BO255" s="1"/>
    </row>
    <row r="256" spans="1:67" ht="43.5" customHeight="1" x14ac:dyDescent="0.3">
      <c r="A256" s="261"/>
      <c r="B256" s="261"/>
      <c r="C256" s="261"/>
      <c r="D256" s="261"/>
      <c r="E256" s="261"/>
      <c r="F256" s="30"/>
      <c r="G256" s="262"/>
      <c r="H256" s="30"/>
      <c r="I256" s="30"/>
      <c r="J256" s="30"/>
      <c r="K256" s="30"/>
      <c r="L256" s="30"/>
      <c r="M256" s="30"/>
      <c r="N256" s="30"/>
      <c r="O256" s="30"/>
      <c r="P256" s="30"/>
      <c r="Q256" s="262"/>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1"/>
      <c r="AR256" s="26"/>
      <c r="AS256" s="1"/>
      <c r="AT256" s="1"/>
      <c r="AU256" s="1"/>
      <c r="AV256" s="1"/>
      <c r="AW256" s="1"/>
      <c r="AX256" s="27"/>
      <c r="AY256" s="1"/>
      <c r="AZ256" s="1"/>
      <c r="BA256" s="26"/>
      <c r="BB256" s="26"/>
      <c r="BC256" s="1"/>
      <c r="BD256" s="1"/>
      <c r="BE256" s="1"/>
      <c r="BF256" s="1"/>
      <c r="BG256" s="1"/>
      <c r="BH256" s="1"/>
      <c r="BI256" s="1"/>
      <c r="BJ256" s="1"/>
      <c r="BK256" s="1"/>
      <c r="BL256" s="1"/>
      <c r="BM256" s="1"/>
      <c r="BN256" s="1"/>
      <c r="BO256" s="1"/>
    </row>
    <row r="257" spans="1:67" ht="43.5" customHeight="1" x14ac:dyDescent="0.3">
      <c r="A257" s="261"/>
      <c r="B257" s="261"/>
      <c r="C257" s="261"/>
      <c r="D257" s="261"/>
      <c r="E257" s="261"/>
      <c r="F257" s="30"/>
      <c r="G257" s="262"/>
      <c r="H257" s="30"/>
      <c r="I257" s="30"/>
      <c r="J257" s="30"/>
      <c r="K257" s="30"/>
      <c r="L257" s="30"/>
      <c r="M257" s="30"/>
      <c r="N257" s="30"/>
      <c r="O257" s="30"/>
      <c r="P257" s="30"/>
      <c r="Q257" s="262"/>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1"/>
      <c r="AR257" s="26"/>
      <c r="AS257" s="1"/>
      <c r="AT257" s="1"/>
      <c r="AU257" s="1"/>
      <c r="AV257" s="1"/>
      <c r="AW257" s="1"/>
      <c r="AX257" s="27"/>
      <c r="AY257" s="1"/>
      <c r="AZ257" s="1"/>
      <c r="BA257" s="26"/>
      <c r="BB257" s="26"/>
      <c r="BC257" s="1"/>
      <c r="BD257" s="1"/>
      <c r="BE257" s="1"/>
      <c r="BF257" s="1"/>
      <c r="BG257" s="1"/>
      <c r="BH257" s="1"/>
      <c r="BI257" s="1"/>
      <c r="BJ257" s="1"/>
      <c r="BK257" s="1"/>
      <c r="BL257" s="1"/>
      <c r="BM257" s="1"/>
      <c r="BN257" s="1"/>
      <c r="BO257" s="1"/>
    </row>
    <row r="258" spans="1:67" ht="43.5" customHeight="1" x14ac:dyDescent="0.3">
      <c r="A258" s="261"/>
      <c r="B258" s="261"/>
      <c r="C258" s="261"/>
      <c r="D258" s="261"/>
      <c r="E258" s="261"/>
      <c r="F258" s="30"/>
      <c r="G258" s="262"/>
      <c r="H258" s="30"/>
      <c r="I258" s="30"/>
      <c r="J258" s="30"/>
      <c r="K258" s="30"/>
      <c r="L258" s="30"/>
      <c r="M258" s="30"/>
      <c r="N258" s="30"/>
      <c r="O258" s="30"/>
      <c r="P258" s="30"/>
      <c r="Q258" s="262"/>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1"/>
      <c r="AR258" s="26"/>
      <c r="AS258" s="1"/>
      <c r="AT258" s="1"/>
      <c r="AU258" s="1"/>
      <c r="AV258" s="1"/>
      <c r="AW258" s="1"/>
      <c r="AX258" s="27"/>
      <c r="AY258" s="1"/>
      <c r="AZ258" s="1"/>
      <c r="BA258" s="26"/>
      <c r="BB258" s="26"/>
      <c r="BC258" s="1"/>
      <c r="BD258" s="1"/>
      <c r="BE258" s="1"/>
      <c r="BF258" s="1"/>
      <c r="BG258" s="1"/>
      <c r="BH258" s="1"/>
      <c r="BI258" s="1"/>
      <c r="BJ258" s="1"/>
      <c r="BK258" s="1"/>
      <c r="BL258" s="1"/>
      <c r="BM258" s="1"/>
      <c r="BN258" s="1"/>
      <c r="BO258" s="1"/>
    </row>
    <row r="259" spans="1:67" ht="43.5" customHeight="1" x14ac:dyDescent="0.3">
      <c r="A259" s="261"/>
      <c r="B259" s="261"/>
      <c r="C259" s="261"/>
      <c r="D259" s="261"/>
      <c r="E259" s="261"/>
      <c r="F259" s="30"/>
      <c r="G259" s="262"/>
      <c r="H259" s="30"/>
      <c r="I259" s="30"/>
      <c r="J259" s="30"/>
      <c r="K259" s="30"/>
      <c r="L259" s="30"/>
      <c r="M259" s="30"/>
      <c r="N259" s="30"/>
      <c r="O259" s="30"/>
      <c r="P259" s="30"/>
      <c r="Q259" s="262"/>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1"/>
      <c r="AR259" s="26"/>
      <c r="AS259" s="1"/>
      <c r="AT259" s="1"/>
      <c r="AU259" s="1"/>
      <c r="AV259" s="1"/>
      <c r="AW259" s="1"/>
      <c r="AX259" s="27"/>
      <c r="AY259" s="1"/>
      <c r="AZ259" s="1"/>
      <c r="BA259" s="26"/>
      <c r="BB259" s="26"/>
      <c r="BC259" s="1"/>
      <c r="BD259" s="1"/>
      <c r="BE259" s="1"/>
      <c r="BF259" s="1"/>
      <c r="BG259" s="1"/>
      <c r="BH259" s="1"/>
      <c r="BI259" s="1"/>
      <c r="BJ259" s="1"/>
      <c r="BK259" s="1"/>
      <c r="BL259" s="1"/>
      <c r="BM259" s="1"/>
      <c r="BN259" s="1"/>
      <c r="BO259" s="1"/>
    </row>
    <row r="260" spans="1:67" ht="43.5" customHeight="1" x14ac:dyDescent="0.3">
      <c r="A260" s="261"/>
      <c r="B260" s="261"/>
      <c r="C260" s="261"/>
      <c r="D260" s="261"/>
      <c r="E260" s="261"/>
      <c r="F260" s="30"/>
      <c r="G260" s="262"/>
      <c r="H260" s="30"/>
      <c r="I260" s="30"/>
      <c r="J260" s="30"/>
      <c r="K260" s="30"/>
      <c r="L260" s="30"/>
      <c r="M260" s="30"/>
      <c r="N260" s="30"/>
      <c r="O260" s="30"/>
      <c r="P260" s="30"/>
      <c r="Q260" s="262"/>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1"/>
      <c r="AR260" s="26"/>
      <c r="AS260" s="1"/>
      <c r="AT260" s="1"/>
      <c r="AU260" s="1"/>
      <c r="AV260" s="1"/>
      <c r="AW260" s="1"/>
      <c r="AX260" s="27"/>
      <c r="AY260" s="1"/>
      <c r="AZ260" s="1"/>
      <c r="BA260" s="26"/>
      <c r="BB260" s="26"/>
      <c r="BC260" s="1"/>
      <c r="BD260" s="1"/>
      <c r="BE260" s="1"/>
      <c r="BF260" s="1"/>
      <c r="BG260" s="1"/>
      <c r="BH260" s="1"/>
      <c r="BI260" s="1"/>
      <c r="BJ260" s="1"/>
      <c r="BK260" s="1"/>
      <c r="BL260" s="1"/>
      <c r="BM260" s="1"/>
      <c r="BN260" s="1"/>
      <c r="BO260" s="1"/>
    </row>
    <row r="261" spans="1:67" ht="43.5" customHeight="1" x14ac:dyDescent="0.25">
      <c r="A261" s="1"/>
      <c r="B261" s="1"/>
      <c r="C261" s="1"/>
      <c r="D261" s="1"/>
      <c r="E261" s="1"/>
      <c r="F261" s="1"/>
      <c r="G261" s="1"/>
      <c r="H261" s="1"/>
      <c r="I261" s="1"/>
      <c r="J261" s="1"/>
      <c r="K261" s="1"/>
      <c r="L261" s="1"/>
      <c r="M261" s="1"/>
      <c r="N261" s="1"/>
      <c r="O261" s="1"/>
      <c r="P261" s="1"/>
      <c r="Q261" s="260"/>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26"/>
      <c r="AS261" s="1"/>
      <c r="AT261" s="1"/>
      <c r="AU261" s="1"/>
      <c r="AV261" s="1"/>
      <c r="AW261" s="1"/>
      <c r="AX261" s="27"/>
      <c r="AY261" s="1"/>
      <c r="AZ261" s="1"/>
      <c r="BA261" s="26"/>
      <c r="BB261" s="26"/>
      <c r="BC261" s="1"/>
      <c r="BD261" s="1"/>
      <c r="BE261" s="1"/>
      <c r="BF261" s="1"/>
      <c r="BG261" s="1"/>
      <c r="BH261" s="1"/>
      <c r="BI261" s="1"/>
      <c r="BJ261" s="1"/>
      <c r="BK261" s="1"/>
      <c r="BL261" s="1"/>
      <c r="BM261" s="1"/>
      <c r="BN261" s="1"/>
      <c r="BO261" s="1"/>
    </row>
    <row r="262" spans="1:67" ht="43.5" customHeight="1" x14ac:dyDescent="0.25">
      <c r="A262" s="1"/>
      <c r="B262" s="1"/>
      <c r="C262" s="1"/>
      <c r="D262" s="1"/>
      <c r="E262" s="1"/>
      <c r="F262" s="1"/>
      <c r="G262" s="1"/>
      <c r="H262" s="1"/>
      <c r="I262" s="1"/>
      <c r="J262" s="1"/>
      <c r="K262" s="1"/>
      <c r="L262" s="1"/>
      <c r="M262" s="1"/>
      <c r="N262" s="1"/>
      <c r="O262" s="1"/>
      <c r="P262" s="1"/>
      <c r="Q262" s="260"/>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26"/>
      <c r="AS262" s="1"/>
      <c r="AT262" s="1"/>
      <c r="AU262" s="1"/>
      <c r="AV262" s="1"/>
      <c r="AW262" s="1"/>
      <c r="AX262" s="27"/>
      <c r="AY262" s="1"/>
      <c r="AZ262" s="1"/>
      <c r="BA262" s="26"/>
      <c r="BB262" s="26"/>
      <c r="BC262" s="1"/>
      <c r="BD262" s="1"/>
      <c r="BE262" s="1"/>
      <c r="BF262" s="1"/>
      <c r="BG262" s="1"/>
      <c r="BH262" s="1"/>
      <c r="BI262" s="1"/>
      <c r="BJ262" s="1"/>
      <c r="BK262" s="1"/>
      <c r="BL262" s="1"/>
      <c r="BM262" s="1"/>
      <c r="BN262" s="1"/>
      <c r="BO262" s="1"/>
    </row>
    <row r="263" spans="1:67" ht="43.5" customHeight="1" x14ac:dyDescent="0.25">
      <c r="A263" s="1"/>
      <c r="B263" s="1"/>
      <c r="C263" s="1"/>
      <c r="D263" s="1"/>
      <c r="E263" s="1"/>
      <c r="F263" s="1"/>
      <c r="G263" s="1"/>
      <c r="H263" s="1"/>
      <c r="I263" s="1"/>
      <c r="J263" s="1"/>
      <c r="K263" s="1"/>
      <c r="L263" s="1"/>
      <c r="M263" s="1"/>
      <c r="N263" s="1"/>
      <c r="O263" s="1"/>
      <c r="P263" s="1"/>
      <c r="Q263" s="260"/>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26"/>
      <c r="AS263" s="1"/>
      <c r="AT263" s="1"/>
      <c r="AU263" s="1"/>
      <c r="AV263" s="1"/>
      <c r="AW263" s="1"/>
      <c r="AX263" s="27"/>
      <c r="AY263" s="1"/>
      <c r="AZ263" s="1"/>
      <c r="BA263" s="26"/>
      <c r="BB263" s="26"/>
      <c r="BC263" s="1"/>
      <c r="BD263" s="1"/>
      <c r="BE263" s="1"/>
      <c r="BF263" s="1"/>
      <c r="BG263" s="1"/>
      <c r="BH263" s="1"/>
      <c r="BI263" s="1"/>
      <c r="BJ263" s="1"/>
      <c r="BK263" s="1"/>
      <c r="BL263" s="1"/>
      <c r="BM263" s="1"/>
      <c r="BN263" s="1"/>
      <c r="BO263" s="1"/>
    </row>
    <row r="264" spans="1:67" ht="4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4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4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4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1:67" ht="4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1:67" ht="4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1:67" ht="4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1:67" ht="4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1:67" ht="4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spans="1:67" ht="4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1:67" ht="4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1:67" ht="4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1:67" ht="4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1:67" ht="4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1:67" ht="4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1:67" ht="4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1:67" ht="4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1:67" ht="4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1:67" ht="4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1:67" ht="4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1:67" ht="4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1:67" ht="4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1:67" ht="4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1:67" ht="4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1:67" ht="4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1:67" ht="4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1:67" ht="4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1:67" ht="4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1:67" ht="4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1:67" ht="4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1:67" ht="4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1:67" ht="4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1:67" ht="4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1:67" ht="4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1:67" ht="4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spans="1:67" ht="4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row>
    <row r="300" spans="1:67" ht="4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row>
    <row r="301" spans="1:67" ht="4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row>
    <row r="302" spans="1:67" ht="4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row>
    <row r="303" spans="1:67" ht="4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row>
    <row r="304" spans="1:67" ht="4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row>
    <row r="305" spans="1:67" ht="4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row>
    <row r="306" spans="1:67" ht="4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row>
    <row r="307" spans="1:67" ht="4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row>
    <row r="308" spans="1:67" ht="4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row>
    <row r="309" spans="1:67" ht="4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row>
    <row r="310" spans="1:67" ht="4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row>
    <row r="311" spans="1:67" ht="4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row>
    <row r="312" spans="1:67" ht="4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row>
    <row r="313" spans="1:67" ht="4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row>
    <row r="314" spans="1:67" ht="4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row>
    <row r="315" spans="1:67" ht="4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row>
    <row r="316" spans="1:67" ht="4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row>
    <row r="317" spans="1:67" ht="4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row>
    <row r="318" spans="1:67" ht="4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row>
    <row r="319" spans="1:67" ht="4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row>
    <row r="320" spans="1:67" ht="4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row>
    <row r="321" spans="1:67" ht="4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row>
    <row r="322" spans="1:67" ht="4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row>
    <row r="323" spans="1:67" ht="4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row>
    <row r="324" spans="1:67" ht="4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row>
    <row r="325" spans="1:67" ht="4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row>
    <row r="326" spans="1:67" ht="4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row>
    <row r="327" spans="1:67" ht="4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row>
    <row r="328" spans="1:67" ht="4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row>
    <row r="329" spans="1:67" ht="4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row>
    <row r="330" spans="1:67" ht="4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row>
    <row r="331" spans="1:67" ht="4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row>
    <row r="332" spans="1:67" ht="4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row>
    <row r="333" spans="1:67" ht="4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row>
    <row r="334" spans="1:67" ht="4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row>
    <row r="335" spans="1:67" ht="4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row>
    <row r="336" spans="1:67" ht="4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row>
    <row r="337" spans="1:67" ht="4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row>
    <row r="338" spans="1:67" ht="4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row>
    <row r="339" spans="1:67" ht="4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row>
    <row r="340" spans="1:67" ht="4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row>
    <row r="341" spans="1:67" ht="4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row>
    <row r="342" spans="1:67" ht="4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row>
    <row r="343" spans="1:67" ht="4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row>
    <row r="344" spans="1:67" ht="4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row>
    <row r="345" spans="1:67" ht="4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row>
    <row r="346" spans="1:67" ht="4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row>
    <row r="347" spans="1:67" ht="4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row>
    <row r="348" spans="1:67" ht="4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row>
    <row r="349" spans="1:67" ht="4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row>
    <row r="350" spans="1:67" ht="4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row>
    <row r="351" spans="1:67" ht="4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row>
    <row r="352" spans="1:67" ht="4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row>
    <row r="353" spans="1:67" ht="4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row>
    <row r="354" spans="1:67" ht="4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row>
    <row r="355" spans="1:67" ht="4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row>
    <row r="356" spans="1:67" ht="4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row>
    <row r="357" spans="1:67" ht="4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row>
    <row r="358" spans="1:67" ht="4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row>
    <row r="359" spans="1:67" ht="4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row>
    <row r="360" spans="1:67" ht="4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row>
    <row r="361" spans="1:67" ht="4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row>
    <row r="362" spans="1:67" ht="4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row>
    <row r="363" spans="1:67" ht="4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row>
    <row r="364" spans="1:67" ht="4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row>
    <row r="365" spans="1:67" ht="4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row>
    <row r="366" spans="1:67" ht="4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row>
    <row r="367" spans="1:67" ht="4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row>
    <row r="368" spans="1:67" ht="4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row>
    <row r="369" spans="1:67" ht="4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row>
    <row r="370" spans="1:67" ht="4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row>
    <row r="371" spans="1:67" ht="4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row>
    <row r="372" spans="1:67" ht="4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row>
    <row r="373" spans="1:67" ht="4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row>
    <row r="374" spans="1:67" ht="4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row>
    <row r="375" spans="1:67" ht="4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row>
    <row r="376" spans="1:67" ht="4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row>
    <row r="377" spans="1:67" ht="4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row>
    <row r="378" spans="1:67" ht="4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row>
    <row r="379" spans="1:67" ht="4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row>
    <row r="380" spans="1:67" ht="4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row>
    <row r="381" spans="1:67" ht="4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row>
    <row r="382" spans="1:67" ht="4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row>
    <row r="383" spans="1:67" ht="4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row>
    <row r="384" spans="1:67" ht="4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row>
    <row r="385" spans="1:67" ht="4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row>
    <row r="386" spans="1:67" ht="4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row>
    <row r="387" spans="1:67" ht="4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row>
    <row r="388" spans="1:67" ht="4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row>
    <row r="389" spans="1:67" ht="4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row>
    <row r="390" spans="1:67" ht="4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row>
    <row r="391" spans="1:67" ht="4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row>
    <row r="392" spans="1:67" ht="4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row>
    <row r="393" spans="1:67" ht="4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row>
    <row r="394" spans="1:67" ht="4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row>
    <row r="395" spans="1:67" ht="4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row>
    <row r="396" spans="1:67" ht="4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row>
    <row r="397" spans="1:67" ht="4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row>
    <row r="398" spans="1:67" ht="4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row>
    <row r="399" spans="1:67" ht="4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row>
    <row r="400" spans="1:67" ht="4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row>
    <row r="401" spans="1:67" ht="4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row>
    <row r="402" spans="1:67" ht="4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row>
    <row r="403" spans="1:67" ht="4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row>
    <row r="404" spans="1:67" ht="4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row>
    <row r="405" spans="1:67" ht="4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row>
    <row r="406" spans="1:67" ht="4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row>
    <row r="407" spans="1:67" ht="4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row>
    <row r="408" spans="1:67" ht="4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row>
    <row r="409" spans="1:67" ht="4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row>
    <row r="410" spans="1:67" ht="4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row>
    <row r="411" spans="1:67" ht="4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row>
    <row r="412" spans="1:67" ht="4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row>
    <row r="413" spans="1:67" ht="4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row>
    <row r="414" spans="1:67" ht="4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row>
    <row r="415" spans="1:67" ht="4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row>
    <row r="416" spans="1:67" ht="4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row>
    <row r="417" spans="1:67" ht="4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row>
    <row r="418" spans="1:67" ht="4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row>
    <row r="419" spans="1:67" ht="4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row>
    <row r="420" spans="1:67" ht="4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row>
    <row r="421" spans="1:67" ht="4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row>
    <row r="422" spans="1:67" ht="4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row>
    <row r="423" spans="1:67" ht="4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row>
    <row r="424" spans="1:67" ht="4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row>
    <row r="425" spans="1:67" ht="4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row>
    <row r="426" spans="1:67" ht="4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row>
    <row r="427" spans="1:67" ht="4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row>
    <row r="428" spans="1:67" ht="4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row>
    <row r="429" spans="1:67" ht="4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row>
    <row r="430" spans="1:67" ht="4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row>
    <row r="431" spans="1:67" ht="4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row>
    <row r="432" spans="1:67" ht="4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row>
    <row r="433" spans="1:67" ht="4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row>
    <row r="434" spans="1:67" ht="4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row>
    <row r="435" spans="1:67" ht="4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row>
    <row r="436" spans="1:67" ht="4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row>
    <row r="437" spans="1:67" ht="4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row>
    <row r="438" spans="1:67" ht="4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row>
    <row r="439" spans="1:67" ht="4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row>
    <row r="440" spans="1:67" ht="4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row>
    <row r="441" spans="1:67" ht="4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row>
    <row r="442" spans="1:67" ht="4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row>
    <row r="443" spans="1:67" ht="4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row>
    <row r="444" spans="1:67" ht="4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row>
    <row r="445" spans="1:67" ht="4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row>
    <row r="446" spans="1:67" ht="4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row>
    <row r="447" spans="1:67" ht="4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row>
    <row r="448" spans="1:67" ht="4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row>
    <row r="449" spans="1:67" ht="4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row>
    <row r="450" spans="1:67" ht="4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row>
    <row r="451" spans="1:67" ht="4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row>
    <row r="452" spans="1:67" ht="4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row>
    <row r="453" spans="1:67" ht="4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row>
    <row r="454" spans="1:67" ht="4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row>
    <row r="455" spans="1:67" ht="4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row>
    <row r="456" spans="1:67" ht="4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row>
    <row r="457" spans="1:67" ht="4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row>
    <row r="458" spans="1:67" ht="4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row>
    <row r="459" spans="1:67" ht="4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row>
    <row r="460" spans="1:67" ht="4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row>
    <row r="461" spans="1:67" ht="4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row>
    <row r="462" spans="1:67" ht="4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row>
    <row r="463" spans="1:67" ht="4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row>
    <row r="464" spans="1:67" ht="4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row>
    <row r="465" spans="1:67" ht="4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row>
    <row r="466" spans="1:67" ht="4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row>
    <row r="467" spans="1:67" ht="4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row>
    <row r="468" spans="1:67" ht="4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row>
    <row r="469" spans="1:67" ht="4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row>
    <row r="470" spans="1:67" ht="4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row>
    <row r="471" spans="1:67" ht="4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row>
    <row r="472" spans="1:67" ht="4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row>
    <row r="473" spans="1:67" ht="4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4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4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4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ht="4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row>
    <row r="478" spans="1:67" ht="4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row>
    <row r="479" spans="1:67" ht="4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row>
    <row r="480" spans="1:67" ht="4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row>
    <row r="481" spans="1:67" ht="4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row>
    <row r="482" spans="1:67" ht="4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row>
    <row r="483" spans="1:67" ht="4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row>
    <row r="484" spans="1:67" ht="4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4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4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4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4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4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4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4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4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4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4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4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4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ht="4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row>
    <row r="498" spans="1:67" ht="4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row>
    <row r="499" spans="1:67" ht="4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row>
    <row r="500" spans="1:67" ht="4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4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4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4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4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4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4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4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4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4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4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4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ht="4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row>
    <row r="513" spans="1:67" ht="4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row>
    <row r="514" spans="1:67" ht="4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row>
    <row r="515" spans="1:67" ht="4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row>
    <row r="516" spans="1:67" ht="4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row>
    <row r="517" spans="1:67" ht="4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row>
    <row r="518" spans="1:67" ht="4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row>
    <row r="519" spans="1:67" ht="4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4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4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4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4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4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ht="4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row>
    <row r="526" spans="1:67" ht="4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row>
    <row r="527" spans="1:67" ht="4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row>
    <row r="528" spans="1:67" ht="4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4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4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ht="4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row>
    <row r="532" spans="1:67" ht="4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row>
    <row r="533" spans="1:67" ht="4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row>
    <row r="534" spans="1:67" ht="4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4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4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ht="4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row>
    <row r="538" spans="1:67" ht="4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row>
    <row r="539" spans="1:67" ht="4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row>
    <row r="540" spans="1:67" ht="4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row>
    <row r="541" spans="1:67" ht="4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row>
    <row r="542" spans="1:67" ht="4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row>
    <row r="543" spans="1:67" ht="4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row>
    <row r="544" spans="1:67" ht="4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row>
    <row r="545" spans="1:67" ht="4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row>
    <row r="546" spans="1:67" ht="4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row>
    <row r="547" spans="1:67" ht="4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row>
    <row r="548" spans="1:67" ht="4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row>
    <row r="549" spans="1:67" ht="4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row>
    <row r="550" spans="1:67" ht="4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row>
    <row r="551" spans="1:67" ht="4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row>
    <row r="552" spans="1:67" ht="4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row>
    <row r="553" spans="1:67" ht="4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row>
    <row r="554" spans="1:67" ht="4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row>
    <row r="555" spans="1:67" ht="4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4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4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4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ht="4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row>
    <row r="560" spans="1:67" ht="4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row>
    <row r="561" spans="1:67" ht="4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row>
    <row r="562" spans="1:67" ht="4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row>
    <row r="563" spans="1:67" ht="4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row>
    <row r="564" spans="1:67" ht="4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row>
    <row r="565" spans="1:67" ht="4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row>
    <row r="566" spans="1:67" ht="4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row>
    <row r="567" spans="1:67" ht="4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row>
    <row r="568" spans="1:67" ht="4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row>
    <row r="569" spans="1:67" ht="4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row>
    <row r="570" spans="1:67" ht="4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row>
    <row r="571" spans="1:67" ht="4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row>
    <row r="572" spans="1:67" ht="4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row>
    <row r="573" spans="1:67" ht="4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row>
    <row r="574" spans="1:67" ht="4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row>
    <row r="575" spans="1:67" ht="4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row>
    <row r="576" spans="1:67" ht="4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row>
    <row r="577" spans="1:67" ht="4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row>
    <row r="578" spans="1:67" ht="4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row>
    <row r="579" spans="1:67" ht="4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row>
    <row r="580" spans="1:67" ht="4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row>
    <row r="581" spans="1:67" ht="4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row>
    <row r="582" spans="1:67" ht="4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row>
    <row r="583" spans="1:67" ht="4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ht="4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row>
    <row r="585" spans="1:67" ht="4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row>
    <row r="586" spans="1:67" ht="4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row>
    <row r="587" spans="1:67" ht="4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row>
    <row r="588" spans="1:67" ht="4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row>
    <row r="589" spans="1:67" ht="4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row>
    <row r="590" spans="1:67" ht="4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row>
    <row r="591" spans="1:67" ht="4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row>
    <row r="592" spans="1:67" ht="4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row>
    <row r="593" spans="1:67" ht="4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row>
    <row r="594" spans="1:67" ht="4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row>
    <row r="595" spans="1:67" ht="4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row>
    <row r="596" spans="1:67" ht="4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row>
    <row r="597" spans="1:67" ht="4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row>
    <row r="598" spans="1:67" ht="4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row>
    <row r="599" spans="1:67" ht="4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row>
    <row r="600" spans="1:67" ht="4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row>
    <row r="601" spans="1:67" ht="4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row>
    <row r="602" spans="1:67" ht="4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4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4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4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4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4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4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4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4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4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4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4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row>
    <row r="614" spans="1:67" ht="4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row>
    <row r="615" spans="1:67" ht="4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row>
    <row r="616" spans="1:67" ht="4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row>
    <row r="617" spans="1:67" ht="4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row>
    <row r="618" spans="1:67" ht="4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row>
    <row r="619" spans="1:67" ht="4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row>
    <row r="620" spans="1:67" ht="4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row>
    <row r="621" spans="1:67" ht="4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row>
    <row r="622" spans="1:67" ht="4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row>
    <row r="623" spans="1:67" ht="4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row>
    <row r="624" spans="1:67" ht="4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row>
    <row r="625" spans="1:67" ht="4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row>
    <row r="626" spans="1:67" ht="4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row>
    <row r="627" spans="1:67" ht="4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row>
    <row r="628" spans="1:67" ht="4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row>
    <row r="629" spans="1:67" ht="4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row>
    <row r="630" spans="1:67" ht="4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row>
    <row r="631" spans="1:67" ht="4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row>
    <row r="632" spans="1:67" ht="4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67" ht="4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67" ht="4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67" ht="4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row r="636" spans="1:67" ht="4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row>
    <row r="637" spans="1:67" ht="4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row>
    <row r="638" spans="1:67" ht="4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row>
    <row r="639" spans="1:67" ht="4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row>
    <row r="640" spans="1:67" ht="4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row>
    <row r="641" spans="1:67" ht="4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row>
    <row r="642" spans="1:67" ht="4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row>
    <row r="643" spans="1:67" ht="4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row>
    <row r="644" spans="1:67" ht="4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row>
    <row r="645" spans="1:67" ht="4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row>
    <row r="646" spans="1:67" ht="4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row>
    <row r="647" spans="1:67" ht="4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row>
    <row r="648" spans="1:67" ht="4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row>
    <row r="649" spans="1:67" ht="4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row>
    <row r="650" spans="1:67" ht="4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row>
    <row r="651" spans="1:67" ht="4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row>
    <row r="652" spans="1:67" ht="4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row>
    <row r="653" spans="1:67" ht="4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row>
    <row r="654" spans="1:67" ht="4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row>
    <row r="655" spans="1:67" ht="4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row>
    <row r="656" spans="1:67" ht="4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row>
    <row r="657" spans="1:67" ht="4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row>
    <row r="658" spans="1:67" ht="4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row>
    <row r="659" spans="1:67" ht="4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row>
    <row r="660" spans="1:67" ht="4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row>
    <row r="661" spans="1:67" ht="4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row>
    <row r="662" spans="1:67" ht="4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row>
    <row r="663" spans="1:67" ht="4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row>
    <row r="664" spans="1:67" ht="4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row>
    <row r="665" spans="1:67" ht="4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row>
    <row r="666" spans="1:67" ht="4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row>
    <row r="667" spans="1:67" ht="4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row>
    <row r="668" spans="1:67" ht="4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row>
    <row r="669" spans="1:67" ht="4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row>
    <row r="670" spans="1:67" ht="4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row>
    <row r="671" spans="1:67" ht="4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row>
    <row r="672" spans="1:67" ht="4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row>
    <row r="673" spans="1:67" ht="4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row>
    <row r="674" spans="1:67" ht="4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row>
    <row r="675" spans="1:67" ht="4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row>
    <row r="676" spans="1:67" ht="4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row>
    <row r="677" spans="1:67" ht="4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row>
    <row r="678" spans="1:67" ht="4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row>
    <row r="679" spans="1:67" ht="4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row>
    <row r="680" spans="1:67" ht="4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row>
    <row r="681" spans="1:67" ht="4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row>
    <row r="682" spans="1:67" ht="4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row>
    <row r="683" spans="1:67" ht="4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row>
    <row r="684" spans="1:67" ht="4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row>
    <row r="685" spans="1:67" ht="4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row>
    <row r="686" spans="1:67" ht="4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row>
    <row r="687" spans="1:67" ht="4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row>
    <row r="688" spans="1:67" ht="4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row>
    <row r="689" spans="1:67" ht="4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row>
    <row r="690" spans="1:67" ht="4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row>
    <row r="691" spans="1:67" ht="4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row>
    <row r="692" spans="1:67" ht="4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row>
    <row r="693" spans="1:67" ht="4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row>
    <row r="694" spans="1:67" ht="4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row>
    <row r="695" spans="1:67" ht="4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row>
    <row r="696" spans="1:67" ht="4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row>
    <row r="697" spans="1:67" ht="4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row>
    <row r="698" spans="1:67" ht="4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row>
    <row r="699" spans="1:67" ht="4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4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4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4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4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4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ht="4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4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ht="4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ht="4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row>
    <row r="709" spans="1:67" ht="4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row>
    <row r="710" spans="1:67" ht="4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row>
    <row r="711" spans="1:67" ht="4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row>
    <row r="712" spans="1:67" ht="4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row>
    <row r="713" spans="1:67" ht="4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row>
    <row r="714" spans="1:67" ht="4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row>
    <row r="715" spans="1:67" ht="4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row>
    <row r="716" spans="1:67" ht="4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row>
    <row r="717" spans="1:67" ht="4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row>
    <row r="718" spans="1:67" ht="4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row>
    <row r="719" spans="1:67" ht="4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row>
    <row r="720" spans="1:67" ht="4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row>
    <row r="721" spans="1:67" ht="4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row>
    <row r="722" spans="1:67" ht="4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row>
    <row r="723" spans="1:67" ht="4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row>
    <row r="724" spans="1:67" ht="4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row>
    <row r="725" spans="1:67" ht="4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row>
    <row r="726" spans="1:67" ht="4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row>
    <row r="727" spans="1:67" ht="4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row>
    <row r="728" spans="1:67" ht="4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row>
    <row r="729" spans="1:67" ht="4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row>
    <row r="730" spans="1:67" ht="4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row>
    <row r="731" spans="1:67" ht="4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row>
    <row r="732" spans="1:67" ht="4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row>
    <row r="733" spans="1:67" ht="4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row>
    <row r="734" spans="1:67" ht="4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row>
    <row r="735" spans="1:67" ht="4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row>
    <row r="736" spans="1:67" ht="4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row>
    <row r="737" spans="1:67" ht="4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row>
    <row r="738" spans="1:67" ht="4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row>
    <row r="739" spans="1:67" ht="4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row>
    <row r="740" spans="1:67" ht="4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row>
    <row r="741" spans="1:67" ht="4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row>
    <row r="742" spans="1:67" ht="4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row>
    <row r="743" spans="1:67" ht="4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row>
    <row r="744" spans="1:67" ht="4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row>
    <row r="745" spans="1:67" ht="4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row>
    <row r="746" spans="1:67" ht="4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row>
    <row r="747" spans="1:67" ht="4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row>
    <row r="748" spans="1:67" ht="4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row>
    <row r="749" spans="1:67" ht="4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row>
    <row r="750" spans="1:67" ht="4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row>
    <row r="751" spans="1:67" ht="4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row>
    <row r="752" spans="1:67" ht="4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row>
    <row r="753" spans="1:67" ht="4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row>
    <row r="754" spans="1:67" ht="4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row>
    <row r="755" spans="1:67" ht="4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row>
    <row r="756" spans="1:67" ht="4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row>
    <row r="757" spans="1:67" ht="4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row>
    <row r="758" spans="1:67" ht="4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row>
    <row r="759" spans="1:67" ht="4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row>
    <row r="760" spans="1:67" ht="4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row>
    <row r="761" spans="1:67" ht="4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row>
    <row r="762" spans="1:67" ht="4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row>
    <row r="763" spans="1:67" ht="4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row>
    <row r="764" spans="1:67" ht="4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row>
    <row r="765" spans="1:67" ht="4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row>
    <row r="766" spans="1:67" ht="4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row>
    <row r="767" spans="1:67" ht="4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row>
    <row r="768" spans="1:67" ht="4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row>
    <row r="769" spans="1:67" ht="4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row>
    <row r="770" spans="1:67" ht="4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row>
    <row r="771" spans="1:67" ht="4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row>
    <row r="772" spans="1:67" ht="4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row>
    <row r="773" spans="1:67" ht="4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row>
    <row r="774" spans="1:67" ht="4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row>
    <row r="775" spans="1:67" ht="4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row>
    <row r="776" spans="1:67" ht="4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row>
    <row r="777" spans="1:67" ht="4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row>
    <row r="778" spans="1:67" ht="4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row>
    <row r="779" spans="1:67" ht="4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row>
    <row r="780" spans="1:67" ht="4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row>
    <row r="781" spans="1:67" ht="4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row>
    <row r="782" spans="1:67" ht="4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row>
    <row r="783" spans="1:67" ht="4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row>
    <row r="784" spans="1:67" ht="4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row>
    <row r="785" spans="1:67" ht="4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row>
    <row r="786" spans="1:67" ht="4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row>
    <row r="787" spans="1:67" ht="4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row>
    <row r="788" spans="1:67" ht="4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row>
    <row r="789" spans="1:67" ht="4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row>
    <row r="790" spans="1:67" ht="4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row>
    <row r="791" spans="1:67" ht="4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row>
    <row r="792" spans="1:67" ht="4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row>
    <row r="793" spans="1:67" ht="4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row>
    <row r="794" spans="1:67" ht="4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row>
    <row r="795" spans="1:67" ht="4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row>
    <row r="796" spans="1:67" ht="4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row>
    <row r="797" spans="1:67" ht="4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row>
    <row r="798" spans="1:67" ht="4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row>
    <row r="799" spans="1:67" ht="4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row>
    <row r="800" spans="1:67" ht="4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row>
    <row r="801" spans="1:67" ht="4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row>
    <row r="802" spans="1:67" ht="4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row>
    <row r="803" spans="1:67" ht="4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row>
    <row r="804" spans="1:67" ht="4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row>
    <row r="805" spans="1:67" ht="4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row>
    <row r="806" spans="1:67" ht="4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row>
    <row r="807" spans="1:67" ht="4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row>
    <row r="808" spans="1:67" ht="4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row>
    <row r="809" spans="1:67" ht="4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row>
    <row r="810" spans="1:67" ht="4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row>
    <row r="811" spans="1:67" ht="4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row>
    <row r="812" spans="1:67" ht="4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row>
    <row r="813" spans="1:67" ht="4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row>
    <row r="814" spans="1:67" ht="4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row>
    <row r="815" spans="1:67" ht="4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row>
    <row r="816" spans="1:67" ht="4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row>
    <row r="817" spans="1:67" ht="4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row>
    <row r="818" spans="1:67" ht="4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row>
    <row r="819" spans="1:67" ht="4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row>
    <row r="820" spans="1:67" ht="4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row>
    <row r="821" spans="1:67" ht="4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row>
    <row r="822" spans="1:67" ht="4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row>
    <row r="823" spans="1:67" ht="4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row>
    <row r="824" spans="1:67" ht="4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row>
    <row r="825" spans="1:67" ht="4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row>
    <row r="826" spans="1:67" ht="4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row>
    <row r="827" spans="1:67" ht="4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row>
    <row r="828" spans="1:67" ht="4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row>
    <row r="829" spans="1:67" ht="4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row>
    <row r="830" spans="1:67" ht="4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row>
    <row r="831" spans="1:67" ht="4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row>
    <row r="832" spans="1:67" ht="4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row>
    <row r="833" spans="1:67" ht="4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row>
    <row r="834" spans="1:67" ht="4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row>
    <row r="835" spans="1:67" ht="4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row>
    <row r="836" spans="1:67" ht="4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row>
    <row r="837" spans="1:67" ht="4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row>
    <row r="838" spans="1:67" ht="4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row>
    <row r="839" spans="1:67" ht="4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row>
    <row r="840" spans="1:67" ht="4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row>
    <row r="841" spans="1:67" ht="4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row>
    <row r="842" spans="1:67" ht="4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row>
    <row r="843" spans="1:67" ht="4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row>
    <row r="844" spans="1:67" ht="4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row>
    <row r="845" spans="1:67" ht="4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row>
    <row r="846" spans="1:67" ht="4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row>
    <row r="847" spans="1:67" ht="4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row>
    <row r="848" spans="1:67" ht="4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row>
    <row r="849" spans="1:67" ht="4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row>
    <row r="850" spans="1:67" ht="4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row>
    <row r="851" spans="1:67" ht="4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row>
    <row r="852" spans="1:67" ht="4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row>
    <row r="853" spans="1:67" ht="4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row>
    <row r="854" spans="1:67" ht="4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row>
    <row r="855" spans="1:67" ht="4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row>
    <row r="856" spans="1:67" ht="4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row>
    <row r="857" spans="1:67" ht="4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row>
    <row r="858" spans="1:67" ht="4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row>
    <row r="859" spans="1:67" ht="4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row>
    <row r="860" spans="1:67" ht="4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row>
    <row r="861" spans="1:67" ht="4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row>
    <row r="862" spans="1:67" ht="4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row>
    <row r="863" spans="1:67" ht="4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row>
    <row r="864" spans="1:67" ht="4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row>
    <row r="865" spans="1:67" ht="4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row>
    <row r="866" spans="1:67" ht="4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row>
    <row r="867" spans="1:67" ht="4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row>
    <row r="868" spans="1:67" ht="4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row>
    <row r="869" spans="1:67" ht="4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row>
    <row r="870" spans="1:67" ht="4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row>
    <row r="871" spans="1:67" ht="4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row>
    <row r="872" spans="1:67" ht="4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row>
    <row r="873" spans="1:67" ht="4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row>
    <row r="874" spans="1:67" ht="4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row>
    <row r="875" spans="1:67" ht="4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row>
    <row r="876" spans="1:67" ht="4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row>
    <row r="877" spans="1:67" ht="4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row>
    <row r="878" spans="1:67" ht="4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row>
    <row r="879" spans="1:67" ht="4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row>
    <row r="880" spans="1:67" ht="4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row>
    <row r="881" spans="1:67" ht="4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row>
    <row r="882" spans="1:67" ht="4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row>
    <row r="883" spans="1:67" ht="4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row>
    <row r="884" spans="1:67" ht="4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row>
    <row r="885" spans="1:67" ht="4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row>
    <row r="886" spans="1:67" ht="4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row>
    <row r="887" spans="1:67" ht="4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row>
    <row r="888" spans="1:67" ht="4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row>
    <row r="889" spans="1:67" ht="4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row>
    <row r="890" spans="1:67" ht="4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row>
    <row r="891" spans="1:67" ht="4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row>
    <row r="892" spans="1:67" ht="4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row>
    <row r="893" spans="1:67" ht="4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row>
    <row r="894" spans="1:67" ht="4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row>
    <row r="895" spans="1:67" ht="4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row>
    <row r="896" spans="1:67" ht="4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row>
    <row r="897" spans="1:67" ht="4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row>
    <row r="898" spans="1:67" ht="4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row>
    <row r="899" spans="1:67" ht="4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row>
    <row r="900" spans="1:67" ht="4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row>
    <row r="901" spans="1:67" ht="4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row>
    <row r="902" spans="1:67" ht="4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row>
    <row r="903" spans="1:67" ht="4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row>
    <row r="904" spans="1:67" ht="4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row>
    <row r="905" spans="1:67" ht="4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row>
    <row r="906" spans="1:67" ht="4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row>
    <row r="907" spans="1:67" ht="4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row>
    <row r="908" spans="1:67" ht="4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row>
    <row r="909" spans="1:67" ht="4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row>
    <row r="910" spans="1:67" ht="4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row>
    <row r="911" spans="1:67" ht="4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row>
    <row r="912" spans="1:67" ht="4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row>
    <row r="913" spans="1:67" ht="4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row>
    <row r="914" spans="1:67" ht="4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row>
    <row r="915" spans="1:67" ht="4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row>
    <row r="916" spans="1:67" ht="4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row>
    <row r="917" spans="1:67" ht="4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row>
    <row r="918" spans="1:67" ht="4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row>
    <row r="919" spans="1:67" ht="4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row>
    <row r="920" spans="1:67" ht="4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row>
    <row r="921" spans="1:67" ht="4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row>
    <row r="922" spans="1:67" ht="4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row>
    <row r="923" spans="1:67" ht="4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row>
    <row r="924" spans="1:67" ht="4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row>
    <row r="925" spans="1:67" ht="4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row>
    <row r="926" spans="1:67" ht="4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row>
    <row r="927" spans="1:67" ht="4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row>
    <row r="928" spans="1:67" ht="4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row>
    <row r="929" spans="1:67" ht="4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row>
    <row r="930" spans="1:67" ht="4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row>
    <row r="931" spans="1:67" ht="4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row>
    <row r="932" spans="1:67" ht="4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row>
    <row r="933" spans="1:67" ht="4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row>
    <row r="934" spans="1:67" ht="4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row>
    <row r="935" spans="1:67" ht="4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row>
    <row r="936" spans="1:67" ht="4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row>
    <row r="937" spans="1:67" ht="4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row>
    <row r="938" spans="1:67" ht="4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row>
    <row r="939" spans="1:67" ht="4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row>
    <row r="940" spans="1:67" ht="4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row>
    <row r="941" spans="1:67" ht="4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row>
    <row r="942" spans="1:67" ht="4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row>
    <row r="943" spans="1:67" ht="4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row>
    <row r="944" spans="1:67" ht="4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row>
    <row r="945" spans="1:67" ht="4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row>
    <row r="946" spans="1:67" ht="4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row>
    <row r="947" spans="1:67" ht="4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row>
    <row r="948" spans="1:67" ht="4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row>
    <row r="949" spans="1:67" ht="4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row>
    <row r="950" spans="1:67" ht="4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row>
    <row r="951" spans="1:67" ht="4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row>
    <row r="952" spans="1:67" ht="4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row>
    <row r="953" spans="1:67" ht="4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row>
    <row r="954" spans="1:67" ht="4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row>
    <row r="955" spans="1:67" ht="4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row>
    <row r="956" spans="1:67" ht="4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row>
    <row r="957" spans="1:67" ht="4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row>
    <row r="958" spans="1:67" ht="4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row>
    <row r="959" spans="1:67" ht="4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row>
    <row r="960" spans="1:67" ht="4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row>
    <row r="961" spans="1:67" ht="4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row>
    <row r="962" spans="1:67" ht="4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row>
    <row r="963" spans="1:67" ht="4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row>
    <row r="964" spans="1:67" ht="4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row>
    <row r="965" spans="1:67" ht="4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row>
    <row r="966" spans="1:67" ht="4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row>
    <row r="967" spans="1:67" ht="4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row>
    <row r="968" spans="1:67" ht="4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row>
    <row r="969" spans="1:67" ht="4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row>
    <row r="970" spans="1:67" ht="4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row>
    <row r="971" spans="1:67" ht="4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row>
    <row r="972" spans="1:67" ht="4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row>
    <row r="973" spans="1:67" ht="4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row>
    <row r="974" spans="1:67" ht="4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row>
    <row r="975" spans="1:67" ht="4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row>
    <row r="976" spans="1:67" ht="4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row>
    <row r="977" spans="1:67" ht="4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row>
    <row r="978" spans="1:67" ht="4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row>
    <row r="979" spans="1:67" ht="4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row>
    <row r="980" spans="1:67" ht="4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row>
    <row r="981" spans="1:67" ht="4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row>
    <row r="982" spans="1:67" ht="4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row>
    <row r="983" spans="1:67" ht="4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row>
    <row r="984" spans="1:67" ht="4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row>
    <row r="985" spans="1:67" ht="4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row>
    <row r="986" spans="1:67" ht="4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row>
    <row r="987" spans="1:67" ht="4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row>
    <row r="988" spans="1:67" ht="4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row>
    <row r="989" spans="1:67" ht="4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row>
    <row r="990" spans="1:67" ht="4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row>
    <row r="991" spans="1:67" ht="4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row>
    <row r="992" spans="1:67" ht="4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row>
    <row r="993" spans="1:67" ht="4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row>
    <row r="994" spans="1:67" ht="4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row>
    <row r="995" spans="1:67" ht="4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row>
    <row r="996" spans="1:67" ht="4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row>
    <row r="997" spans="1:67" ht="4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row>
    <row r="998" spans="1:67" ht="4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row>
    <row r="999" spans="1:67" ht="4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row>
    <row r="1000" spans="1:67" ht="4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row>
    <row r="1001" spans="1:67" ht="43.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row>
    <row r="1002" spans="1:67" ht="43.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row>
    <row r="1003" spans="1:67" ht="43.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row>
  </sheetData>
  <autoFilter ref="B9:BB63"/>
  <mergeCells count="204">
    <mergeCell ref="A52:A58"/>
    <mergeCell ref="B52:B58"/>
    <mergeCell ref="C52:C58"/>
    <mergeCell ref="D52:D58"/>
    <mergeCell ref="E52:E58"/>
    <mergeCell ref="F52:F58"/>
    <mergeCell ref="G52:G58"/>
    <mergeCell ref="H52:H58"/>
    <mergeCell ref="I52:I58"/>
    <mergeCell ref="J52:J58"/>
    <mergeCell ref="K52:K58"/>
    <mergeCell ref="L52:L58"/>
    <mergeCell ref="M52:M58"/>
    <mergeCell ref="N52:N58"/>
    <mergeCell ref="O52:O58"/>
    <mergeCell ref="H39:H41"/>
    <mergeCell ref="I39:I41"/>
    <mergeCell ref="J39:J41"/>
    <mergeCell ref="K39:K41"/>
    <mergeCell ref="L39:L41"/>
    <mergeCell ref="M39:M41"/>
    <mergeCell ref="N39:N41"/>
    <mergeCell ref="O39:O41"/>
    <mergeCell ref="H42:H44"/>
    <mergeCell ref="I42:I44"/>
    <mergeCell ref="J42:J44"/>
    <mergeCell ref="K42:K44"/>
    <mergeCell ref="L42:L44"/>
    <mergeCell ref="M42:M44"/>
    <mergeCell ref="N42:N44"/>
    <mergeCell ref="O42:O44"/>
    <mergeCell ref="H33:H35"/>
    <mergeCell ref="I33:I35"/>
    <mergeCell ref="J33:J35"/>
    <mergeCell ref="K33:K35"/>
    <mergeCell ref="L33:L35"/>
    <mergeCell ref="M33:M35"/>
    <mergeCell ref="N33:N35"/>
    <mergeCell ref="O33:O35"/>
    <mergeCell ref="H36:H38"/>
    <mergeCell ref="I36:I38"/>
    <mergeCell ref="J36:J38"/>
    <mergeCell ref="K36:K38"/>
    <mergeCell ref="L36:L38"/>
    <mergeCell ref="M36:M38"/>
    <mergeCell ref="N36:N38"/>
    <mergeCell ref="O36:O38"/>
    <mergeCell ref="C27:C29"/>
    <mergeCell ref="D27:D29"/>
    <mergeCell ref="E27:E29"/>
    <mergeCell ref="F27:F29"/>
    <mergeCell ref="G27:G29"/>
    <mergeCell ref="H27:H29"/>
    <mergeCell ref="I27:I29"/>
    <mergeCell ref="J27:J29"/>
    <mergeCell ref="K27:K29"/>
    <mergeCell ref="H25:H26"/>
    <mergeCell ref="I25:I26"/>
    <mergeCell ref="J25:J26"/>
    <mergeCell ref="K25:K26"/>
    <mergeCell ref="L25:L26"/>
    <mergeCell ref="M25:M26"/>
    <mergeCell ref="N25:N26"/>
    <mergeCell ref="O25:O26"/>
    <mergeCell ref="H30:H32"/>
    <mergeCell ref="I30:I32"/>
    <mergeCell ref="J30:J32"/>
    <mergeCell ref="K30:K32"/>
    <mergeCell ref="L30:L32"/>
    <mergeCell ref="M30:M32"/>
    <mergeCell ref="N30:N32"/>
    <mergeCell ref="O30:O32"/>
    <mergeCell ref="L27:L29"/>
    <mergeCell ref="M27:M29"/>
    <mergeCell ref="N27:N29"/>
    <mergeCell ref="O27:O29"/>
    <mergeCell ref="H20:H21"/>
    <mergeCell ref="I20:I21"/>
    <mergeCell ref="J20:J21"/>
    <mergeCell ref="K20:K21"/>
    <mergeCell ref="L20:L21"/>
    <mergeCell ref="M20:M21"/>
    <mergeCell ref="O20:O21"/>
    <mergeCell ref="N20:N21"/>
    <mergeCell ref="H23:H24"/>
    <mergeCell ref="I23:I24"/>
    <mergeCell ref="J23:J24"/>
    <mergeCell ref="K23:K24"/>
    <mergeCell ref="L23:L24"/>
    <mergeCell ref="M23:M24"/>
    <mergeCell ref="N23:N24"/>
    <mergeCell ref="O23:O24"/>
    <mergeCell ref="I13:I15"/>
    <mergeCell ref="H13:H15"/>
    <mergeCell ref="J13:J15"/>
    <mergeCell ref="K13:K15"/>
    <mergeCell ref="L13:L15"/>
    <mergeCell ref="M13:M15"/>
    <mergeCell ref="N13:N15"/>
    <mergeCell ref="O13:O15"/>
    <mergeCell ref="H17:H19"/>
    <mergeCell ref="I17:I19"/>
    <mergeCell ref="J17:J19"/>
    <mergeCell ref="K17:K19"/>
    <mergeCell ref="L17:L19"/>
    <mergeCell ref="M17:M19"/>
    <mergeCell ref="N17:N19"/>
    <mergeCell ref="O17:O19"/>
    <mergeCell ref="G39:G41"/>
    <mergeCell ref="B42:B44"/>
    <mergeCell ref="C42:C44"/>
    <mergeCell ref="D42:D44"/>
    <mergeCell ref="E42:E44"/>
    <mergeCell ref="F42:F44"/>
    <mergeCell ref="G42:G44"/>
    <mergeCell ref="B39:B41"/>
    <mergeCell ref="C39:C41"/>
    <mergeCell ref="D39:D41"/>
    <mergeCell ref="E39:E41"/>
    <mergeCell ref="F39:F41"/>
    <mergeCell ref="A1:B4"/>
    <mergeCell ref="C1:AM4"/>
    <mergeCell ref="AN1:AP1"/>
    <mergeCell ref="AN2:AP2"/>
    <mergeCell ref="AN3:AP3"/>
    <mergeCell ref="AN4:AP4"/>
    <mergeCell ref="C5:AP5"/>
    <mergeCell ref="AK9:AL9"/>
    <mergeCell ref="AM9:AN9"/>
    <mergeCell ref="AO9:AP9"/>
    <mergeCell ref="A5:B5"/>
    <mergeCell ref="A6:B6"/>
    <mergeCell ref="A7:B7"/>
    <mergeCell ref="A8:B8"/>
    <mergeCell ref="AQ9:AR9"/>
    <mergeCell ref="AU9:AV9"/>
    <mergeCell ref="AY9:AZ9"/>
    <mergeCell ref="C6:AP6"/>
    <mergeCell ref="C7:AP7"/>
    <mergeCell ref="C8:AP8"/>
    <mergeCell ref="AQ8:AT8"/>
    <mergeCell ref="AU8:AX8"/>
    <mergeCell ref="AY8:BB8"/>
    <mergeCell ref="S9:X9"/>
    <mergeCell ref="A13:A15"/>
    <mergeCell ref="B13:B15"/>
    <mergeCell ref="A17:A19"/>
    <mergeCell ref="A20:A21"/>
    <mergeCell ref="A23:A24"/>
    <mergeCell ref="A25:A26"/>
    <mergeCell ref="A30:A32"/>
    <mergeCell ref="A33:A35"/>
    <mergeCell ref="A36:A38"/>
    <mergeCell ref="A39:A41"/>
    <mergeCell ref="A42:A44"/>
    <mergeCell ref="A27:A29"/>
    <mergeCell ref="B27:B29"/>
    <mergeCell ref="C13:C15"/>
    <mergeCell ref="D13:D15"/>
    <mergeCell ref="E13:E15"/>
    <mergeCell ref="F13:F15"/>
    <mergeCell ref="G13:G15"/>
    <mergeCell ref="G17:G19"/>
    <mergeCell ref="B20:B21"/>
    <mergeCell ref="C20:C21"/>
    <mergeCell ref="D20:D21"/>
    <mergeCell ref="E20:E21"/>
    <mergeCell ref="F20:F21"/>
    <mergeCell ref="G20:G21"/>
    <mergeCell ref="B17:B19"/>
    <mergeCell ref="C17:C19"/>
    <mergeCell ref="D17:D19"/>
    <mergeCell ref="E17:E19"/>
    <mergeCell ref="F17:F19"/>
    <mergeCell ref="G23:G24"/>
    <mergeCell ref="B25:B26"/>
    <mergeCell ref="C25:C26"/>
    <mergeCell ref="D25:D26"/>
    <mergeCell ref="E25:E26"/>
    <mergeCell ref="F25:F26"/>
    <mergeCell ref="G25:G26"/>
    <mergeCell ref="B23:B24"/>
    <mergeCell ref="C23:C24"/>
    <mergeCell ref="D23:D24"/>
    <mergeCell ref="E23:E24"/>
    <mergeCell ref="F23:F24"/>
    <mergeCell ref="G36:G38"/>
    <mergeCell ref="B36:B38"/>
    <mergeCell ref="C36:C38"/>
    <mergeCell ref="D36:D38"/>
    <mergeCell ref="E36:E38"/>
    <mergeCell ref="F36:F38"/>
    <mergeCell ref="G30:G32"/>
    <mergeCell ref="B33:B35"/>
    <mergeCell ref="C33:C35"/>
    <mergeCell ref="D33:D35"/>
    <mergeCell ref="E33:E35"/>
    <mergeCell ref="F33:F35"/>
    <mergeCell ref="G33:G35"/>
    <mergeCell ref="B30:B32"/>
    <mergeCell ref="C30:C32"/>
    <mergeCell ref="D30:D32"/>
    <mergeCell ref="E30:E32"/>
    <mergeCell ref="F30:F32"/>
  </mergeCells>
  <conditionalFormatting sqref="I16 I20 I47 Z47 Z61 Z16:Z19">
    <cfRule type="cellIs" dxfId="672" priority="89" operator="equal">
      <formula>"Muy Alta"</formula>
    </cfRule>
  </conditionalFormatting>
  <conditionalFormatting sqref="I16 I20 I47 Z47 Z61 Z16:Z19">
    <cfRule type="cellIs" dxfId="671" priority="90" operator="equal">
      <formula>"Alta"</formula>
    </cfRule>
  </conditionalFormatting>
  <conditionalFormatting sqref="I16 I20 I47 Z47 Z61 Z16:Z19">
    <cfRule type="cellIs" dxfId="670" priority="91" operator="equal">
      <formula>"Media"</formula>
    </cfRule>
  </conditionalFormatting>
  <conditionalFormatting sqref="I16 I20 I47 Z47 Z61 Z16:Z19">
    <cfRule type="cellIs" dxfId="669" priority="92" operator="equal">
      <formula>"Baja"</formula>
    </cfRule>
  </conditionalFormatting>
  <conditionalFormatting sqref="I16 I20 I47 Z47 Z61 Z16:Z19">
    <cfRule type="cellIs" dxfId="668" priority="93" operator="equal">
      <formula>"Muy Baja"</formula>
    </cfRule>
  </conditionalFormatting>
  <conditionalFormatting sqref="M16 M20 M47 AB13:AB21 AB24:AB26 AB30:AB49 AB60:AB61">
    <cfRule type="cellIs" dxfId="667" priority="94" operator="equal">
      <formula>"Catastrófico"</formula>
    </cfRule>
  </conditionalFormatting>
  <conditionalFormatting sqref="M16 M20 M47 AB13:AB21 AB24:AB26 AB30:AB49 AB60:AB61">
    <cfRule type="cellIs" dxfId="666" priority="95" operator="equal">
      <formula>"Mayor"</formula>
    </cfRule>
  </conditionalFormatting>
  <conditionalFormatting sqref="M16 M20 M47 AB13:AB21 AB24:AB26 AB30:AB49 AB60:AB61">
    <cfRule type="cellIs" dxfId="665" priority="96" operator="equal">
      <formula>"Moderado"</formula>
    </cfRule>
  </conditionalFormatting>
  <conditionalFormatting sqref="M16 M20 M47 AB13:AB21 AB24:AB26 AB30:AB49 AB60:AB61">
    <cfRule type="cellIs" dxfId="664" priority="97" operator="equal">
      <formula>"Menor"</formula>
    </cfRule>
  </conditionalFormatting>
  <conditionalFormatting sqref="M16 M20 M47 AB13:AB21 AB24:AB26 AB30:AB49 AB60:AB61">
    <cfRule type="cellIs" dxfId="663" priority="98" operator="equal">
      <formula>"Leve"</formula>
    </cfRule>
  </conditionalFormatting>
  <conditionalFormatting sqref="O16 O20 O47 AD47 AD61:AD62 AD16:AD19">
    <cfRule type="cellIs" dxfId="662" priority="99" operator="equal">
      <formula>"Extremo"</formula>
    </cfRule>
  </conditionalFormatting>
  <conditionalFormatting sqref="O16 O20 O47 AD47 AD61:AD62 AD16:AD19">
    <cfRule type="cellIs" dxfId="661" priority="100" operator="equal">
      <formula>"Alto"</formula>
    </cfRule>
  </conditionalFormatting>
  <conditionalFormatting sqref="O16 O20 O47 AD47 AD61:AD62 AD16:AD19">
    <cfRule type="cellIs" dxfId="660" priority="101" operator="equal">
      <formula>"Moderado"</formula>
    </cfRule>
  </conditionalFormatting>
  <conditionalFormatting sqref="O16 O20 O47 AD47 AD61:AD62 AD16:AD19">
    <cfRule type="cellIs" dxfId="659" priority="102" operator="equal">
      <formula>"Bajo"</formula>
    </cfRule>
  </conditionalFormatting>
  <conditionalFormatting sqref="Z20:Z21">
    <cfRule type="cellIs" dxfId="658" priority="103" operator="equal">
      <formula>"Muy Alta"</formula>
    </cfRule>
  </conditionalFormatting>
  <conditionalFormatting sqref="Z20:Z21">
    <cfRule type="cellIs" dxfId="657" priority="104" operator="equal">
      <formula>"Alta"</formula>
    </cfRule>
  </conditionalFormatting>
  <conditionalFormatting sqref="Z20:Z21">
    <cfRule type="cellIs" dxfId="656" priority="105" operator="equal">
      <formula>"Media"</formula>
    </cfRule>
  </conditionalFormatting>
  <conditionalFormatting sqref="Z20:Z21">
    <cfRule type="cellIs" dxfId="655" priority="106" operator="equal">
      <formula>"Baja"</formula>
    </cfRule>
  </conditionalFormatting>
  <conditionalFormatting sqref="Z20:Z21">
    <cfRule type="cellIs" dxfId="654" priority="107" operator="equal">
      <formula>"Muy Baja"</formula>
    </cfRule>
  </conditionalFormatting>
  <conditionalFormatting sqref="AD20:AD21">
    <cfRule type="cellIs" dxfId="653" priority="108" operator="equal">
      <formula>"Extremo"</formula>
    </cfRule>
  </conditionalFormatting>
  <conditionalFormatting sqref="AD20:AD21">
    <cfRule type="cellIs" dxfId="652" priority="109" operator="equal">
      <formula>"Alto"</formula>
    </cfRule>
  </conditionalFormatting>
  <conditionalFormatting sqref="AD20:AD21">
    <cfRule type="cellIs" dxfId="651" priority="110" operator="equal">
      <formula>"Moderado"</formula>
    </cfRule>
  </conditionalFormatting>
  <conditionalFormatting sqref="AD20:AD21">
    <cfRule type="cellIs" dxfId="650" priority="111" operator="equal">
      <formula>"Bajo"</formula>
    </cfRule>
  </conditionalFormatting>
  <conditionalFormatting sqref="L16 L20 L47">
    <cfRule type="containsText" dxfId="649" priority="112" operator="containsText" text="❌">
      <formula>NOT(ISERROR(SEARCH(("❌"),(L16))))</formula>
    </cfRule>
  </conditionalFormatting>
  <conditionalFormatting sqref="M25">
    <cfRule type="cellIs" dxfId="648" priority="113" operator="equal">
      <formula>"Catastrófico"</formula>
    </cfRule>
  </conditionalFormatting>
  <conditionalFormatting sqref="M25">
    <cfRule type="cellIs" dxfId="647" priority="114" operator="equal">
      <formula>"Mayor"</formula>
    </cfRule>
  </conditionalFormatting>
  <conditionalFormatting sqref="M25">
    <cfRule type="cellIs" dxfId="646" priority="115" operator="equal">
      <formula>"Moderado"</formula>
    </cfRule>
  </conditionalFormatting>
  <conditionalFormatting sqref="M25">
    <cfRule type="cellIs" dxfId="645" priority="116" operator="equal">
      <formula>"Menor"</formula>
    </cfRule>
  </conditionalFormatting>
  <conditionalFormatting sqref="M25">
    <cfRule type="cellIs" dxfId="644" priority="117" operator="equal">
      <formula>"Leve"</formula>
    </cfRule>
  </conditionalFormatting>
  <conditionalFormatting sqref="O25">
    <cfRule type="cellIs" dxfId="643" priority="118" operator="equal">
      <formula>"Extremo"</formula>
    </cfRule>
  </conditionalFormatting>
  <conditionalFormatting sqref="O25">
    <cfRule type="cellIs" dxfId="642" priority="119" operator="equal">
      <formula>"Alto"</formula>
    </cfRule>
  </conditionalFormatting>
  <conditionalFormatting sqref="O25">
    <cfRule type="cellIs" dxfId="641" priority="120" operator="equal">
      <formula>"Moderado"</formula>
    </cfRule>
  </conditionalFormatting>
  <conditionalFormatting sqref="O25">
    <cfRule type="cellIs" dxfId="640" priority="121" operator="equal">
      <formula>"Bajo"</formula>
    </cfRule>
  </conditionalFormatting>
  <conditionalFormatting sqref="Z25:Z26">
    <cfRule type="cellIs" dxfId="639" priority="122" operator="equal">
      <formula>"Muy Alta"</formula>
    </cfRule>
  </conditionalFormatting>
  <conditionalFormatting sqref="Z25:Z26">
    <cfRule type="cellIs" dxfId="638" priority="123" operator="equal">
      <formula>"Alta"</formula>
    </cfRule>
  </conditionalFormatting>
  <conditionalFormatting sqref="Z25:Z26">
    <cfRule type="cellIs" dxfId="637" priority="124" operator="equal">
      <formula>"Media"</formula>
    </cfRule>
  </conditionalFormatting>
  <conditionalFormatting sqref="Z25:Z26">
    <cfRule type="cellIs" dxfId="636" priority="125" operator="equal">
      <formula>"Baja"</formula>
    </cfRule>
  </conditionalFormatting>
  <conditionalFormatting sqref="Z25:Z26">
    <cfRule type="cellIs" dxfId="635" priority="126" operator="equal">
      <formula>"Muy Baja"</formula>
    </cfRule>
  </conditionalFormatting>
  <conditionalFormatting sqref="AD25:AD26">
    <cfRule type="cellIs" dxfId="634" priority="127" operator="equal">
      <formula>"Extremo"</formula>
    </cfRule>
  </conditionalFormatting>
  <conditionalFormatting sqref="AD25:AD26">
    <cfRule type="cellIs" dxfId="633" priority="128" operator="equal">
      <formula>"Alto"</formula>
    </cfRule>
  </conditionalFormatting>
  <conditionalFormatting sqref="AD25:AD26">
    <cfRule type="cellIs" dxfId="632" priority="129" operator="equal">
      <formula>"Moderado"</formula>
    </cfRule>
  </conditionalFormatting>
  <conditionalFormatting sqref="AD25:AD26">
    <cfRule type="cellIs" dxfId="631" priority="130" operator="equal">
      <formula>"Bajo"</formula>
    </cfRule>
  </conditionalFormatting>
  <conditionalFormatting sqref="L25">
    <cfRule type="containsText" dxfId="630" priority="131" operator="containsText" text="❌">
      <formula>NOT(ISERROR(SEARCH(("❌"),(L25))))</formula>
    </cfRule>
  </conditionalFormatting>
  <conditionalFormatting sqref="I13">
    <cfRule type="cellIs" dxfId="629" priority="132" operator="equal">
      <formula>"Muy Alta"</formula>
    </cfRule>
  </conditionalFormatting>
  <conditionalFormatting sqref="I13">
    <cfRule type="cellIs" dxfId="628" priority="133" operator="equal">
      <formula>"Alta"</formula>
    </cfRule>
  </conditionalFormatting>
  <conditionalFormatting sqref="I13">
    <cfRule type="cellIs" dxfId="627" priority="134" operator="equal">
      <formula>"Media"</formula>
    </cfRule>
  </conditionalFormatting>
  <conditionalFormatting sqref="I13">
    <cfRule type="cellIs" dxfId="626" priority="135" operator="equal">
      <formula>"Baja"</formula>
    </cfRule>
  </conditionalFormatting>
  <conditionalFormatting sqref="I13">
    <cfRule type="cellIs" dxfId="625" priority="136" operator="equal">
      <formula>"Muy Baja"</formula>
    </cfRule>
  </conditionalFormatting>
  <conditionalFormatting sqref="M13">
    <cfRule type="cellIs" dxfId="624" priority="137" operator="equal">
      <formula>"Catastrófico"</formula>
    </cfRule>
  </conditionalFormatting>
  <conditionalFormatting sqref="M13">
    <cfRule type="cellIs" dxfId="623" priority="138" operator="equal">
      <formula>"Mayor"</formula>
    </cfRule>
  </conditionalFormatting>
  <conditionalFormatting sqref="M13">
    <cfRule type="cellIs" dxfId="622" priority="139" operator="equal">
      <formula>"Moderado"</formula>
    </cfRule>
  </conditionalFormatting>
  <conditionalFormatting sqref="M13">
    <cfRule type="cellIs" dxfId="621" priority="140" operator="equal">
      <formula>"Menor"</formula>
    </cfRule>
  </conditionalFormatting>
  <conditionalFormatting sqref="M13">
    <cfRule type="cellIs" dxfId="620" priority="141" operator="equal">
      <formula>"Leve"</formula>
    </cfRule>
  </conditionalFormatting>
  <conditionalFormatting sqref="O13">
    <cfRule type="cellIs" dxfId="619" priority="142" operator="equal">
      <formula>"Extremo"</formula>
    </cfRule>
  </conditionalFormatting>
  <conditionalFormatting sqref="O13">
    <cfRule type="cellIs" dxfId="618" priority="143" operator="equal">
      <formula>"Alto"</formula>
    </cfRule>
  </conditionalFormatting>
  <conditionalFormatting sqref="O13">
    <cfRule type="cellIs" dxfId="617" priority="144" operator="equal">
      <formula>"Moderado"</formula>
    </cfRule>
  </conditionalFormatting>
  <conditionalFormatting sqref="O13">
    <cfRule type="cellIs" dxfId="616" priority="145" operator="equal">
      <formula>"Bajo"</formula>
    </cfRule>
  </conditionalFormatting>
  <conditionalFormatting sqref="Z13:Z15">
    <cfRule type="cellIs" dxfId="615" priority="146" operator="equal">
      <formula>"Muy Alta"</formula>
    </cfRule>
  </conditionalFormatting>
  <conditionalFormatting sqref="Z13:Z15">
    <cfRule type="cellIs" dxfId="614" priority="147" operator="equal">
      <formula>"Alta"</formula>
    </cfRule>
  </conditionalFormatting>
  <conditionalFormatting sqref="Z13:Z15">
    <cfRule type="cellIs" dxfId="613" priority="148" operator="equal">
      <formula>"Media"</formula>
    </cfRule>
  </conditionalFormatting>
  <conditionalFormatting sqref="Z13:Z15">
    <cfRule type="cellIs" dxfId="612" priority="149" operator="equal">
      <formula>"Baja"</formula>
    </cfRule>
  </conditionalFormatting>
  <conditionalFormatting sqref="Z13:Z15">
    <cfRule type="cellIs" dxfId="611" priority="150" operator="equal">
      <formula>"Muy Baja"</formula>
    </cfRule>
  </conditionalFormatting>
  <conditionalFormatting sqref="AD13:AD15">
    <cfRule type="cellIs" dxfId="610" priority="151" operator="equal">
      <formula>"Extremo"</formula>
    </cfRule>
  </conditionalFormatting>
  <conditionalFormatting sqref="AD13:AD15">
    <cfRule type="cellIs" dxfId="609" priority="152" operator="equal">
      <formula>"Alto"</formula>
    </cfRule>
  </conditionalFormatting>
  <conditionalFormatting sqref="AD13:AD15">
    <cfRule type="cellIs" dxfId="608" priority="153" operator="equal">
      <formula>"Moderado"</formula>
    </cfRule>
  </conditionalFormatting>
  <conditionalFormatting sqref="AD13:AD15">
    <cfRule type="cellIs" dxfId="607" priority="154" operator="equal">
      <formula>"Bajo"</formula>
    </cfRule>
  </conditionalFormatting>
  <conditionalFormatting sqref="L13">
    <cfRule type="containsText" dxfId="606" priority="155" operator="containsText" text="❌">
      <formula>NOT(ISERROR(SEARCH(("❌"),(L13))))</formula>
    </cfRule>
  </conditionalFormatting>
  <conditionalFormatting sqref="I49">
    <cfRule type="cellIs" dxfId="605" priority="156" operator="equal">
      <formula>"Muy Alta"</formula>
    </cfRule>
  </conditionalFormatting>
  <conditionalFormatting sqref="I49">
    <cfRule type="cellIs" dxfId="604" priority="157" operator="equal">
      <formula>"Alta"</formula>
    </cfRule>
  </conditionalFormatting>
  <conditionalFormatting sqref="I49">
    <cfRule type="cellIs" dxfId="603" priority="158" operator="equal">
      <formula>"Media"</formula>
    </cfRule>
  </conditionalFormatting>
  <conditionalFormatting sqref="I49">
    <cfRule type="cellIs" dxfId="602" priority="159" operator="equal">
      <formula>"Baja"</formula>
    </cfRule>
  </conditionalFormatting>
  <conditionalFormatting sqref="I49">
    <cfRule type="cellIs" dxfId="601" priority="160" operator="equal">
      <formula>"Muy Baja"</formula>
    </cfRule>
  </conditionalFormatting>
  <conditionalFormatting sqref="M49">
    <cfRule type="cellIs" dxfId="600" priority="161" operator="equal">
      <formula>"Catastrófico"</formula>
    </cfRule>
  </conditionalFormatting>
  <conditionalFormatting sqref="M49">
    <cfRule type="cellIs" dxfId="599" priority="162" operator="equal">
      <formula>"Mayor"</formula>
    </cfRule>
  </conditionalFormatting>
  <conditionalFormatting sqref="M49">
    <cfRule type="cellIs" dxfId="598" priority="163" operator="equal">
      <formula>"Moderado"</formula>
    </cfRule>
  </conditionalFormatting>
  <conditionalFormatting sqref="M49">
    <cfRule type="cellIs" dxfId="597" priority="164" operator="equal">
      <formula>"Menor"</formula>
    </cfRule>
  </conditionalFormatting>
  <conditionalFormatting sqref="M49">
    <cfRule type="cellIs" dxfId="596" priority="165" operator="equal">
      <formula>"Leve"</formula>
    </cfRule>
  </conditionalFormatting>
  <conditionalFormatting sqref="O49">
    <cfRule type="cellIs" dxfId="595" priority="166" operator="equal">
      <formula>"Extremo"</formula>
    </cfRule>
  </conditionalFormatting>
  <conditionalFormatting sqref="O49">
    <cfRule type="cellIs" dxfId="594" priority="167" operator="equal">
      <formula>"Alto"</formula>
    </cfRule>
  </conditionalFormatting>
  <conditionalFormatting sqref="O49">
    <cfRule type="cellIs" dxfId="593" priority="168" operator="equal">
      <formula>"Moderado"</formula>
    </cfRule>
  </conditionalFormatting>
  <conditionalFormatting sqref="O49">
    <cfRule type="cellIs" dxfId="592" priority="169" operator="equal">
      <formula>"Bajo"</formula>
    </cfRule>
  </conditionalFormatting>
  <conditionalFormatting sqref="Z49">
    <cfRule type="cellIs" dxfId="591" priority="170" operator="equal">
      <formula>"Muy Alta"</formula>
    </cfRule>
  </conditionalFormatting>
  <conditionalFormatting sqref="Z49">
    <cfRule type="cellIs" dxfId="590" priority="171" operator="equal">
      <formula>"Alta"</formula>
    </cfRule>
  </conditionalFormatting>
  <conditionalFormatting sqref="Z49">
    <cfRule type="cellIs" dxfId="589" priority="172" operator="equal">
      <formula>"Media"</formula>
    </cfRule>
  </conditionalFormatting>
  <conditionalFormatting sqref="Z49">
    <cfRule type="cellIs" dxfId="588" priority="173" operator="equal">
      <formula>"Baja"</formula>
    </cfRule>
  </conditionalFormatting>
  <conditionalFormatting sqref="Z49">
    <cfRule type="cellIs" dxfId="587" priority="174" operator="equal">
      <formula>"Muy Baja"</formula>
    </cfRule>
  </conditionalFormatting>
  <conditionalFormatting sqref="AD49">
    <cfRule type="cellIs" dxfId="586" priority="175" operator="equal">
      <formula>"Extremo"</formula>
    </cfRule>
  </conditionalFormatting>
  <conditionalFormatting sqref="AD49">
    <cfRule type="cellIs" dxfId="585" priority="176" operator="equal">
      <formula>"Alto"</formula>
    </cfRule>
  </conditionalFormatting>
  <conditionalFormatting sqref="AD49">
    <cfRule type="cellIs" dxfId="584" priority="177" operator="equal">
      <formula>"Moderado"</formula>
    </cfRule>
  </conditionalFormatting>
  <conditionalFormatting sqref="AD49">
    <cfRule type="cellIs" dxfId="583" priority="178" operator="equal">
      <formula>"Bajo"</formula>
    </cfRule>
  </conditionalFormatting>
  <conditionalFormatting sqref="L49">
    <cfRule type="containsText" dxfId="582" priority="179" operator="containsText" text="❌">
      <formula>NOT(ISERROR(SEARCH(("❌"),(L49))))</formula>
    </cfRule>
  </conditionalFormatting>
  <conditionalFormatting sqref="Z24">
    <cfRule type="cellIs" dxfId="581" priority="180" operator="equal">
      <formula>"Muy Alta"</formula>
    </cfRule>
  </conditionalFormatting>
  <conditionalFormatting sqref="Z24">
    <cfRule type="cellIs" dxfId="580" priority="181" operator="equal">
      <formula>"Alta"</formula>
    </cfRule>
  </conditionalFormatting>
  <conditionalFormatting sqref="Z24">
    <cfRule type="cellIs" dxfId="579" priority="182" operator="equal">
      <formula>"Media"</formula>
    </cfRule>
  </conditionalFormatting>
  <conditionalFormatting sqref="Z24">
    <cfRule type="cellIs" dxfId="578" priority="183" operator="equal">
      <formula>"Baja"</formula>
    </cfRule>
  </conditionalFormatting>
  <conditionalFormatting sqref="Z24">
    <cfRule type="cellIs" dxfId="577" priority="184" operator="equal">
      <formula>"Muy Baja"</formula>
    </cfRule>
  </conditionalFormatting>
  <conditionalFormatting sqref="AD24">
    <cfRule type="cellIs" dxfId="576" priority="185" operator="equal">
      <formula>"Extremo"</formula>
    </cfRule>
  </conditionalFormatting>
  <conditionalFormatting sqref="AD24">
    <cfRule type="cellIs" dxfId="575" priority="186" operator="equal">
      <formula>"Alto"</formula>
    </cfRule>
  </conditionalFormatting>
  <conditionalFormatting sqref="AD24">
    <cfRule type="cellIs" dxfId="574" priority="187" operator="equal">
      <formula>"Moderado"</formula>
    </cfRule>
  </conditionalFormatting>
  <conditionalFormatting sqref="AD24">
    <cfRule type="cellIs" dxfId="573" priority="188" operator="equal">
      <formula>"Bajo"</formula>
    </cfRule>
  </conditionalFormatting>
  <conditionalFormatting sqref="I17">
    <cfRule type="cellIs" dxfId="572" priority="189" operator="equal">
      <formula>"Muy Alta"</formula>
    </cfRule>
  </conditionalFormatting>
  <conditionalFormatting sqref="I17">
    <cfRule type="cellIs" dxfId="571" priority="190" operator="equal">
      <formula>"Alta"</formula>
    </cfRule>
  </conditionalFormatting>
  <conditionalFormatting sqref="I17">
    <cfRule type="cellIs" dxfId="570" priority="191" operator="equal">
      <formula>"Media"</formula>
    </cfRule>
  </conditionalFormatting>
  <conditionalFormatting sqref="I17">
    <cfRule type="cellIs" dxfId="569" priority="192" operator="equal">
      <formula>"Baja"</formula>
    </cfRule>
  </conditionalFormatting>
  <conditionalFormatting sqref="I17">
    <cfRule type="cellIs" dxfId="568" priority="193" operator="equal">
      <formula>"Muy Baja"</formula>
    </cfRule>
  </conditionalFormatting>
  <conditionalFormatting sqref="M17">
    <cfRule type="cellIs" dxfId="567" priority="194" operator="equal">
      <formula>"Catastrófico"</formula>
    </cfRule>
  </conditionalFormatting>
  <conditionalFormatting sqref="M17">
    <cfRule type="cellIs" dxfId="566" priority="195" operator="equal">
      <formula>"Mayor"</formula>
    </cfRule>
  </conditionalFormatting>
  <conditionalFormatting sqref="M17">
    <cfRule type="cellIs" dxfId="565" priority="196" operator="equal">
      <formula>"Moderado"</formula>
    </cfRule>
  </conditionalFormatting>
  <conditionalFormatting sqref="M17">
    <cfRule type="cellIs" dxfId="564" priority="197" operator="equal">
      <formula>"Menor"</formula>
    </cfRule>
  </conditionalFormatting>
  <conditionalFormatting sqref="M17">
    <cfRule type="cellIs" dxfId="563" priority="198" operator="equal">
      <formula>"Leve"</formula>
    </cfRule>
  </conditionalFormatting>
  <conditionalFormatting sqref="O17">
    <cfRule type="cellIs" dxfId="562" priority="199" operator="equal">
      <formula>"Extremo"</formula>
    </cfRule>
  </conditionalFormatting>
  <conditionalFormatting sqref="O17">
    <cfRule type="cellIs" dxfId="561" priority="200" operator="equal">
      <formula>"Alto"</formula>
    </cfRule>
  </conditionalFormatting>
  <conditionalFormatting sqref="O17">
    <cfRule type="cellIs" dxfId="560" priority="201" operator="equal">
      <formula>"Moderado"</formula>
    </cfRule>
  </conditionalFormatting>
  <conditionalFormatting sqref="O17">
    <cfRule type="cellIs" dxfId="559" priority="202" operator="equal">
      <formula>"Bajo"</formula>
    </cfRule>
  </conditionalFormatting>
  <conditionalFormatting sqref="L17">
    <cfRule type="containsText" dxfId="558" priority="212" operator="containsText" text="❌">
      <formula>NOT(ISERROR(SEARCH(("❌"),(L17))))</formula>
    </cfRule>
  </conditionalFormatting>
  <conditionalFormatting sqref="I25">
    <cfRule type="cellIs" dxfId="557" priority="213" operator="equal">
      <formula>"Muy Alta"</formula>
    </cfRule>
  </conditionalFormatting>
  <conditionalFormatting sqref="I25">
    <cfRule type="cellIs" dxfId="556" priority="214" operator="equal">
      <formula>"Alta"</formula>
    </cfRule>
  </conditionalFormatting>
  <conditionalFormatting sqref="I25">
    <cfRule type="cellIs" dxfId="555" priority="215" operator="equal">
      <formula>"Media"</formula>
    </cfRule>
  </conditionalFormatting>
  <conditionalFormatting sqref="I25">
    <cfRule type="cellIs" dxfId="554" priority="216" operator="equal">
      <formula>"Baja"</formula>
    </cfRule>
  </conditionalFormatting>
  <conditionalFormatting sqref="I25">
    <cfRule type="cellIs" dxfId="553" priority="217" operator="equal">
      <formula>"Muy Baja"</formula>
    </cfRule>
  </conditionalFormatting>
  <conditionalFormatting sqref="I30">
    <cfRule type="cellIs" dxfId="552" priority="218" operator="equal">
      <formula>"Muy Alta"</formula>
    </cfRule>
  </conditionalFormatting>
  <conditionalFormatting sqref="I30">
    <cfRule type="cellIs" dxfId="551" priority="219" operator="equal">
      <formula>"Alta"</formula>
    </cfRule>
  </conditionalFormatting>
  <conditionalFormatting sqref="I30">
    <cfRule type="cellIs" dxfId="550" priority="220" operator="equal">
      <formula>"Media"</formula>
    </cfRule>
  </conditionalFormatting>
  <conditionalFormatting sqref="I30">
    <cfRule type="cellIs" dxfId="549" priority="221" operator="equal">
      <formula>"Baja"</formula>
    </cfRule>
  </conditionalFormatting>
  <conditionalFormatting sqref="I30">
    <cfRule type="cellIs" dxfId="548" priority="222" operator="equal">
      <formula>"Muy Baja"</formula>
    </cfRule>
  </conditionalFormatting>
  <conditionalFormatting sqref="M30">
    <cfRule type="cellIs" dxfId="547" priority="223" operator="equal">
      <formula>"Catastrófico"</formula>
    </cfRule>
  </conditionalFormatting>
  <conditionalFormatting sqref="M30">
    <cfRule type="cellIs" dxfId="546" priority="224" operator="equal">
      <formula>"Mayor"</formula>
    </cfRule>
  </conditionalFormatting>
  <conditionalFormatting sqref="M30">
    <cfRule type="cellIs" dxfId="545" priority="225" operator="equal">
      <formula>"Moderado"</formula>
    </cfRule>
  </conditionalFormatting>
  <conditionalFormatting sqref="M30">
    <cfRule type="cellIs" dxfId="544" priority="226" operator="equal">
      <formula>"Menor"</formula>
    </cfRule>
  </conditionalFormatting>
  <conditionalFormatting sqref="M30">
    <cfRule type="cellIs" dxfId="543" priority="227" operator="equal">
      <formula>"Leve"</formula>
    </cfRule>
  </conditionalFormatting>
  <conditionalFormatting sqref="O30">
    <cfRule type="cellIs" dxfId="542" priority="228" operator="equal">
      <formula>"Extremo"</formula>
    </cfRule>
  </conditionalFormatting>
  <conditionalFormatting sqref="O30">
    <cfRule type="cellIs" dxfId="541" priority="229" operator="equal">
      <formula>"Alto"</formula>
    </cfRule>
  </conditionalFormatting>
  <conditionalFormatting sqref="O30">
    <cfRule type="cellIs" dxfId="540" priority="230" operator="equal">
      <formula>"Moderado"</formula>
    </cfRule>
  </conditionalFormatting>
  <conditionalFormatting sqref="O30">
    <cfRule type="cellIs" dxfId="539" priority="231" operator="equal">
      <formula>"Bajo"</formula>
    </cfRule>
  </conditionalFormatting>
  <conditionalFormatting sqref="Z30:Z32">
    <cfRule type="cellIs" dxfId="538" priority="232" operator="equal">
      <formula>"Muy Alta"</formula>
    </cfRule>
  </conditionalFormatting>
  <conditionalFormatting sqref="Z30:Z32">
    <cfRule type="cellIs" dxfId="537" priority="233" operator="equal">
      <formula>"Alta"</formula>
    </cfRule>
  </conditionalFormatting>
  <conditionalFormatting sqref="Z30:Z32">
    <cfRule type="cellIs" dxfId="536" priority="234" operator="equal">
      <formula>"Media"</formula>
    </cfRule>
  </conditionalFormatting>
  <conditionalFormatting sqref="Z30:Z32">
    <cfRule type="cellIs" dxfId="535" priority="235" operator="equal">
      <formula>"Baja"</formula>
    </cfRule>
  </conditionalFormatting>
  <conditionalFormatting sqref="Z30:Z32">
    <cfRule type="cellIs" dxfId="534" priority="236" operator="equal">
      <formula>"Muy Baja"</formula>
    </cfRule>
  </conditionalFormatting>
  <conditionalFormatting sqref="AD30:AD32">
    <cfRule type="cellIs" dxfId="533" priority="237" operator="equal">
      <formula>"Extremo"</formula>
    </cfRule>
  </conditionalFormatting>
  <conditionalFormatting sqref="AD30:AD32">
    <cfRule type="cellIs" dxfId="532" priority="238" operator="equal">
      <formula>"Alto"</formula>
    </cfRule>
  </conditionalFormatting>
  <conditionalFormatting sqref="AD30:AD32">
    <cfRule type="cellIs" dxfId="531" priority="239" operator="equal">
      <formula>"Moderado"</formula>
    </cfRule>
  </conditionalFormatting>
  <conditionalFormatting sqref="AD30:AD32">
    <cfRule type="cellIs" dxfId="530" priority="240" operator="equal">
      <formula>"Bajo"</formula>
    </cfRule>
  </conditionalFormatting>
  <conditionalFormatting sqref="L30">
    <cfRule type="containsText" dxfId="529" priority="241" operator="containsText" text="❌">
      <formula>NOT(ISERROR(SEARCH(("❌"),(L30))))</formula>
    </cfRule>
  </conditionalFormatting>
  <conditionalFormatting sqref="I45">
    <cfRule type="cellIs" dxfId="528" priority="242" operator="equal">
      <formula>"Muy Alta"</formula>
    </cfRule>
  </conditionalFormatting>
  <conditionalFormatting sqref="I45">
    <cfRule type="cellIs" dxfId="527" priority="243" operator="equal">
      <formula>"Alta"</formula>
    </cfRule>
  </conditionalFormatting>
  <conditionalFormatting sqref="I45">
    <cfRule type="cellIs" dxfId="526" priority="244" operator="equal">
      <formula>"Media"</formula>
    </cfRule>
  </conditionalFormatting>
  <conditionalFormatting sqref="I45">
    <cfRule type="cellIs" dxfId="525" priority="245" operator="equal">
      <formula>"Baja"</formula>
    </cfRule>
  </conditionalFormatting>
  <conditionalFormatting sqref="I45">
    <cfRule type="cellIs" dxfId="524" priority="246" operator="equal">
      <formula>"Muy Baja"</formula>
    </cfRule>
  </conditionalFormatting>
  <conditionalFormatting sqref="M45">
    <cfRule type="cellIs" dxfId="523" priority="247" operator="equal">
      <formula>"Catastrófico"</formula>
    </cfRule>
  </conditionalFormatting>
  <conditionalFormatting sqref="M45">
    <cfRule type="cellIs" dxfId="522" priority="248" operator="equal">
      <formula>"Mayor"</formula>
    </cfRule>
  </conditionalFormatting>
  <conditionalFormatting sqref="M45">
    <cfRule type="cellIs" dxfId="521" priority="249" operator="equal">
      <formula>"Moderado"</formula>
    </cfRule>
  </conditionalFormatting>
  <conditionalFormatting sqref="M45">
    <cfRule type="cellIs" dxfId="520" priority="250" operator="equal">
      <formula>"Menor"</formula>
    </cfRule>
  </conditionalFormatting>
  <conditionalFormatting sqref="M45">
    <cfRule type="cellIs" dxfId="519" priority="251" operator="equal">
      <formula>"Leve"</formula>
    </cfRule>
  </conditionalFormatting>
  <conditionalFormatting sqref="O45">
    <cfRule type="cellIs" dxfId="518" priority="252" operator="equal">
      <formula>"Extremo"</formula>
    </cfRule>
  </conditionalFormatting>
  <conditionalFormatting sqref="O45">
    <cfRule type="cellIs" dxfId="517" priority="253" operator="equal">
      <formula>"Alto"</formula>
    </cfRule>
  </conditionalFormatting>
  <conditionalFormatting sqref="O45">
    <cfRule type="cellIs" dxfId="516" priority="254" operator="equal">
      <formula>"Moderado"</formula>
    </cfRule>
  </conditionalFormatting>
  <conditionalFormatting sqref="O45">
    <cfRule type="cellIs" dxfId="515" priority="255" operator="equal">
      <formula>"Bajo"</formula>
    </cfRule>
  </conditionalFormatting>
  <conditionalFormatting sqref="Z45">
    <cfRule type="cellIs" dxfId="514" priority="256" operator="equal">
      <formula>"Muy Alta"</formula>
    </cfRule>
  </conditionalFormatting>
  <conditionalFormatting sqref="Z45">
    <cfRule type="cellIs" dxfId="513" priority="257" operator="equal">
      <formula>"Alta"</formula>
    </cfRule>
  </conditionalFormatting>
  <conditionalFormatting sqref="Z45">
    <cfRule type="cellIs" dxfId="512" priority="258" operator="equal">
      <formula>"Media"</formula>
    </cfRule>
  </conditionalFormatting>
  <conditionalFormatting sqref="Z45">
    <cfRule type="cellIs" dxfId="511" priority="259" operator="equal">
      <formula>"Baja"</formula>
    </cfRule>
  </conditionalFormatting>
  <conditionalFormatting sqref="Z45">
    <cfRule type="cellIs" dxfId="510" priority="260" operator="equal">
      <formula>"Muy Baja"</formula>
    </cfRule>
  </conditionalFormatting>
  <conditionalFormatting sqref="AD45">
    <cfRule type="cellIs" dxfId="509" priority="261" operator="equal">
      <formula>"Extremo"</formula>
    </cfRule>
  </conditionalFormatting>
  <conditionalFormatting sqref="AD45">
    <cfRule type="cellIs" dxfId="508" priority="262" operator="equal">
      <formula>"Alto"</formula>
    </cfRule>
  </conditionalFormatting>
  <conditionalFormatting sqref="AD45">
    <cfRule type="cellIs" dxfId="507" priority="263" operator="equal">
      <formula>"Moderado"</formula>
    </cfRule>
  </conditionalFormatting>
  <conditionalFormatting sqref="AD45">
    <cfRule type="cellIs" dxfId="506" priority="264" operator="equal">
      <formula>"Bajo"</formula>
    </cfRule>
  </conditionalFormatting>
  <conditionalFormatting sqref="L45">
    <cfRule type="containsText" dxfId="505" priority="265" operator="containsText" text="❌">
      <formula>NOT(ISERROR(SEARCH(("❌"),(L45))))</formula>
    </cfRule>
  </conditionalFormatting>
  <conditionalFormatting sqref="I46">
    <cfRule type="cellIs" dxfId="504" priority="266" operator="equal">
      <formula>"Muy Alta"</formula>
    </cfRule>
  </conditionalFormatting>
  <conditionalFormatting sqref="I46">
    <cfRule type="cellIs" dxfId="503" priority="267" operator="equal">
      <formula>"Alta"</formula>
    </cfRule>
  </conditionalFormatting>
  <conditionalFormatting sqref="I46">
    <cfRule type="cellIs" dxfId="502" priority="268" operator="equal">
      <formula>"Media"</formula>
    </cfRule>
  </conditionalFormatting>
  <conditionalFormatting sqref="I46">
    <cfRule type="cellIs" dxfId="501" priority="269" operator="equal">
      <formula>"Baja"</formula>
    </cfRule>
  </conditionalFormatting>
  <conditionalFormatting sqref="I46">
    <cfRule type="cellIs" dxfId="500" priority="270" operator="equal">
      <formula>"Muy Baja"</formula>
    </cfRule>
  </conditionalFormatting>
  <conditionalFormatting sqref="M46">
    <cfRule type="cellIs" dxfId="499" priority="271" operator="equal">
      <formula>"Catastrófico"</formula>
    </cfRule>
  </conditionalFormatting>
  <conditionalFormatting sqref="M46">
    <cfRule type="cellIs" dxfId="498" priority="272" operator="equal">
      <formula>"Mayor"</formula>
    </cfRule>
  </conditionalFormatting>
  <conditionalFormatting sqref="M46">
    <cfRule type="cellIs" dxfId="497" priority="273" operator="equal">
      <formula>"Moderado"</formula>
    </cfRule>
  </conditionalFormatting>
  <conditionalFormatting sqref="M46">
    <cfRule type="cellIs" dxfId="496" priority="274" operator="equal">
      <formula>"Menor"</formula>
    </cfRule>
  </conditionalFormatting>
  <conditionalFormatting sqref="M46">
    <cfRule type="cellIs" dxfId="495" priority="275" operator="equal">
      <formula>"Leve"</formula>
    </cfRule>
  </conditionalFormatting>
  <conditionalFormatting sqref="O46">
    <cfRule type="cellIs" dxfId="494" priority="276" operator="equal">
      <formula>"Extremo"</formula>
    </cfRule>
  </conditionalFormatting>
  <conditionalFormatting sqref="O46">
    <cfRule type="cellIs" dxfId="493" priority="277" operator="equal">
      <formula>"Alto"</formula>
    </cfRule>
  </conditionalFormatting>
  <conditionalFormatting sqref="O46">
    <cfRule type="cellIs" dxfId="492" priority="278" operator="equal">
      <formula>"Moderado"</formula>
    </cfRule>
  </conditionalFormatting>
  <conditionalFormatting sqref="O46">
    <cfRule type="cellIs" dxfId="491" priority="279" operator="equal">
      <formula>"Bajo"</formula>
    </cfRule>
  </conditionalFormatting>
  <conditionalFormatting sqref="Z46">
    <cfRule type="cellIs" dxfId="490" priority="280" operator="equal">
      <formula>"Muy Alta"</formula>
    </cfRule>
  </conditionalFormatting>
  <conditionalFormatting sqref="Z46">
    <cfRule type="cellIs" dxfId="489" priority="281" operator="equal">
      <formula>"Alta"</formula>
    </cfRule>
  </conditionalFormatting>
  <conditionalFormatting sqref="Z46">
    <cfRule type="cellIs" dxfId="488" priority="282" operator="equal">
      <formula>"Media"</formula>
    </cfRule>
  </conditionalFormatting>
  <conditionalFormatting sqref="Z46">
    <cfRule type="cellIs" dxfId="487" priority="283" operator="equal">
      <formula>"Baja"</formula>
    </cfRule>
  </conditionalFormatting>
  <conditionalFormatting sqref="Z46">
    <cfRule type="cellIs" dxfId="486" priority="284" operator="equal">
      <formula>"Muy Baja"</formula>
    </cfRule>
  </conditionalFormatting>
  <conditionalFormatting sqref="AD46">
    <cfRule type="cellIs" dxfId="485" priority="285" operator="equal">
      <formula>"Extremo"</formula>
    </cfRule>
  </conditionalFormatting>
  <conditionalFormatting sqref="AD46">
    <cfRule type="cellIs" dxfId="484" priority="286" operator="equal">
      <formula>"Alto"</formula>
    </cfRule>
  </conditionalFormatting>
  <conditionalFormatting sqref="AD46">
    <cfRule type="cellIs" dxfId="483" priority="287" operator="equal">
      <formula>"Moderado"</formula>
    </cfRule>
  </conditionalFormatting>
  <conditionalFormatting sqref="AD46">
    <cfRule type="cellIs" dxfId="482" priority="288" operator="equal">
      <formula>"Bajo"</formula>
    </cfRule>
  </conditionalFormatting>
  <conditionalFormatting sqref="L46">
    <cfRule type="containsText" dxfId="481" priority="289" operator="containsText" text="❌">
      <formula>NOT(ISERROR(SEARCH(("❌"),(L46))))</formula>
    </cfRule>
  </conditionalFormatting>
  <conditionalFormatting sqref="I48">
    <cfRule type="cellIs" dxfId="480" priority="290" operator="equal">
      <formula>"Muy Alta"</formula>
    </cfRule>
  </conditionalFormatting>
  <conditionalFormatting sqref="I48">
    <cfRule type="cellIs" dxfId="479" priority="291" operator="equal">
      <formula>"Alta"</formula>
    </cfRule>
  </conditionalFormatting>
  <conditionalFormatting sqref="I48">
    <cfRule type="cellIs" dxfId="478" priority="292" operator="equal">
      <formula>"Media"</formula>
    </cfRule>
  </conditionalFormatting>
  <conditionalFormatting sqref="I48">
    <cfRule type="cellIs" dxfId="477" priority="293" operator="equal">
      <formula>"Baja"</formula>
    </cfRule>
  </conditionalFormatting>
  <conditionalFormatting sqref="I48">
    <cfRule type="cellIs" dxfId="476" priority="294" operator="equal">
      <formula>"Muy Baja"</formula>
    </cfRule>
  </conditionalFormatting>
  <conditionalFormatting sqref="M48">
    <cfRule type="cellIs" dxfId="475" priority="295" operator="equal">
      <formula>"Catastrófico"</formula>
    </cfRule>
  </conditionalFormatting>
  <conditionalFormatting sqref="M48">
    <cfRule type="cellIs" dxfId="474" priority="296" operator="equal">
      <formula>"Mayor"</formula>
    </cfRule>
  </conditionalFormatting>
  <conditionalFormatting sqref="M48">
    <cfRule type="cellIs" dxfId="473" priority="297" operator="equal">
      <formula>"Moderado"</formula>
    </cfRule>
  </conditionalFormatting>
  <conditionalFormatting sqref="M48">
    <cfRule type="cellIs" dxfId="472" priority="298" operator="equal">
      <formula>"Menor"</formula>
    </cfRule>
  </conditionalFormatting>
  <conditionalFormatting sqref="M48">
    <cfRule type="cellIs" dxfId="471" priority="299" operator="equal">
      <formula>"Leve"</formula>
    </cfRule>
  </conditionalFormatting>
  <conditionalFormatting sqref="O48">
    <cfRule type="cellIs" dxfId="470" priority="300" operator="equal">
      <formula>"Extremo"</formula>
    </cfRule>
  </conditionalFormatting>
  <conditionalFormatting sqref="O48">
    <cfRule type="cellIs" dxfId="469" priority="301" operator="equal">
      <formula>"Alto"</formula>
    </cfRule>
  </conditionalFormatting>
  <conditionalFormatting sqref="O48">
    <cfRule type="cellIs" dxfId="468" priority="302" operator="equal">
      <formula>"Moderado"</formula>
    </cfRule>
  </conditionalFormatting>
  <conditionalFormatting sqref="O48">
    <cfRule type="cellIs" dxfId="467" priority="303" operator="equal">
      <formula>"Bajo"</formula>
    </cfRule>
  </conditionalFormatting>
  <conditionalFormatting sqref="Z48">
    <cfRule type="cellIs" dxfId="466" priority="304" operator="equal">
      <formula>"Muy Alta"</formula>
    </cfRule>
  </conditionalFormatting>
  <conditionalFormatting sqref="Z48">
    <cfRule type="cellIs" dxfId="465" priority="305" operator="equal">
      <formula>"Alta"</formula>
    </cfRule>
  </conditionalFormatting>
  <conditionalFormatting sqref="Z48">
    <cfRule type="cellIs" dxfId="464" priority="306" operator="equal">
      <formula>"Media"</formula>
    </cfRule>
  </conditionalFormatting>
  <conditionalFormatting sqref="Z48">
    <cfRule type="cellIs" dxfId="463" priority="307" operator="equal">
      <formula>"Baja"</formula>
    </cfRule>
  </conditionalFormatting>
  <conditionalFormatting sqref="Z48">
    <cfRule type="cellIs" dxfId="462" priority="308" operator="equal">
      <formula>"Muy Baja"</formula>
    </cfRule>
  </conditionalFormatting>
  <conditionalFormatting sqref="AD48">
    <cfRule type="cellIs" dxfId="461" priority="309" operator="equal">
      <formula>"Extremo"</formula>
    </cfRule>
  </conditionalFormatting>
  <conditionalFormatting sqref="AD48">
    <cfRule type="cellIs" dxfId="460" priority="310" operator="equal">
      <formula>"Alto"</formula>
    </cfRule>
  </conditionalFormatting>
  <conditionalFormatting sqref="AD48">
    <cfRule type="cellIs" dxfId="459" priority="311" operator="equal">
      <formula>"Moderado"</formula>
    </cfRule>
  </conditionalFormatting>
  <conditionalFormatting sqref="AD48">
    <cfRule type="cellIs" dxfId="458" priority="312" operator="equal">
      <formula>"Bajo"</formula>
    </cfRule>
  </conditionalFormatting>
  <conditionalFormatting sqref="L48">
    <cfRule type="containsText" dxfId="457" priority="313" operator="containsText" text="❌">
      <formula>NOT(ISERROR(SEARCH(("❌"),(L48))))</formula>
    </cfRule>
  </conditionalFormatting>
  <conditionalFormatting sqref="I33">
    <cfRule type="cellIs" dxfId="456" priority="314" operator="equal">
      <formula>"Muy Alta"</formula>
    </cfRule>
  </conditionalFormatting>
  <conditionalFormatting sqref="I33">
    <cfRule type="cellIs" dxfId="455" priority="315" operator="equal">
      <formula>"Alta"</formula>
    </cfRule>
  </conditionalFormatting>
  <conditionalFormatting sqref="I33">
    <cfRule type="cellIs" dxfId="454" priority="316" operator="equal">
      <formula>"Media"</formula>
    </cfRule>
  </conditionalFormatting>
  <conditionalFormatting sqref="I33">
    <cfRule type="cellIs" dxfId="453" priority="317" operator="equal">
      <formula>"Baja"</formula>
    </cfRule>
  </conditionalFormatting>
  <conditionalFormatting sqref="I33">
    <cfRule type="cellIs" dxfId="452" priority="318" operator="equal">
      <formula>"Muy Baja"</formula>
    </cfRule>
  </conditionalFormatting>
  <conditionalFormatting sqref="M33">
    <cfRule type="cellIs" dxfId="451" priority="319" operator="equal">
      <formula>"Catastrófico"</formula>
    </cfRule>
  </conditionalFormatting>
  <conditionalFormatting sqref="M33">
    <cfRule type="cellIs" dxfId="450" priority="320" operator="equal">
      <formula>"Mayor"</formula>
    </cfRule>
  </conditionalFormatting>
  <conditionalFormatting sqref="M33">
    <cfRule type="cellIs" dxfId="449" priority="321" operator="equal">
      <formula>"Moderado"</formula>
    </cfRule>
  </conditionalFormatting>
  <conditionalFormatting sqref="M33">
    <cfRule type="cellIs" dxfId="448" priority="322" operator="equal">
      <formula>"Menor"</formula>
    </cfRule>
  </conditionalFormatting>
  <conditionalFormatting sqref="M33">
    <cfRule type="cellIs" dxfId="447" priority="323" operator="equal">
      <formula>"Leve"</formula>
    </cfRule>
  </conditionalFormatting>
  <conditionalFormatting sqref="O33">
    <cfRule type="cellIs" dxfId="446" priority="324" operator="equal">
      <formula>"Extremo"</formula>
    </cfRule>
  </conditionalFormatting>
  <conditionalFormatting sqref="O33">
    <cfRule type="cellIs" dxfId="445" priority="325" operator="equal">
      <formula>"Alto"</formula>
    </cfRule>
  </conditionalFormatting>
  <conditionalFormatting sqref="O33">
    <cfRule type="cellIs" dxfId="444" priority="326" operator="equal">
      <formula>"Moderado"</formula>
    </cfRule>
  </conditionalFormatting>
  <conditionalFormatting sqref="O33">
    <cfRule type="cellIs" dxfId="443" priority="327" operator="equal">
      <formula>"Bajo"</formula>
    </cfRule>
  </conditionalFormatting>
  <conditionalFormatting sqref="Z33:Z35">
    <cfRule type="cellIs" dxfId="442" priority="328" operator="equal">
      <formula>"Muy Alta"</formula>
    </cfRule>
  </conditionalFormatting>
  <conditionalFormatting sqref="Z33:Z35">
    <cfRule type="cellIs" dxfId="441" priority="329" operator="equal">
      <formula>"Alta"</formula>
    </cfRule>
  </conditionalFormatting>
  <conditionalFormatting sqref="Z33:Z35">
    <cfRule type="cellIs" dxfId="440" priority="330" operator="equal">
      <formula>"Media"</formula>
    </cfRule>
  </conditionalFormatting>
  <conditionalFormatting sqref="Z33:Z35">
    <cfRule type="cellIs" dxfId="439" priority="331" operator="equal">
      <formula>"Baja"</formula>
    </cfRule>
  </conditionalFormatting>
  <conditionalFormatting sqref="Z33:Z35">
    <cfRule type="cellIs" dxfId="438" priority="332" operator="equal">
      <formula>"Muy Baja"</formula>
    </cfRule>
  </conditionalFormatting>
  <conditionalFormatting sqref="AD33:AD35">
    <cfRule type="cellIs" dxfId="437" priority="333" operator="equal">
      <formula>"Extremo"</formula>
    </cfRule>
  </conditionalFormatting>
  <conditionalFormatting sqref="AD33:AD35">
    <cfRule type="cellIs" dxfId="436" priority="334" operator="equal">
      <formula>"Alto"</formula>
    </cfRule>
  </conditionalFormatting>
  <conditionalFormatting sqref="AD33:AD35">
    <cfRule type="cellIs" dxfId="435" priority="335" operator="equal">
      <formula>"Moderado"</formula>
    </cfRule>
  </conditionalFormatting>
  <conditionalFormatting sqref="AD33:AD35">
    <cfRule type="cellIs" dxfId="434" priority="336" operator="equal">
      <formula>"Bajo"</formula>
    </cfRule>
  </conditionalFormatting>
  <conditionalFormatting sqref="L33">
    <cfRule type="containsText" dxfId="433" priority="337" operator="containsText" text="❌">
      <formula>NOT(ISERROR(SEARCH(("❌"),(L33))))</formula>
    </cfRule>
  </conditionalFormatting>
  <conditionalFormatting sqref="I36">
    <cfRule type="cellIs" dxfId="432" priority="338" operator="equal">
      <formula>"Muy Alta"</formula>
    </cfRule>
  </conditionalFormatting>
  <conditionalFormatting sqref="I36">
    <cfRule type="cellIs" dxfId="431" priority="339" operator="equal">
      <formula>"Alta"</formula>
    </cfRule>
  </conditionalFormatting>
  <conditionalFormatting sqref="I36">
    <cfRule type="cellIs" dxfId="430" priority="340" operator="equal">
      <formula>"Media"</formula>
    </cfRule>
  </conditionalFormatting>
  <conditionalFormatting sqref="I36">
    <cfRule type="cellIs" dxfId="429" priority="341" operator="equal">
      <formula>"Baja"</formula>
    </cfRule>
  </conditionalFormatting>
  <conditionalFormatting sqref="I36">
    <cfRule type="cellIs" dxfId="428" priority="342" operator="equal">
      <formula>"Muy Baja"</formula>
    </cfRule>
  </conditionalFormatting>
  <conditionalFormatting sqref="M36">
    <cfRule type="cellIs" dxfId="427" priority="343" operator="equal">
      <formula>"Catastrófico"</formula>
    </cfRule>
  </conditionalFormatting>
  <conditionalFormatting sqref="M36">
    <cfRule type="cellIs" dxfId="426" priority="344" operator="equal">
      <formula>"Mayor"</formula>
    </cfRule>
  </conditionalFormatting>
  <conditionalFormatting sqref="M36">
    <cfRule type="cellIs" dxfId="425" priority="345" operator="equal">
      <formula>"Moderado"</formula>
    </cfRule>
  </conditionalFormatting>
  <conditionalFormatting sqref="M36">
    <cfRule type="cellIs" dxfId="424" priority="346" operator="equal">
      <formula>"Menor"</formula>
    </cfRule>
  </conditionalFormatting>
  <conditionalFormatting sqref="M36">
    <cfRule type="cellIs" dxfId="423" priority="347" operator="equal">
      <formula>"Leve"</formula>
    </cfRule>
  </conditionalFormatting>
  <conditionalFormatting sqref="O36">
    <cfRule type="cellIs" dxfId="422" priority="348" operator="equal">
      <formula>"Extremo"</formula>
    </cfRule>
  </conditionalFormatting>
  <conditionalFormatting sqref="O36">
    <cfRule type="cellIs" dxfId="421" priority="349" operator="equal">
      <formula>"Alto"</formula>
    </cfRule>
  </conditionalFormatting>
  <conditionalFormatting sqref="O36">
    <cfRule type="cellIs" dxfId="420" priority="350" operator="equal">
      <formula>"Moderado"</formula>
    </cfRule>
  </conditionalFormatting>
  <conditionalFormatting sqref="O36">
    <cfRule type="cellIs" dxfId="419" priority="351" operator="equal">
      <formula>"Bajo"</formula>
    </cfRule>
  </conditionalFormatting>
  <conditionalFormatting sqref="Z36:Z38">
    <cfRule type="cellIs" dxfId="418" priority="352" operator="equal">
      <formula>"Muy Alta"</formula>
    </cfRule>
  </conditionalFormatting>
  <conditionalFormatting sqref="Z36:Z38">
    <cfRule type="cellIs" dxfId="417" priority="353" operator="equal">
      <formula>"Alta"</formula>
    </cfRule>
  </conditionalFormatting>
  <conditionalFormatting sqref="Z36:Z38">
    <cfRule type="cellIs" dxfId="416" priority="354" operator="equal">
      <formula>"Media"</formula>
    </cfRule>
  </conditionalFormatting>
  <conditionalFormatting sqref="Z36:Z38">
    <cfRule type="cellIs" dxfId="415" priority="355" operator="equal">
      <formula>"Baja"</formula>
    </cfRule>
  </conditionalFormatting>
  <conditionalFormatting sqref="Z36:Z38">
    <cfRule type="cellIs" dxfId="414" priority="356" operator="equal">
      <formula>"Muy Baja"</formula>
    </cfRule>
  </conditionalFormatting>
  <conditionalFormatting sqref="AD36:AD38">
    <cfRule type="cellIs" dxfId="413" priority="357" operator="equal">
      <formula>"Extremo"</formula>
    </cfRule>
  </conditionalFormatting>
  <conditionalFormatting sqref="AD36:AD38">
    <cfRule type="cellIs" dxfId="412" priority="358" operator="equal">
      <formula>"Alto"</formula>
    </cfRule>
  </conditionalFormatting>
  <conditionalFormatting sqref="AD36:AD38">
    <cfRule type="cellIs" dxfId="411" priority="359" operator="equal">
      <formula>"Moderado"</formula>
    </cfRule>
  </conditionalFormatting>
  <conditionalFormatting sqref="AD36:AD38">
    <cfRule type="cellIs" dxfId="410" priority="360" operator="equal">
      <formula>"Bajo"</formula>
    </cfRule>
  </conditionalFormatting>
  <conditionalFormatting sqref="L36">
    <cfRule type="containsText" dxfId="409" priority="361" operator="containsText" text="❌">
      <formula>NOT(ISERROR(SEARCH(("❌"),(L36))))</formula>
    </cfRule>
  </conditionalFormatting>
  <conditionalFormatting sqref="I39">
    <cfRule type="cellIs" dxfId="408" priority="362" operator="equal">
      <formula>"Muy Alta"</formula>
    </cfRule>
  </conditionalFormatting>
  <conditionalFormatting sqref="I39">
    <cfRule type="cellIs" dxfId="407" priority="363" operator="equal">
      <formula>"Alta"</formula>
    </cfRule>
  </conditionalFormatting>
  <conditionalFormatting sqref="I39">
    <cfRule type="cellIs" dxfId="406" priority="364" operator="equal">
      <formula>"Media"</formula>
    </cfRule>
  </conditionalFormatting>
  <conditionalFormatting sqref="I39">
    <cfRule type="cellIs" dxfId="405" priority="365" operator="equal">
      <formula>"Baja"</formula>
    </cfRule>
  </conditionalFormatting>
  <conditionalFormatting sqref="I39">
    <cfRule type="cellIs" dxfId="404" priority="366" operator="equal">
      <formula>"Muy Baja"</formula>
    </cfRule>
  </conditionalFormatting>
  <conditionalFormatting sqref="M39">
    <cfRule type="cellIs" dxfId="403" priority="367" operator="equal">
      <formula>"Catastrófico"</formula>
    </cfRule>
  </conditionalFormatting>
  <conditionalFormatting sqref="M39">
    <cfRule type="cellIs" dxfId="402" priority="368" operator="equal">
      <formula>"Mayor"</formula>
    </cfRule>
  </conditionalFormatting>
  <conditionalFormatting sqref="M39">
    <cfRule type="cellIs" dxfId="401" priority="369" operator="equal">
      <formula>"Moderado"</formula>
    </cfRule>
  </conditionalFormatting>
  <conditionalFormatting sqref="M39">
    <cfRule type="cellIs" dxfId="400" priority="370" operator="equal">
      <formula>"Menor"</formula>
    </cfRule>
  </conditionalFormatting>
  <conditionalFormatting sqref="M39">
    <cfRule type="cellIs" dxfId="399" priority="371" operator="equal">
      <formula>"Leve"</formula>
    </cfRule>
  </conditionalFormatting>
  <conditionalFormatting sqref="O39">
    <cfRule type="cellIs" dxfId="398" priority="372" operator="equal">
      <formula>"Extremo"</formula>
    </cfRule>
  </conditionalFormatting>
  <conditionalFormatting sqref="O39">
    <cfRule type="cellIs" dxfId="397" priority="373" operator="equal">
      <formula>"Alto"</formula>
    </cfRule>
  </conditionalFormatting>
  <conditionalFormatting sqref="O39">
    <cfRule type="cellIs" dxfId="396" priority="374" operator="equal">
      <formula>"Moderado"</formula>
    </cfRule>
  </conditionalFormatting>
  <conditionalFormatting sqref="O39">
    <cfRule type="cellIs" dxfId="395" priority="375" operator="equal">
      <formula>"Bajo"</formula>
    </cfRule>
  </conditionalFormatting>
  <conditionalFormatting sqref="Z39:Z41">
    <cfRule type="cellIs" dxfId="394" priority="376" operator="equal">
      <formula>"Muy Alta"</formula>
    </cfRule>
  </conditionalFormatting>
  <conditionalFormatting sqref="Z39:Z41">
    <cfRule type="cellIs" dxfId="393" priority="377" operator="equal">
      <formula>"Alta"</formula>
    </cfRule>
  </conditionalFormatting>
  <conditionalFormatting sqref="Z39:Z41">
    <cfRule type="cellIs" dxfId="392" priority="378" operator="equal">
      <formula>"Media"</formula>
    </cfRule>
  </conditionalFormatting>
  <conditionalFormatting sqref="Z39:Z41">
    <cfRule type="cellIs" dxfId="391" priority="379" operator="equal">
      <formula>"Baja"</formula>
    </cfRule>
  </conditionalFormatting>
  <conditionalFormatting sqref="Z39:Z41">
    <cfRule type="cellIs" dxfId="390" priority="380" operator="equal">
      <formula>"Muy Baja"</formula>
    </cfRule>
  </conditionalFormatting>
  <conditionalFormatting sqref="AD39:AD41">
    <cfRule type="cellIs" dxfId="389" priority="381" operator="equal">
      <formula>"Extremo"</formula>
    </cfRule>
  </conditionalFormatting>
  <conditionalFormatting sqref="AD39:AD41">
    <cfRule type="cellIs" dxfId="388" priority="382" operator="equal">
      <formula>"Alto"</formula>
    </cfRule>
  </conditionalFormatting>
  <conditionalFormatting sqref="AD39:AD41">
    <cfRule type="cellIs" dxfId="387" priority="383" operator="equal">
      <formula>"Moderado"</formula>
    </cfRule>
  </conditionalFormatting>
  <conditionalFormatting sqref="AD39:AD41">
    <cfRule type="cellIs" dxfId="386" priority="384" operator="equal">
      <formula>"Bajo"</formula>
    </cfRule>
  </conditionalFormatting>
  <conditionalFormatting sqref="L39">
    <cfRule type="containsText" dxfId="385" priority="385" operator="containsText" text="❌">
      <formula>NOT(ISERROR(SEARCH(("❌"),(L39))))</formula>
    </cfRule>
  </conditionalFormatting>
  <conditionalFormatting sqref="I42">
    <cfRule type="cellIs" dxfId="384" priority="386" operator="equal">
      <formula>"Muy Alta"</formula>
    </cfRule>
  </conditionalFormatting>
  <conditionalFormatting sqref="I42">
    <cfRule type="cellIs" dxfId="383" priority="387" operator="equal">
      <formula>"Alta"</formula>
    </cfRule>
  </conditionalFormatting>
  <conditionalFormatting sqref="I42">
    <cfRule type="cellIs" dxfId="382" priority="388" operator="equal">
      <formula>"Media"</formula>
    </cfRule>
  </conditionalFormatting>
  <conditionalFormatting sqref="I42">
    <cfRule type="cellIs" dxfId="381" priority="389" operator="equal">
      <formula>"Baja"</formula>
    </cfRule>
  </conditionalFormatting>
  <conditionalFormatting sqref="I42">
    <cfRule type="cellIs" dxfId="380" priority="390" operator="equal">
      <formula>"Muy Baja"</formula>
    </cfRule>
  </conditionalFormatting>
  <conditionalFormatting sqref="M42">
    <cfRule type="cellIs" dxfId="379" priority="391" operator="equal">
      <formula>"Catastrófico"</formula>
    </cfRule>
  </conditionalFormatting>
  <conditionalFormatting sqref="M42">
    <cfRule type="cellIs" dxfId="378" priority="392" operator="equal">
      <formula>"Mayor"</formula>
    </cfRule>
  </conditionalFormatting>
  <conditionalFormatting sqref="M42">
    <cfRule type="cellIs" dxfId="377" priority="393" operator="equal">
      <formula>"Moderado"</formula>
    </cfRule>
  </conditionalFormatting>
  <conditionalFormatting sqref="M42">
    <cfRule type="cellIs" dxfId="376" priority="394" operator="equal">
      <formula>"Menor"</formula>
    </cfRule>
  </conditionalFormatting>
  <conditionalFormatting sqref="M42">
    <cfRule type="cellIs" dxfId="375" priority="395" operator="equal">
      <formula>"Leve"</formula>
    </cfRule>
  </conditionalFormatting>
  <conditionalFormatting sqref="O42">
    <cfRule type="cellIs" dxfId="374" priority="396" operator="equal">
      <formula>"Extremo"</formula>
    </cfRule>
  </conditionalFormatting>
  <conditionalFormatting sqref="O42">
    <cfRule type="cellIs" dxfId="373" priority="397" operator="equal">
      <formula>"Alto"</formula>
    </cfRule>
  </conditionalFormatting>
  <conditionalFormatting sqref="O42">
    <cfRule type="cellIs" dxfId="372" priority="398" operator="equal">
      <formula>"Moderado"</formula>
    </cfRule>
  </conditionalFormatting>
  <conditionalFormatting sqref="O42">
    <cfRule type="cellIs" dxfId="371" priority="399" operator="equal">
      <formula>"Bajo"</formula>
    </cfRule>
  </conditionalFormatting>
  <conditionalFormatting sqref="Z42:Z44">
    <cfRule type="cellIs" dxfId="370" priority="400" operator="equal">
      <formula>"Muy Alta"</formula>
    </cfRule>
  </conditionalFormatting>
  <conditionalFormatting sqref="Z42:Z44">
    <cfRule type="cellIs" dxfId="369" priority="401" operator="equal">
      <formula>"Alta"</formula>
    </cfRule>
  </conditionalFormatting>
  <conditionalFormatting sqref="Z42:Z44">
    <cfRule type="cellIs" dxfId="368" priority="402" operator="equal">
      <formula>"Media"</formula>
    </cfRule>
  </conditionalFormatting>
  <conditionalFormatting sqref="Z42:Z44">
    <cfRule type="cellIs" dxfId="367" priority="403" operator="equal">
      <formula>"Baja"</formula>
    </cfRule>
  </conditionalFormatting>
  <conditionalFormatting sqref="Z42:Z44">
    <cfRule type="cellIs" dxfId="366" priority="404" operator="equal">
      <formula>"Muy Baja"</formula>
    </cfRule>
  </conditionalFormatting>
  <conditionalFormatting sqref="AD42:AD44">
    <cfRule type="cellIs" dxfId="365" priority="405" operator="equal">
      <formula>"Extremo"</formula>
    </cfRule>
  </conditionalFormatting>
  <conditionalFormatting sqref="AD42:AD44">
    <cfRule type="cellIs" dxfId="364" priority="406" operator="equal">
      <formula>"Alto"</formula>
    </cfRule>
  </conditionalFormatting>
  <conditionalFormatting sqref="AD42:AD44">
    <cfRule type="cellIs" dxfId="363" priority="407" operator="equal">
      <formula>"Moderado"</formula>
    </cfRule>
  </conditionalFormatting>
  <conditionalFormatting sqref="AD42:AD44">
    <cfRule type="cellIs" dxfId="362" priority="408" operator="equal">
      <formula>"Bajo"</formula>
    </cfRule>
  </conditionalFormatting>
  <conditionalFormatting sqref="L42">
    <cfRule type="containsText" dxfId="361" priority="409" operator="containsText" text="❌">
      <formula>NOT(ISERROR(SEARCH(("❌"),(L42))))</formula>
    </cfRule>
  </conditionalFormatting>
  <conditionalFormatting sqref="I60">
    <cfRule type="cellIs" dxfId="360" priority="410" operator="equal">
      <formula>"Muy Alta"</formula>
    </cfRule>
  </conditionalFormatting>
  <conditionalFormatting sqref="I60">
    <cfRule type="cellIs" dxfId="359" priority="411" operator="equal">
      <formula>"Alta"</formula>
    </cfRule>
  </conditionalFormatting>
  <conditionalFormatting sqref="I60">
    <cfRule type="cellIs" dxfId="358" priority="412" operator="equal">
      <formula>"Media"</formula>
    </cfRule>
  </conditionalFormatting>
  <conditionalFormatting sqref="I60">
    <cfRule type="cellIs" dxfId="357" priority="413" operator="equal">
      <formula>"Baja"</formula>
    </cfRule>
  </conditionalFormatting>
  <conditionalFormatting sqref="I60">
    <cfRule type="cellIs" dxfId="356" priority="414" operator="equal">
      <formula>"Muy Baja"</formula>
    </cfRule>
  </conditionalFormatting>
  <conditionalFormatting sqref="M60">
    <cfRule type="cellIs" dxfId="355" priority="415" operator="equal">
      <formula>"Catastrófico"</formula>
    </cfRule>
  </conditionalFormatting>
  <conditionalFormatting sqref="M60">
    <cfRule type="cellIs" dxfId="354" priority="416" operator="equal">
      <formula>"Mayor"</formula>
    </cfRule>
  </conditionalFormatting>
  <conditionalFormatting sqref="M60">
    <cfRule type="cellIs" dxfId="353" priority="417" operator="equal">
      <formula>"Moderado"</formula>
    </cfRule>
  </conditionalFormatting>
  <conditionalFormatting sqref="M60">
    <cfRule type="cellIs" dxfId="352" priority="418" operator="equal">
      <formula>"Menor"</formula>
    </cfRule>
  </conditionalFormatting>
  <conditionalFormatting sqref="M60">
    <cfRule type="cellIs" dxfId="351" priority="419" operator="equal">
      <formula>"Leve"</formula>
    </cfRule>
  </conditionalFormatting>
  <conditionalFormatting sqref="O60">
    <cfRule type="cellIs" dxfId="350" priority="420" operator="equal">
      <formula>"Extremo"</formula>
    </cfRule>
  </conditionalFormatting>
  <conditionalFormatting sqref="O60">
    <cfRule type="cellIs" dxfId="349" priority="421" operator="equal">
      <formula>"Alto"</formula>
    </cfRule>
  </conditionalFormatting>
  <conditionalFormatting sqref="O60">
    <cfRule type="cellIs" dxfId="348" priority="422" operator="equal">
      <formula>"Moderado"</formula>
    </cfRule>
  </conditionalFormatting>
  <conditionalFormatting sqref="O60">
    <cfRule type="cellIs" dxfId="347" priority="423" operator="equal">
      <formula>"Bajo"</formula>
    </cfRule>
  </conditionalFormatting>
  <conditionalFormatting sqref="Z60">
    <cfRule type="cellIs" dxfId="346" priority="424" operator="equal">
      <formula>"Muy Alta"</formula>
    </cfRule>
  </conditionalFormatting>
  <conditionalFormatting sqref="Z60">
    <cfRule type="cellIs" dxfId="345" priority="425" operator="equal">
      <formula>"Alta"</formula>
    </cfRule>
  </conditionalFormatting>
  <conditionalFormatting sqref="Z60">
    <cfRule type="cellIs" dxfId="344" priority="426" operator="equal">
      <formula>"Media"</formula>
    </cfRule>
  </conditionalFormatting>
  <conditionalFormatting sqref="Z60">
    <cfRule type="cellIs" dxfId="343" priority="427" operator="equal">
      <formula>"Baja"</formula>
    </cfRule>
  </conditionalFormatting>
  <conditionalFormatting sqref="Z60">
    <cfRule type="cellIs" dxfId="342" priority="428" operator="equal">
      <formula>"Muy Baja"</formula>
    </cfRule>
  </conditionalFormatting>
  <conditionalFormatting sqref="AD60">
    <cfRule type="cellIs" dxfId="341" priority="429" operator="equal">
      <formula>"Extremo"</formula>
    </cfRule>
  </conditionalFormatting>
  <conditionalFormatting sqref="AD60">
    <cfRule type="cellIs" dxfId="340" priority="430" operator="equal">
      <formula>"Alto"</formula>
    </cfRule>
  </conditionalFormatting>
  <conditionalFormatting sqref="AD60">
    <cfRule type="cellIs" dxfId="339" priority="431" operator="equal">
      <formula>"Moderado"</formula>
    </cfRule>
  </conditionalFormatting>
  <conditionalFormatting sqref="AD60">
    <cfRule type="cellIs" dxfId="338" priority="432" operator="equal">
      <formula>"Bajo"</formula>
    </cfRule>
  </conditionalFormatting>
  <conditionalFormatting sqref="L60">
    <cfRule type="containsText" dxfId="337" priority="433" operator="containsText" text="❌">
      <formula>NOT(ISERROR(SEARCH(("❌"),(L60))))</formula>
    </cfRule>
  </conditionalFormatting>
  <conditionalFormatting sqref="I61">
    <cfRule type="cellIs" dxfId="336" priority="434" operator="equal">
      <formula>"Muy Alta"</formula>
    </cfRule>
  </conditionalFormatting>
  <conditionalFormatting sqref="I61">
    <cfRule type="cellIs" dxfId="335" priority="435" operator="equal">
      <formula>"Alta"</formula>
    </cfRule>
  </conditionalFormatting>
  <conditionalFormatting sqref="I61">
    <cfRule type="cellIs" dxfId="334" priority="436" operator="equal">
      <formula>"Media"</formula>
    </cfRule>
  </conditionalFormatting>
  <conditionalFormatting sqref="I61">
    <cfRule type="cellIs" dxfId="333" priority="437" operator="equal">
      <formula>"Baja"</formula>
    </cfRule>
  </conditionalFormatting>
  <conditionalFormatting sqref="I61">
    <cfRule type="cellIs" dxfId="332" priority="438" operator="equal">
      <formula>"Muy Baja"</formula>
    </cfRule>
  </conditionalFormatting>
  <conditionalFormatting sqref="M61">
    <cfRule type="cellIs" dxfId="331" priority="439" operator="equal">
      <formula>"Catastrófico"</formula>
    </cfRule>
  </conditionalFormatting>
  <conditionalFormatting sqref="M61">
    <cfRule type="cellIs" dxfId="330" priority="440" operator="equal">
      <formula>"Mayor"</formula>
    </cfRule>
  </conditionalFormatting>
  <conditionalFormatting sqref="M61">
    <cfRule type="cellIs" dxfId="329" priority="441" operator="equal">
      <formula>"Moderado"</formula>
    </cfRule>
  </conditionalFormatting>
  <conditionalFormatting sqref="M61">
    <cfRule type="cellIs" dxfId="328" priority="442" operator="equal">
      <formula>"Menor"</formula>
    </cfRule>
  </conditionalFormatting>
  <conditionalFormatting sqref="M61">
    <cfRule type="cellIs" dxfId="327" priority="443" operator="equal">
      <formula>"Leve"</formula>
    </cfRule>
  </conditionalFormatting>
  <conditionalFormatting sqref="O61">
    <cfRule type="cellIs" dxfId="326" priority="444" operator="equal">
      <formula>"Extremo"</formula>
    </cfRule>
  </conditionalFormatting>
  <conditionalFormatting sqref="O61">
    <cfRule type="cellIs" dxfId="325" priority="445" operator="equal">
      <formula>"Alto"</formula>
    </cfRule>
  </conditionalFormatting>
  <conditionalFormatting sqref="O61">
    <cfRule type="cellIs" dxfId="324" priority="446" operator="equal">
      <formula>"Moderado"</formula>
    </cfRule>
  </conditionalFormatting>
  <conditionalFormatting sqref="O61">
    <cfRule type="cellIs" dxfId="323" priority="447" operator="equal">
      <formula>"Bajo"</formula>
    </cfRule>
  </conditionalFormatting>
  <conditionalFormatting sqref="L61">
    <cfRule type="containsText" dxfId="322" priority="448" operator="containsText" text="❌">
      <formula>NOT(ISERROR(SEARCH(("❌"),(L61))))</formula>
    </cfRule>
  </conditionalFormatting>
  <conditionalFormatting sqref="AB11">
    <cfRule type="cellIs" dxfId="321" priority="449" operator="equal">
      <formula>"Catastrófico"</formula>
    </cfRule>
  </conditionalFormatting>
  <conditionalFormatting sqref="AB11">
    <cfRule type="cellIs" dxfId="320" priority="450" operator="equal">
      <formula>"Mayor"</formula>
    </cfRule>
  </conditionalFormatting>
  <conditionalFormatting sqref="AB11">
    <cfRule type="cellIs" dxfId="319" priority="451" operator="equal">
      <formula>"Moderado"</formula>
    </cfRule>
  </conditionalFormatting>
  <conditionalFormatting sqref="AB11">
    <cfRule type="cellIs" dxfId="318" priority="452" operator="equal">
      <formula>"Menor"</formula>
    </cfRule>
  </conditionalFormatting>
  <conditionalFormatting sqref="AB11">
    <cfRule type="cellIs" dxfId="317" priority="453" operator="equal">
      <formula>"Leve"</formula>
    </cfRule>
  </conditionalFormatting>
  <conditionalFormatting sqref="I11">
    <cfRule type="cellIs" dxfId="316" priority="454" operator="equal">
      <formula>"Muy Alta"</formula>
    </cfRule>
  </conditionalFormatting>
  <conditionalFormatting sqref="I11">
    <cfRule type="cellIs" dxfId="315" priority="455" operator="equal">
      <formula>"Alta"</formula>
    </cfRule>
  </conditionalFormatting>
  <conditionalFormatting sqref="I11">
    <cfRule type="cellIs" dxfId="314" priority="456" operator="equal">
      <formula>"Media"</formula>
    </cfRule>
  </conditionalFormatting>
  <conditionalFormatting sqref="I11">
    <cfRule type="cellIs" dxfId="313" priority="457" operator="equal">
      <formula>"Baja"</formula>
    </cfRule>
  </conditionalFormatting>
  <conditionalFormatting sqref="I11">
    <cfRule type="cellIs" dxfId="312" priority="458" operator="equal">
      <formula>"Muy Baja"</formula>
    </cfRule>
  </conditionalFormatting>
  <conditionalFormatting sqref="M11">
    <cfRule type="cellIs" dxfId="311" priority="459" operator="equal">
      <formula>"Catastrófico"</formula>
    </cfRule>
  </conditionalFormatting>
  <conditionalFormatting sqref="M11">
    <cfRule type="cellIs" dxfId="310" priority="460" operator="equal">
      <formula>"Mayor"</formula>
    </cfRule>
  </conditionalFormatting>
  <conditionalFormatting sqref="M11">
    <cfRule type="cellIs" dxfId="309" priority="461" operator="equal">
      <formula>"Moderado"</formula>
    </cfRule>
  </conditionalFormatting>
  <conditionalFormatting sqref="M11">
    <cfRule type="cellIs" dxfId="308" priority="462" operator="equal">
      <formula>"Menor"</formula>
    </cfRule>
  </conditionalFormatting>
  <conditionalFormatting sqref="M11">
    <cfRule type="cellIs" dxfId="307" priority="463" operator="equal">
      <formula>"Leve"</formula>
    </cfRule>
  </conditionalFormatting>
  <conditionalFormatting sqref="O11">
    <cfRule type="cellIs" dxfId="306" priority="464" operator="equal">
      <formula>"Extremo"</formula>
    </cfRule>
  </conditionalFormatting>
  <conditionalFormatting sqref="O11">
    <cfRule type="cellIs" dxfId="305" priority="465" operator="equal">
      <formula>"Alto"</formula>
    </cfRule>
  </conditionalFormatting>
  <conditionalFormatting sqref="O11">
    <cfRule type="cellIs" dxfId="304" priority="466" operator="equal">
      <formula>"Moderado"</formula>
    </cfRule>
  </conditionalFormatting>
  <conditionalFormatting sqref="O11">
    <cfRule type="cellIs" dxfId="303" priority="467" operator="equal">
      <formula>"Bajo"</formula>
    </cfRule>
  </conditionalFormatting>
  <conditionalFormatting sqref="Z11">
    <cfRule type="cellIs" dxfId="302" priority="468" operator="equal">
      <formula>"Muy Alta"</formula>
    </cfRule>
  </conditionalFormatting>
  <conditionalFormatting sqref="Z11">
    <cfRule type="cellIs" dxfId="301" priority="469" operator="equal">
      <formula>"Alta"</formula>
    </cfRule>
  </conditionalFormatting>
  <conditionalFormatting sqref="Z11">
    <cfRule type="cellIs" dxfId="300" priority="470" operator="equal">
      <formula>"Media"</formula>
    </cfRule>
  </conditionalFormatting>
  <conditionalFormatting sqref="Z11">
    <cfRule type="cellIs" dxfId="299" priority="471" operator="equal">
      <formula>"Baja"</formula>
    </cfRule>
  </conditionalFormatting>
  <conditionalFormatting sqref="Z11">
    <cfRule type="cellIs" dxfId="298" priority="472" operator="equal">
      <formula>"Muy Baja"</formula>
    </cfRule>
  </conditionalFormatting>
  <conditionalFormatting sqref="AD11">
    <cfRule type="cellIs" dxfId="297" priority="473" operator="equal">
      <formula>"Extremo"</formula>
    </cfRule>
  </conditionalFormatting>
  <conditionalFormatting sqref="AD11">
    <cfRule type="cellIs" dxfId="296" priority="474" operator="equal">
      <formula>"Alto"</formula>
    </cfRule>
  </conditionalFormatting>
  <conditionalFormatting sqref="AD11">
    <cfRule type="cellIs" dxfId="295" priority="475" operator="equal">
      <formula>"Moderado"</formula>
    </cfRule>
  </conditionalFormatting>
  <conditionalFormatting sqref="AD11">
    <cfRule type="cellIs" dxfId="294" priority="476" operator="equal">
      <formula>"Bajo"</formula>
    </cfRule>
  </conditionalFormatting>
  <conditionalFormatting sqref="L11">
    <cfRule type="containsText" dxfId="293" priority="477" operator="containsText" text="❌">
      <formula>NOT(ISERROR(SEARCH(("❌"),(L11))))</formula>
    </cfRule>
  </conditionalFormatting>
  <conditionalFormatting sqref="AB12">
    <cfRule type="cellIs" dxfId="292" priority="478" operator="equal">
      <formula>"Catastrófico"</formula>
    </cfRule>
  </conditionalFormatting>
  <conditionalFormatting sqref="AB12">
    <cfRule type="cellIs" dxfId="291" priority="479" operator="equal">
      <formula>"Mayor"</formula>
    </cfRule>
  </conditionalFormatting>
  <conditionalFormatting sqref="AB12">
    <cfRule type="cellIs" dxfId="290" priority="480" operator="equal">
      <formula>"Moderado"</formula>
    </cfRule>
  </conditionalFormatting>
  <conditionalFormatting sqref="AB12">
    <cfRule type="cellIs" dxfId="289" priority="481" operator="equal">
      <formula>"Menor"</formula>
    </cfRule>
  </conditionalFormatting>
  <conditionalFormatting sqref="AB12">
    <cfRule type="cellIs" dxfId="288" priority="482" operator="equal">
      <formula>"Leve"</formula>
    </cfRule>
  </conditionalFormatting>
  <conditionalFormatting sqref="I12">
    <cfRule type="cellIs" dxfId="287" priority="483" operator="equal">
      <formula>"Muy Alta"</formula>
    </cfRule>
  </conditionalFormatting>
  <conditionalFormatting sqref="I12">
    <cfRule type="cellIs" dxfId="286" priority="484" operator="equal">
      <formula>"Alta"</formula>
    </cfRule>
  </conditionalFormatting>
  <conditionalFormatting sqref="I12">
    <cfRule type="cellIs" dxfId="285" priority="485" operator="equal">
      <formula>"Media"</formula>
    </cfRule>
  </conditionalFormatting>
  <conditionalFormatting sqref="I12">
    <cfRule type="cellIs" dxfId="284" priority="486" operator="equal">
      <formula>"Baja"</formula>
    </cfRule>
  </conditionalFormatting>
  <conditionalFormatting sqref="I12">
    <cfRule type="cellIs" dxfId="283" priority="487" operator="equal">
      <formula>"Muy Baja"</formula>
    </cfRule>
  </conditionalFormatting>
  <conditionalFormatting sqref="M12">
    <cfRule type="cellIs" dxfId="282" priority="488" operator="equal">
      <formula>"Catastrófico"</formula>
    </cfRule>
  </conditionalFormatting>
  <conditionalFormatting sqref="M12">
    <cfRule type="cellIs" dxfId="281" priority="489" operator="equal">
      <formula>"Mayor"</formula>
    </cfRule>
  </conditionalFormatting>
  <conditionalFormatting sqref="M12">
    <cfRule type="cellIs" dxfId="280" priority="490" operator="equal">
      <formula>"Moderado"</formula>
    </cfRule>
  </conditionalFormatting>
  <conditionalFormatting sqref="M12">
    <cfRule type="cellIs" dxfId="279" priority="491" operator="equal">
      <formula>"Menor"</formula>
    </cfRule>
  </conditionalFormatting>
  <conditionalFormatting sqref="M12">
    <cfRule type="cellIs" dxfId="278" priority="492" operator="equal">
      <formula>"Leve"</formula>
    </cfRule>
  </conditionalFormatting>
  <conditionalFormatting sqref="O12">
    <cfRule type="cellIs" dxfId="277" priority="493" operator="equal">
      <formula>"Extremo"</formula>
    </cfRule>
  </conditionalFormatting>
  <conditionalFormatting sqref="O12">
    <cfRule type="cellIs" dxfId="276" priority="494" operator="equal">
      <formula>"Alto"</formula>
    </cfRule>
  </conditionalFormatting>
  <conditionalFormatting sqref="O12">
    <cfRule type="cellIs" dxfId="275" priority="495" operator="equal">
      <formula>"Moderado"</formula>
    </cfRule>
  </conditionalFormatting>
  <conditionalFormatting sqref="O12">
    <cfRule type="cellIs" dxfId="274" priority="496" operator="equal">
      <formula>"Bajo"</formula>
    </cfRule>
  </conditionalFormatting>
  <conditionalFormatting sqref="Z12">
    <cfRule type="cellIs" dxfId="273" priority="497" operator="equal">
      <formula>"Muy Alta"</formula>
    </cfRule>
  </conditionalFormatting>
  <conditionalFormatting sqref="Z12">
    <cfRule type="cellIs" dxfId="272" priority="498" operator="equal">
      <formula>"Alta"</formula>
    </cfRule>
  </conditionalFormatting>
  <conditionalFormatting sqref="Z12">
    <cfRule type="cellIs" dxfId="271" priority="499" operator="equal">
      <formula>"Media"</formula>
    </cfRule>
  </conditionalFormatting>
  <conditionalFormatting sqref="Z12">
    <cfRule type="cellIs" dxfId="270" priority="500" operator="equal">
      <formula>"Baja"</formula>
    </cfRule>
  </conditionalFormatting>
  <conditionalFormatting sqref="Z12">
    <cfRule type="cellIs" dxfId="269" priority="501" operator="equal">
      <formula>"Muy Baja"</formula>
    </cfRule>
  </conditionalFormatting>
  <conditionalFormatting sqref="AD12">
    <cfRule type="cellIs" dxfId="268" priority="502" operator="equal">
      <formula>"Extremo"</formula>
    </cfRule>
  </conditionalFormatting>
  <conditionalFormatting sqref="AD12">
    <cfRule type="cellIs" dxfId="267" priority="503" operator="equal">
      <formula>"Alto"</formula>
    </cfRule>
  </conditionalFormatting>
  <conditionalFormatting sqref="AD12">
    <cfRule type="cellIs" dxfId="266" priority="504" operator="equal">
      <formula>"Moderado"</formula>
    </cfRule>
  </conditionalFormatting>
  <conditionalFormatting sqref="AD12">
    <cfRule type="cellIs" dxfId="265" priority="505" operator="equal">
      <formula>"Bajo"</formula>
    </cfRule>
  </conditionalFormatting>
  <conditionalFormatting sqref="L12">
    <cfRule type="containsText" dxfId="264" priority="506" operator="containsText" text="❌">
      <formula>NOT(ISERROR(SEARCH(("❌"),(L12))))</formula>
    </cfRule>
  </conditionalFormatting>
  <conditionalFormatting sqref="B1:B13 B16:B17 B20 B25 B30 B33 B36 B39 B42 B45:B49 B60:B1003">
    <cfRule type="containsText" dxfId="263" priority="510" operator="containsText" text="Gestión Tecnológica">
      <formula>NOT(ISERROR(SEARCH(("Gestión Tecnológica"),(B1))))</formula>
    </cfRule>
  </conditionalFormatting>
  <conditionalFormatting sqref="AB23">
    <cfRule type="cellIs" dxfId="262" priority="511" operator="equal">
      <formula>"Catastrófico"</formula>
    </cfRule>
  </conditionalFormatting>
  <conditionalFormatting sqref="AB23">
    <cfRule type="cellIs" dxfId="261" priority="512" operator="equal">
      <formula>"Mayor"</formula>
    </cfRule>
  </conditionalFormatting>
  <conditionalFormatting sqref="AB23">
    <cfRule type="cellIs" dxfId="260" priority="513" operator="equal">
      <formula>"Moderado"</formula>
    </cfRule>
  </conditionalFormatting>
  <conditionalFormatting sqref="AB23">
    <cfRule type="cellIs" dxfId="259" priority="514" operator="equal">
      <formula>"Menor"</formula>
    </cfRule>
  </conditionalFormatting>
  <conditionalFormatting sqref="AB23">
    <cfRule type="cellIs" dxfId="258" priority="515" operator="equal">
      <formula>"Leve"</formula>
    </cfRule>
  </conditionalFormatting>
  <conditionalFormatting sqref="I23">
    <cfRule type="cellIs" dxfId="257" priority="516" operator="equal">
      <formula>"Muy Alta"</formula>
    </cfRule>
  </conditionalFormatting>
  <conditionalFormatting sqref="I23">
    <cfRule type="cellIs" dxfId="256" priority="517" operator="equal">
      <formula>"Alta"</formula>
    </cfRule>
  </conditionalFormatting>
  <conditionalFormatting sqref="I23">
    <cfRule type="cellIs" dxfId="255" priority="518" operator="equal">
      <formula>"Media"</formula>
    </cfRule>
  </conditionalFormatting>
  <conditionalFormatting sqref="I23">
    <cfRule type="cellIs" dxfId="254" priority="519" operator="equal">
      <formula>"Baja"</formula>
    </cfRule>
  </conditionalFormatting>
  <conditionalFormatting sqref="I23">
    <cfRule type="cellIs" dxfId="253" priority="520" operator="equal">
      <formula>"Muy Baja"</formula>
    </cfRule>
  </conditionalFormatting>
  <conditionalFormatting sqref="M23">
    <cfRule type="cellIs" dxfId="252" priority="521" operator="equal">
      <formula>"Catastrófico"</formula>
    </cfRule>
  </conditionalFormatting>
  <conditionalFormatting sqref="M23">
    <cfRule type="cellIs" dxfId="251" priority="522" operator="equal">
      <formula>"Mayor"</formula>
    </cfRule>
  </conditionalFormatting>
  <conditionalFormatting sqref="M23">
    <cfRule type="cellIs" dxfId="250" priority="523" operator="equal">
      <formula>"Moderado"</formula>
    </cfRule>
  </conditionalFormatting>
  <conditionalFormatting sqref="M23">
    <cfRule type="cellIs" dxfId="249" priority="524" operator="equal">
      <formula>"Menor"</formula>
    </cfRule>
  </conditionalFormatting>
  <conditionalFormatting sqref="M23">
    <cfRule type="cellIs" dxfId="248" priority="525" operator="equal">
      <formula>"Leve"</formula>
    </cfRule>
  </conditionalFormatting>
  <conditionalFormatting sqref="O23">
    <cfRule type="cellIs" dxfId="247" priority="526" operator="equal">
      <formula>"Extremo"</formula>
    </cfRule>
  </conditionalFormatting>
  <conditionalFormatting sqref="O23">
    <cfRule type="cellIs" dxfId="246" priority="527" operator="equal">
      <formula>"Alto"</formula>
    </cfRule>
  </conditionalFormatting>
  <conditionalFormatting sqref="O23">
    <cfRule type="cellIs" dxfId="245" priority="528" operator="equal">
      <formula>"Moderado"</formula>
    </cfRule>
  </conditionalFormatting>
  <conditionalFormatting sqref="O23">
    <cfRule type="cellIs" dxfId="244" priority="529" operator="equal">
      <formula>"Bajo"</formula>
    </cfRule>
  </conditionalFormatting>
  <conditionalFormatting sqref="Z23">
    <cfRule type="cellIs" dxfId="243" priority="530" operator="equal">
      <formula>"Muy Alta"</formula>
    </cfRule>
  </conditionalFormatting>
  <conditionalFormatting sqref="Z23">
    <cfRule type="cellIs" dxfId="242" priority="531" operator="equal">
      <formula>"Alta"</formula>
    </cfRule>
  </conditionalFormatting>
  <conditionalFormatting sqref="Z23">
    <cfRule type="cellIs" dxfId="241" priority="532" operator="equal">
      <formula>"Media"</formula>
    </cfRule>
  </conditionalFormatting>
  <conditionalFormatting sqref="Z23">
    <cfRule type="cellIs" dxfId="240" priority="533" operator="equal">
      <formula>"Baja"</formula>
    </cfRule>
  </conditionalFormatting>
  <conditionalFormatting sqref="Z23">
    <cfRule type="cellIs" dxfId="239" priority="534" operator="equal">
      <formula>"Muy Baja"</formula>
    </cfRule>
  </conditionalFormatting>
  <conditionalFormatting sqref="AD23">
    <cfRule type="cellIs" dxfId="238" priority="535" operator="equal">
      <formula>"Extremo"</formula>
    </cfRule>
  </conditionalFormatting>
  <conditionalFormatting sqref="AD23">
    <cfRule type="cellIs" dxfId="237" priority="536" operator="equal">
      <formula>"Alto"</formula>
    </cfRule>
  </conditionalFormatting>
  <conditionalFormatting sqref="AD23">
    <cfRule type="cellIs" dxfId="236" priority="537" operator="equal">
      <formula>"Moderado"</formula>
    </cfRule>
  </conditionalFormatting>
  <conditionalFormatting sqref="AD23">
    <cfRule type="cellIs" dxfId="235" priority="538" operator="equal">
      <formula>"Bajo"</formula>
    </cfRule>
  </conditionalFormatting>
  <conditionalFormatting sqref="L23">
    <cfRule type="containsText" dxfId="234" priority="539" operator="containsText" text="❌">
      <formula>NOT(ISERROR(SEARCH(("❌"),(L23))))</formula>
    </cfRule>
  </conditionalFormatting>
  <conditionalFormatting sqref="B23">
    <cfRule type="containsText" dxfId="233" priority="540" operator="containsText" text="Gestión Tecnológica">
      <formula>NOT(ISERROR(SEARCH(("Gestión Tecnológica"),(B23))))</formula>
    </cfRule>
  </conditionalFormatting>
  <conditionalFormatting sqref="I22">
    <cfRule type="cellIs" dxfId="232" priority="541" operator="equal">
      <formula>"Muy Alta"</formula>
    </cfRule>
  </conditionalFormatting>
  <conditionalFormatting sqref="I22">
    <cfRule type="cellIs" dxfId="231" priority="542" operator="equal">
      <formula>"Alta"</formula>
    </cfRule>
  </conditionalFormatting>
  <conditionalFormatting sqref="I22">
    <cfRule type="cellIs" dxfId="230" priority="543" operator="equal">
      <formula>"Media"</formula>
    </cfRule>
  </conditionalFormatting>
  <conditionalFormatting sqref="I22">
    <cfRule type="cellIs" dxfId="229" priority="544" operator="equal">
      <formula>"Baja"</formula>
    </cfRule>
  </conditionalFormatting>
  <conditionalFormatting sqref="I22">
    <cfRule type="cellIs" dxfId="228" priority="545" operator="equal">
      <formula>"Muy Baja"</formula>
    </cfRule>
  </conditionalFormatting>
  <conditionalFormatting sqref="M22 AB22">
    <cfRule type="cellIs" dxfId="227" priority="546" operator="equal">
      <formula>"Catastrófico"</formula>
    </cfRule>
  </conditionalFormatting>
  <conditionalFormatting sqref="M22 AB22">
    <cfRule type="cellIs" dxfId="226" priority="547" operator="equal">
      <formula>"Mayor"</formula>
    </cfRule>
  </conditionalFormatting>
  <conditionalFormatting sqref="M22 AB22">
    <cfRule type="cellIs" dxfId="225" priority="548" operator="equal">
      <formula>"Moderado"</formula>
    </cfRule>
  </conditionalFormatting>
  <conditionalFormatting sqref="M22 AB22">
    <cfRule type="cellIs" dxfId="224" priority="549" operator="equal">
      <formula>"Menor"</formula>
    </cfRule>
  </conditionalFormatting>
  <conditionalFormatting sqref="M22 AB22">
    <cfRule type="cellIs" dxfId="223" priority="550" operator="equal">
      <formula>"Leve"</formula>
    </cfRule>
  </conditionalFormatting>
  <conditionalFormatting sqref="O22">
    <cfRule type="cellIs" dxfId="222" priority="551" operator="equal">
      <formula>"Extremo"</formula>
    </cfRule>
  </conditionalFormatting>
  <conditionalFormatting sqref="O22">
    <cfRule type="cellIs" dxfId="221" priority="552" operator="equal">
      <formula>"Alto"</formula>
    </cfRule>
  </conditionalFormatting>
  <conditionalFormatting sqref="O22">
    <cfRule type="cellIs" dxfId="220" priority="553" operator="equal">
      <formula>"Moderado"</formula>
    </cfRule>
  </conditionalFormatting>
  <conditionalFormatting sqref="O22">
    <cfRule type="cellIs" dxfId="219" priority="554" operator="equal">
      <formula>"Bajo"</formula>
    </cfRule>
  </conditionalFormatting>
  <conditionalFormatting sqref="Z22">
    <cfRule type="cellIs" dxfId="218" priority="555" operator="equal">
      <formula>"Muy Alta"</formula>
    </cfRule>
  </conditionalFormatting>
  <conditionalFormatting sqref="Z22">
    <cfRule type="cellIs" dxfId="217" priority="556" operator="equal">
      <formula>"Alta"</formula>
    </cfRule>
  </conditionalFormatting>
  <conditionalFormatting sqref="Z22">
    <cfRule type="cellIs" dxfId="216" priority="557" operator="equal">
      <formula>"Media"</formula>
    </cfRule>
  </conditionalFormatting>
  <conditionalFormatting sqref="Z22">
    <cfRule type="cellIs" dxfId="215" priority="558" operator="equal">
      <formula>"Baja"</formula>
    </cfRule>
  </conditionalFormatting>
  <conditionalFormatting sqref="Z22">
    <cfRule type="cellIs" dxfId="214" priority="559" operator="equal">
      <formula>"Muy Baja"</formula>
    </cfRule>
  </conditionalFormatting>
  <conditionalFormatting sqref="AD22">
    <cfRule type="cellIs" dxfId="213" priority="560" operator="equal">
      <formula>"Extremo"</formula>
    </cfRule>
  </conditionalFormatting>
  <conditionalFormatting sqref="AD22">
    <cfRule type="cellIs" dxfId="212" priority="561" operator="equal">
      <formula>"Alto"</formula>
    </cfRule>
  </conditionalFormatting>
  <conditionalFormatting sqref="AD22">
    <cfRule type="cellIs" dxfId="211" priority="562" operator="equal">
      <formula>"Moderado"</formula>
    </cfRule>
  </conditionalFormatting>
  <conditionalFormatting sqref="AD22">
    <cfRule type="cellIs" dxfId="210" priority="563" operator="equal">
      <formula>"Bajo"</formula>
    </cfRule>
  </conditionalFormatting>
  <conditionalFormatting sqref="L22">
    <cfRule type="containsText" dxfId="209" priority="564" operator="containsText" text="❌">
      <formula>NOT(ISERROR(SEARCH(("❌"),(L22))))</formula>
    </cfRule>
  </conditionalFormatting>
  <conditionalFormatting sqref="AI11">
    <cfRule type="expression" dxfId="208" priority="568">
      <formula>OR(AND(YEAR(AI11)=YEAR(TODAY()), MONTH(AI11)+1=MONTH(TODAY())), AND(YEAR(AI11)+1=YEAR(TODAY()), MONTH(AI11)=12, MONTH(TODAY())=1))</formula>
    </cfRule>
  </conditionalFormatting>
  <conditionalFormatting sqref="AI11">
    <cfRule type="expression" dxfId="207" priority="569">
      <formula>OR(AND(YEAR(AI11)=YEAR(TODAY()), MONTH(AI11)+1=MONTH(TODAY())), AND(YEAR(AI11)+1=YEAR(TODAY()), MONTH(AI11)=12, MONTH(TODAY())=1))</formula>
    </cfRule>
  </conditionalFormatting>
  <conditionalFormatting sqref="AI11">
    <cfRule type="expression" dxfId="206" priority="570">
      <formula>OR(AND(YEAR(AI11)=YEAR(TODAY()), MONTH(AI11)+1=MONTH(TODAY())), AND(YEAR(AI11)+1=YEAR(TODAY()), MONTH(AI11)=12, MONTH(TODAY())=1))</formula>
    </cfRule>
  </conditionalFormatting>
  <conditionalFormatting sqref="AI12 AI14 AI16 AI18 AI20 AI22 AI24 AI26 AI32 AI34 AI36 AI38 AI40 AI42 AI44 AI46 AI48 AI61 AI30">
    <cfRule type="expression" dxfId="205" priority="83">
      <formula>OR(AND(YEAR(AI12)=YEAR(TODAY()), MONTH(AI12)+1=MONTH(TODAY())), AND(YEAR(AI12)+1=YEAR(TODAY()), MONTH(AI12)=12, MONTH(TODAY())=1))</formula>
    </cfRule>
  </conditionalFormatting>
  <conditionalFormatting sqref="AI12 AI14 AI16 AI18 AI20 AI22 AI24 AI26 AI32 AI34 AI36 AI38 AI40 AI42 AI44 AI46 AI48 AI61 AI30">
    <cfRule type="expression" dxfId="204" priority="84">
      <formula>OR(AND(YEAR(AI12)=YEAR(TODAY()), MONTH(AI12)+1=MONTH(TODAY())), AND(YEAR(AI12)+1=YEAR(TODAY()), MONTH(AI12)=12, MONTH(TODAY())=1))</formula>
    </cfRule>
  </conditionalFormatting>
  <conditionalFormatting sqref="AI12 AI14 AI16 AI18 AI20 AI22 AI24 AI26 AI32 AI34 AI36 AI38 AI40 AI42 AI44 AI46 AI48 AI61 AI30">
    <cfRule type="expression" dxfId="203" priority="85">
      <formula>OR(AND(YEAR(AI12)=YEAR(TODAY()), MONTH(AI12)+1=MONTH(TODAY())), AND(YEAR(AI12)+1=YEAR(TODAY()), MONTH(AI12)=12, MONTH(TODAY())=1))</formula>
    </cfRule>
  </conditionalFormatting>
  <conditionalFormatting sqref="AI13 AI15 AI17 AI19 AI21 AI23 AI25 AI31 AI33 AI35 AI37 AI39 AI41 AI43 AI45 AI47 AI49 AI60">
    <cfRule type="expression" dxfId="202" priority="80">
      <formula>OR(AND(YEAR(AI13)=YEAR(TODAY()), MONTH(AI13)+1=MONTH(TODAY())), AND(YEAR(AI13)+1=YEAR(TODAY()), MONTH(AI13)=12, MONTH(TODAY())=1))</formula>
    </cfRule>
  </conditionalFormatting>
  <conditionalFormatting sqref="AI13 AI15 AI17 AI19 AI21 AI23 AI25 AI31 AI33 AI35 AI37 AI39 AI41 AI43 AI45 AI47 AI49 AI60">
    <cfRule type="expression" dxfId="201" priority="81">
      <formula>OR(AND(YEAR(AI13)=YEAR(TODAY()), MONTH(AI13)+1=MONTH(TODAY())), AND(YEAR(AI13)+1=YEAR(TODAY()), MONTH(AI13)=12, MONTH(TODAY())=1))</formula>
    </cfRule>
  </conditionalFormatting>
  <conditionalFormatting sqref="AI13 AI15 AI17 AI19 AI21 AI23 AI25 AI31 AI33 AI35 AI37 AI39 AI41 AI43 AI45 AI47 AI49 AI60">
    <cfRule type="expression" dxfId="200" priority="82">
      <formula>OR(AND(YEAR(AI13)=YEAR(TODAY()), MONTH(AI13)+1=MONTH(TODAY())), AND(YEAR(AI13)+1=YEAR(TODAY()), MONTH(AI13)=12, MONTH(TODAY())=1))</formula>
    </cfRule>
  </conditionalFormatting>
  <conditionalFormatting sqref="AB27:AB29">
    <cfRule type="cellIs" dxfId="199" priority="51" operator="equal">
      <formula>"Catastrófico"</formula>
    </cfRule>
  </conditionalFormatting>
  <conditionalFormatting sqref="AB27:AB29">
    <cfRule type="cellIs" dxfId="198" priority="52" operator="equal">
      <formula>"Mayor"</formula>
    </cfRule>
  </conditionalFormatting>
  <conditionalFormatting sqref="AB27:AB29">
    <cfRule type="cellIs" dxfId="197" priority="53" operator="equal">
      <formula>"Moderado"</formula>
    </cfRule>
  </conditionalFormatting>
  <conditionalFormatting sqref="AB27:AB29">
    <cfRule type="cellIs" dxfId="196" priority="54" operator="equal">
      <formula>"Menor"</formula>
    </cfRule>
  </conditionalFormatting>
  <conditionalFormatting sqref="AB27:AB29">
    <cfRule type="cellIs" dxfId="195" priority="55" operator="equal">
      <formula>"Leve"</formula>
    </cfRule>
  </conditionalFormatting>
  <conditionalFormatting sqref="M27">
    <cfRule type="cellIs" dxfId="194" priority="56" operator="equal">
      <formula>"Catastrófico"</formula>
    </cfRule>
  </conditionalFormatting>
  <conditionalFormatting sqref="M27">
    <cfRule type="cellIs" dxfId="193" priority="57" operator="equal">
      <formula>"Mayor"</formula>
    </cfRule>
  </conditionalFormatting>
  <conditionalFormatting sqref="M27">
    <cfRule type="cellIs" dxfId="192" priority="58" operator="equal">
      <formula>"Moderado"</formula>
    </cfRule>
  </conditionalFormatting>
  <conditionalFormatting sqref="M27">
    <cfRule type="cellIs" dxfId="191" priority="59" operator="equal">
      <formula>"Menor"</formula>
    </cfRule>
  </conditionalFormatting>
  <conditionalFormatting sqref="M27">
    <cfRule type="cellIs" dxfId="190" priority="60" operator="equal">
      <formula>"Leve"</formula>
    </cfRule>
  </conditionalFormatting>
  <conditionalFormatting sqref="O27">
    <cfRule type="cellIs" dxfId="189" priority="61" operator="equal">
      <formula>"Extremo"</formula>
    </cfRule>
  </conditionalFormatting>
  <conditionalFormatting sqref="O27">
    <cfRule type="cellIs" dxfId="188" priority="62" operator="equal">
      <formula>"Alto"</formula>
    </cfRule>
  </conditionalFormatting>
  <conditionalFormatting sqref="O27">
    <cfRule type="cellIs" dxfId="187" priority="63" operator="equal">
      <formula>"Moderado"</formula>
    </cfRule>
  </conditionalFormatting>
  <conditionalFormatting sqref="O27">
    <cfRule type="cellIs" dxfId="186" priority="64" operator="equal">
      <formula>"Bajo"</formula>
    </cfRule>
  </conditionalFormatting>
  <conditionalFormatting sqref="Z27:Z29">
    <cfRule type="cellIs" dxfId="185" priority="65" operator="equal">
      <formula>"Muy Alta"</formula>
    </cfRule>
  </conditionalFormatting>
  <conditionalFormatting sqref="Z27:Z29">
    <cfRule type="cellIs" dxfId="184" priority="66" operator="equal">
      <formula>"Alta"</formula>
    </cfRule>
  </conditionalFormatting>
  <conditionalFormatting sqref="Z27:Z29">
    <cfRule type="cellIs" dxfId="183" priority="67" operator="equal">
      <formula>"Media"</formula>
    </cfRule>
  </conditionalFormatting>
  <conditionalFormatting sqref="Z27:Z29">
    <cfRule type="cellIs" dxfId="182" priority="68" operator="equal">
      <formula>"Baja"</formula>
    </cfRule>
  </conditionalFormatting>
  <conditionalFormatting sqref="Z27:Z29">
    <cfRule type="cellIs" dxfId="181" priority="69" operator="equal">
      <formula>"Muy Baja"</formula>
    </cfRule>
  </conditionalFormatting>
  <conditionalFormatting sqref="AD27:AD29">
    <cfRule type="cellIs" dxfId="180" priority="70" operator="equal">
      <formula>"Extremo"</formula>
    </cfRule>
  </conditionalFormatting>
  <conditionalFormatting sqref="AD27:AD29">
    <cfRule type="cellIs" dxfId="179" priority="71" operator="equal">
      <formula>"Alto"</formula>
    </cfRule>
  </conditionalFormatting>
  <conditionalFormatting sqref="AD27:AD29">
    <cfRule type="cellIs" dxfId="178" priority="72" operator="equal">
      <formula>"Moderado"</formula>
    </cfRule>
  </conditionalFormatting>
  <conditionalFormatting sqref="AD27:AD29">
    <cfRule type="cellIs" dxfId="177" priority="73" operator="equal">
      <formula>"Bajo"</formula>
    </cfRule>
  </conditionalFormatting>
  <conditionalFormatting sqref="L27">
    <cfRule type="containsText" dxfId="176" priority="74" operator="containsText" text="❌">
      <formula>NOT(ISERROR(SEARCH(("❌"),(L27))))</formula>
    </cfRule>
  </conditionalFormatting>
  <conditionalFormatting sqref="I27">
    <cfRule type="cellIs" dxfId="175" priority="75" operator="equal">
      <formula>"Muy Alta"</formula>
    </cfRule>
  </conditionalFormatting>
  <conditionalFormatting sqref="I27">
    <cfRule type="cellIs" dxfId="174" priority="76" operator="equal">
      <formula>"Alta"</formula>
    </cfRule>
  </conditionalFormatting>
  <conditionalFormatting sqref="I27">
    <cfRule type="cellIs" dxfId="173" priority="77" operator="equal">
      <formula>"Media"</formula>
    </cfRule>
  </conditionalFormatting>
  <conditionalFormatting sqref="I27">
    <cfRule type="cellIs" dxfId="172" priority="78" operator="equal">
      <formula>"Baja"</formula>
    </cfRule>
  </conditionalFormatting>
  <conditionalFormatting sqref="I27">
    <cfRule type="cellIs" dxfId="171" priority="79" operator="equal">
      <formula>"Muy Baja"</formula>
    </cfRule>
  </conditionalFormatting>
  <conditionalFormatting sqref="AI27">
    <cfRule type="expression" dxfId="170" priority="45">
      <formula>OR(AND(YEAR(AI27)=YEAR(TODAY()), MONTH(AI27)+1=MONTH(TODAY())), AND(YEAR(AI27)+1=YEAR(TODAY()), MONTH(AI27)=12, MONTH(TODAY())=1))</formula>
    </cfRule>
  </conditionalFormatting>
  <conditionalFormatting sqref="AI27">
    <cfRule type="expression" dxfId="169" priority="46">
      <formula>OR(AND(YEAR(AI27)=YEAR(TODAY()), MONTH(AI27)+1=MONTH(TODAY())), AND(YEAR(AI27)+1=YEAR(TODAY()), MONTH(AI27)=12, MONTH(TODAY())=1))</formula>
    </cfRule>
  </conditionalFormatting>
  <conditionalFormatting sqref="AI27">
    <cfRule type="expression" dxfId="168" priority="47">
      <formula>OR(AND(YEAR(AI27)=YEAR(TODAY()), MONTH(AI27)+1=MONTH(TODAY())), AND(YEAR(AI27)+1=YEAR(TODAY()), MONTH(AI27)=12, MONTH(TODAY())=1))</formula>
    </cfRule>
  </conditionalFormatting>
  <conditionalFormatting sqref="AI28">
    <cfRule type="expression" dxfId="167" priority="42">
      <formula>OR(AND(YEAR(AI28)=YEAR(TODAY()), MONTH(AI28)+1=MONTH(TODAY())), AND(YEAR(AI28)+1=YEAR(TODAY()), MONTH(AI28)=12, MONTH(TODAY())=1))</formula>
    </cfRule>
  </conditionalFormatting>
  <conditionalFormatting sqref="AI28">
    <cfRule type="expression" dxfId="166" priority="43">
      <formula>OR(AND(YEAR(AI28)=YEAR(TODAY()), MONTH(AI28)+1=MONTH(TODAY())), AND(YEAR(AI28)+1=YEAR(TODAY()), MONTH(AI28)=12, MONTH(TODAY())=1))</formula>
    </cfRule>
  </conditionalFormatting>
  <conditionalFormatting sqref="AI28">
    <cfRule type="expression" dxfId="165" priority="44">
      <formula>OR(AND(YEAR(AI28)=YEAR(TODAY()), MONTH(AI28)+1=MONTH(TODAY())), AND(YEAR(AI28)+1=YEAR(TODAY()), MONTH(AI28)=12, MONTH(TODAY())=1))</formula>
    </cfRule>
  </conditionalFormatting>
  <conditionalFormatting sqref="AI29">
    <cfRule type="expression" dxfId="164" priority="39">
      <formula>OR(AND(YEAR(AI29)=YEAR(TODAY()), MONTH(AI29)+1=MONTH(TODAY())), AND(YEAR(AI29)+1=YEAR(TODAY()), MONTH(AI29)=12, MONTH(TODAY())=1))</formula>
    </cfRule>
  </conditionalFormatting>
  <conditionalFormatting sqref="AI29">
    <cfRule type="expression" dxfId="163" priority="40">
      <formula>OR(AND(YEAR(AI29)=YEAR(TODAY()), MONTH(AI29)+1=MONTH(TODAY())), AND(YEAR(AI29)+1=YEAR(TODAY()), MONTH(AI29)=12, MONTH(TODAY())=1))</formula>
    </cfRule>
  </conditionalFormatting>
  <conditionalFormatting sqref="AI29">
    <cfRule type="expression" dxfId="162" priority="41">
      <formula>OR(AND(YEAR(AI29)=YEAR(TODAY()), MONTH(AI29)+1=MONTH(TODAY())), AND(YEAR(AI29)+1=YEAR(TODAY()), MONTH(AI29)=12, MONTH(TODAY())=1))</formula>
    </cfRule>
  </conditionalFormatting>
  <conditionalFormatting sqref="I50:I52 Z50:Z57 Z59 I59">
    <cfRule type="cellIs" dxfId="161" priority="1" operator="equal">
      <formula>"Muy Alta"</formula>
    </cfRule>
  </conditionalFormatting>
  <conditionalFormatting sqref="I50:I52 Z50:Z57 Z59 I59">
    <cfRule type="cellIs" dxfId="160" priority="2" operator="equal">
      <formula>"Alta"</formula>
    </cfRule>
  </conditionalFormatting>
  <conditionalFormatting sqref="I50:I52 Z50:Z57 Z59 I59">
    <cfRule type="cellIs" dxfId="159" priority="3" operator="equal">
      <formula>"Media"</formula>
    </cfRule>
  </conditionalFormatting>
  <conditionalFormatting sqref="I50:I52 Z50:Z57 Z59 I59">
    <cfRule type="cellIs" dxfId="158" priority="4" operator="equal">
      <formula>"Baja"</formula>
    </cfRule>
  </conditionalFormatting>
  <conditionalFormatting sqref="I50:I52 Z50:Z57 Z59 I59">
    <cfRule type="cellIs" dxfId="157" priority="5" operator="equal">
      <formula>"Muy Baja"</formula>
    </cfRule>
  </conditionalFormatting>
  <conditionalFormatting sqref="M50:M52 M59 AB50:AB57 AB59">
    <cfRule type="cellIs" dxfId="156" priority="6" operator="equal">
      <formula>"Catastrófico"</formula>
    </cfRule>
  </conditionalFormatting>
  <conditionalFormatting sqref="M50:M52 M59 AB50:AB57 AB59">
    <cfRule type="cellIs" dxfId="155" priority="7" operator="equal">
      <formula>"Mayor"</formula>
    </cfRule>
  </conditionalFormatting>
  <conditionalFormatting sqref="M50:M52 M59 AB50:AB57 AB59">
    <cfRule type="cellIs" dxfId="154" priority="8" operator="equal">
      <formula>"Moderado"</formula>
    </cfRule>
  </conditionalFormatting>
  <conditionalFormatting sqref="M50:M52 M59 AB50:AB57 AB59">
    <cfRule type="cellIs" dxfId="153" priority="9" operator="equal">
      <formula>"Menor"</formula>
    </cfRule>
  </conditionalFormatting>
  <conditionalFormatting sqref="M50:M52 M59 AB50:AB57 AB59">
    <cfRule type="cellIs" dxfId="152" priority="10" operator="equal">
      <formula>"Leve"</formula>
    </cfRule>
  </conditionalFormatting>
  <conditionalFormatting sqref="O50:O52 O59 AD50:AD57 AD59">
    <cfRule type="cellIs" dxfId="151" priority="11" operator="equal">
      <formula>"Extremo"</formula>
    </cfRule>
  </conditionalFormatting>
  <conditionalFormatting sqref="O50:O52 O59 AD50:AD57 AD59">
    <cfRule type="cellIs" dxfId="150" priority="12" operator="equal">
      <formula>"Alto"</formula>
    </cfRule>
  </conditionalFormatting>
  <conditionalFormatting sqref="O50:O52 O59 AD50:AD57 AD59">
    <cfRule type="cellIs" dxfId="149" priority="13" operator="equal">
      <formula>"Moderado"</formula>
    </cfRule>
  </conditionalFormatting>
  <conditionalFormatting sqref="O50:O52 O59 AD50:AD57 AD59">
    <cfRule type="cellIs" dxfId="148" priority="14" operator="equal">
      <formula>"Bajo"</formula>
    </cfRule>
  </conditionalFormatting>
  <conditionalFormatting sqref="L50:L52 L59">
    <cfRule type="containsText" dxfId="147" priority="15" operator="containsText" text="❌">
      <formula>NOT(ISERROR(SEARCH(("❌"),(L50))))</formula>
    </cfRule>
  </conditionalFormatting>
  <conditionalFormatting sqref="M51">
    <cfRule type="cellIs" dxfId="146" priority="16" operator="equal">
      <formula>"Catastrófico"</formula>
    </cfRule>
  </conditionalFormatting>
  <conditionalFormatting sqref="M51">
    <cfRule type="cellIs" dxfId="145" priority="17" operator="equal">
      <formula>"Mayor"</formula>
    </cfRule>
  </conditionalFormatting>
  <conditionalFormatting sqref="M51">
    <cfRule type="cellIs" dxfId="144" priority="18" operator="equal">
      <formula>"Moderado"</formula>
    </cfRule>
  </conditionalFormatting>
  <conditionalFormatting sqref="M51">
    <cfRule type="cellIs" dxfId="143" priority="19" operator="equal">
      <formula>"Menor"</formula>
    </cfRule>
  </conditionalFormatting>
  <conditionalFormatting sqref="M51">
    <cfRule type="cellIs" dxfId="142" priority="20" operator="equal">
      <formula>"Leve"</formula>
    </cfRule>
  </conditionalFormatting>
  <conditionalFormatting sqref="O51">
    <cfRule type="cellIs" dxfId="141" priority="21" operator="equal">
      <formula>"Extremo"</formula>
    </cfRule>
  </conditionalFormatting>
  <conditionalFormatting sqref="O51">
    <cfRule type="cellIs" dxfId="140" priority="22" operator="equal">
      <formula>"Alto"</formula>
    </cfRule>
  </conditionalFormatting>
  <conditionalFormatting sqref="O51">
    <cfRule type="cellIs" dxfId="139" priority="23" operator="equal">
      <formula>"Moderado"</formula>
    </cfRule>
  </conditionalFormatting>
  <conditionalFormatting sqref="O51">
    <cfRule type="cellIs" dxfId="138" priority="24" operator="equal">
      <formula>"Bajo"</formula>
    </cfRule>
  </conditionalFormatting>
  <conditionalFormatting sqref="Z58">
    <cfRule type="cellIs" dxfId="137" priority="25" operator="equal">
      <formula>"Muy Alta"</formula>
    </cfRule>
  </conditionalFormatting>
  <conditionalFormatting sqref="Z58">
    <cfRule type="cellIs" dxfId="136" priority="26" operator="equal">
      <formula>"Alta"</formula>
    </cfRule>
  </conditionalFormatting>
  <conditionalFormatting sqref="Z58">
    <cfRule type="cellIs" dxfId="135" priority="27" operator="equal">
      <formula>"Media"</formula>
    </cfRule>
  </conditionalFormatting>
  <conditionalFormatting sqref="Z58">
    <cfRule type="cellIs" dxfId="134" priority="28" operator="equal">
      <formula>"Baja"</formula>
    </cfRule>
  </conditionalFormatting>
  <conditionalFormatting sqref="Z58">
    <cfRule type="cellIs" dxfId="133" priority="29" operator="equal">
      <formula>"Muy Baja"</formula>
    </cfRule>
  </conditionalFormatting>
  <conditionalFormatting sqref="AB58">
    <cfRule type="cellIs" dxfId="132" priority="30" operator="equal">
      <formula>"Catastrófico"</formula>
    </cfRule>
  </conditionalFormatting>
  <conditionalFormatting sqref="AB58">
    <cfRule type="cellIs" dxfId="131" priority="31" operator="equal">
      <formula>"Mayor"</formula>
    </cfRule>
  </conditionalFormatting>
  <conditionalFormatting sqref="AB58">
    <cfRule type="cellIs" dxfId="130" priority="32" operator="equal">
      <formula>"Moderado"</formula>
    </cfRule>
  </conditionalFormatting>
  <conditionalFormatting sqref="AB58">
    <cfRule type="cellIs" dxfId="129" priority="33" operator="equal">
      <formula>"Menor"</formula>
    </cfRule>
  </conditionalFormatting>
  <conditionalFormatting sqref="AB58">
    <cfRule type="cellIs" dxfId="128" priority="34" operator="equal">
      <formula>"Leve"</formula>
    </cfRule>
  </conditionalFormatting>
  <conditionalFormatting sqref="AD58">
    <cfRule type="cellIs" dxfId="127" priority="35" operator="equal">
      <formula>"Extremo"</formula>
    </cfRule>
  </conditionalFormatting>
  <conditionalFormatting sqref="AD58">
    <cfRule type="cellIs" dxfId="126" priority="36" operator="equal">
      <formula>"Alto"</formula>
    </cfRule>
  </conditionalFormatting>
  <conditionalFormatting sqref="AD58">
    <cfRule type="cellIs" dxfId="125" priority="37" operator="equal">
      <formula>"Moderado"</formula>
    </cfRule>
  </conditionalFormatting>
  <conditionalFormatting sqref="AD58">
    <cfRule type="cellIs" dxfId="124" priority="38" operator="equal">
      <formula>"Bajo"</formula>
    </cfRule>
  </conditionalFormatting>
  <dataValidations count="3">
    <dataValidation type="list" allowBlank="1" showInputMessage="1" showErrorMessage="1" prompt=" - " sqref="B49">
      <formula1>$H$48</formula1>
    </dataValidation>
    <dataValidation type="date" showInputMessage="1" showErrorMessage="1" sqref="AI9">
      <formula1>AH11</formula1>
      <formula2>AI10</formula2>
    </dataValidation>
    <dataValidation allowBlank="1" sqref="AF27:AF29"/>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20">
        <x14:dataValidation type="list" allowBlank="1" showErrorMessage="1">
          <x14:formula1>
            <xm:f>'E:\IDEP 2023\Mapa de Riesgos 2023\Mapa Actualizado\[Mapa de Riesgos Preliminar 2024.xlsx]Tabla Impacto'!#REF!</xm:f>
          </x14:formula1>
          <xm:sqref>K27</xm:sqref>
        </x14:dataValidation>
        <x14:dataValidation type="list" allowBlank="1" showErrorMessage="1">
          <x14:formula1>
            <xm:f>'E:\IDEP 2023\Mapa de Riesgos 2023\Mapa Actualizado\[Mapa de Riesgos Preliminar 2024.xlsx]Tabla Valoración controles'!#REF!</xm:f>
          </x14:formula1>
          <xm:sqref>W27:W29</xm:sqref>
        </x14:dataValidation>
        <x14:dataValidation type="list" allowBlank="1" showErrorMessage="1">
          <x14:formula1>
            <xm:f>'E:\IDEP 2023\Mapa de Riesgos 2023\Mapa Actualizado\[Mapa de Riesgos Preliminar 2024.xlsx]Tabla Valoración controles'!#REF!</xm:f>
          </x14:formula1>
          <xm:sqref>T27:T29</xm:sqref>
        </x14:dataValidation>
        <x14:dataValidation type="list" allowBlank="1" showErrorMessage="1">
          <x14:formula1>
            <xm:f>'E:\IDEP 2023\Mapa de Riesgos 2023\Mapa Actualizado\[Mapa de Riesgos Preliminar 2024.xlsx]Tabla Valoración controles'!#REF!</xm:f>
          </x14:formula1>
          <xm:sqref>S27:S29</xm:sqref>
        </x14:dataValidation>
        <x14:dataValidation type="custom" allowBlank="1" showInputMessage="1" showErrorMessage="1" prompt="Recuerde que las acciones se generan bajo la medida de mitigar el riesgo">
          <x14:formula1>
            <xm:f>IF(OR(AE29='E:\IDEP 2023\Mapa de Riesgos 2023\Mapa Actualizado\[Mapa de Riesgos Preliminar 2024.xlsx]Opciones Tratamiento'!#REF!,AE29='E:\IDEP 2023\Mapa de Riesgos 2023\Mapa Actualizado\[Mapa de Riesgos Preliminar 2024.xlsx]Opciones Tratamiento'!#REF!,AE29='E:\IDEP 2023\Mapa de Riesgos 2023\Mapa Actualizado\[Mapa de Riesgos Preliminar 2024.xlsx]Opciones Tratamiento'!#REF!),ISBLANK(AE29),ISTEXT(AE29))</xm:f>
          </x14:formula1>
          <xm:sqref>AJ29</xm:sqref>
        </x14:dataValidation>
        <x14:dataValidation type="list" allowBlank="1" showErrorMessage="1">
          <x14:formula1>
            <xm:f>'E:\IDEP 2023\Mapa de Riesgos 2023\Mapa Actualizado\[Mapa de Riesgos Preliminar 2024.xlsx]Tabla Valoración controles'!#REF!</xm:f>
          </x14:formula1>
          <xm:sqref>V27:V29</xm:sqref>
        </x14:dataValidation>
        <x14:dataValidation type="list" allowBlank="1" showErrorMessage="1">
          <x14:formula1>
            <xm:f>'E:\IDEP 2023\Mapa de Riesgos 2023\Mapa Actualizado\[Mapa de Riesgos Preliminar 2024.xlsx]Tabla Valoración controles'!#REF!</xm:f>
          </x14:formula1>
          <xm:sqref>X27:X29</xm:sqref>
        </x14:dataValidation>
        <x14:dataValidation type="list" allowBlank="1" showErrorMessage="1">
          <x14:formula1>
            <xm:f>'E:\IDEP 2023\Mapa de Riesgos 2023\Mapa Actualizado\[Mapa de Riesgos Preliminar 2024.xlsx]Opciones Tratamiento'!#REF!</xm:f>
          </x14:formula1>
          <xm:sqref>AE27:AE29</xm:sqref>
        </x14:dataValidation>
        <x14:dataValidation type="list" allowBlank="1" showErrorMessage="1">
          <x14:formula1>
            <xm:f>'E:\IDEP 2023\Mapa de Riesgos 2023\Mapa Actualizado\[Mapa de Riesgos Preliminar 2024.xlsx]Opciones Tratamiento'!#REF!</xm:f>
          </x14:formula1>
          <xm:sqref>G27</xm:sqref>
        </x14:dataValidation>
        <x14:dataValidation type="list" allowBlank="1" showErrorMessage="1">
          <x14:formula1>
            <xm:f>'C:\Users\juan.gutierrez\Desktop\[Seguimiento Matriz de Riesgos  Gestión Tecnológica - IDEP - 2024.xlsx]Tabla Impacto'!#REF!</xm:f>
          </x14:formula1>
          <xm:sqref>K50:K52 K59</xm:sqref>
        </x14:dataValidation>
        <x14:dataValidation type="list" allowBlank="1" showErrorMessage="1">
          <x14:formula1>
            <xm:f>'C:\Users\juan.gutierrez\Desktop\[Seguimiento Matriz de Riesgos  Gestión Tecnológica - IDEP - 2024.xlsx]Tabla Valoración controles'!#REF!</xm:f>
          </x14:formula1>
          <xm:sqref>S50:S59</xm:sqref>
        </x14:dataValidation>
        <x14:dataValidation type="custom" allowBlank="1" showInputMessage="1" showErrorMessage="1" prompt="Recuerde que las acciones se generan bajo la medida de mitigar el riesgo">
          <x14:formula1>
            <xm:f>IF(OR(AE50='C:\Users\juan.gutierrez\Desktop\[Seguimiento Matriz de Riesgos  Gestión Tecnológica - IDEP - 2024.xlsx]Opciones Tratamiento'!#REF!,AE50='C:\Users\juan.gutierrez\Desktop\[Seguimiento Matriz de Riesgos  Gestión Tecnológica - IDEP - 2024.xlsx]Opciones Tratamiento'!#REF!,AE50='C:\Users\juan.gutierrez\Desktop\[Seguimiento Matriz de Riesgos  Gestión Tecnológica - IDEP - 2024.xlsx]Opciones Tratamiento'!#REF!),ISBLANK(AE50),ISTEXT(AE50))</xm:f>
          </x14:formula1>
          <xm:sqref>AI50:AI59</xm:sqref>
        </x14:dataValidation>
        <x14:dataValidation type="list" allowBlank="1" showErrorMessage="1">
          <x14:formula1>
            <xm:f>'C:\Users\juan.gutierrez\Desktop\[Seguimiento Matriz de Riesgos  Gestión Tecnológica - IDEP - 2024.xlsx]Opciones Tratamiento'!#REF!</xm:f>
          </x14:formula1>
          <xm:sqref>C50:C52 C59</xm:sqref>
        </x14:dataValidation>
        <x14:dataValidation type="list" allowBlank="1" showErrorMessage="1">
          <x14:formula1>
            <xm:f>'C:\Users\juan.gutierrez\Desktop\[Seguimiento Matriz de Riesgos  Gestión Tecnológica - IDEP - 2024.xlsx]Opciones Tratamiento'!#REF!</xm:f>
          </x14:formula1>
          <xm:sqref>G50:G52 G59</xm:sqref>
        </x14:dataValidation>
        <x14:dataValidation type="list" allowBlank="1" showErrorMessage="1">
          <x14:formula1>
            <xm:f>'C:\Users\juan.gutierrez\Desktop\[Seguimiento Matriz de Riesgos  Gestión Tecnológica - IDEP - 2024.xlsx]Tabla Valoración controles'!#REF!</xm:f>
          </x14:formula1>
          <xm:sqref>W50:W59</xm:sqref>
        </x14:dataValidation>
        <x14:dataValidation type="custom" allowBlank="1" showInputMessage="1" showErrorMessage="1" prompt="Recuerde que las acciones se generan bajo la medida de mitigar el riesgo">
          <x14:formula1>
            <xm:f>IF(OR(AE50='C:\Users\juan.gutierrez\Desktop\[Seguimiento Matriz de Riesgos  Gestión Tecnológica - IDEP - 2024.xlsx]Opciones Tratamiento'!#REF!,AE50='C:\Users\juan.gutierrez\Desktop\[Seguimiento Matriz de Riesgos  Gestión Tecnológica - IDEP - 2024.xlsx]Opciones Tratamiento'!#REF!,AE50='C:\Users\juan.gutierrez\Desktop\[Seguimiento Matriz de Riesgos  Gestión Tecnológica - IDEP - 2024.xlsx]Opciones Tratamiento'!#REF!),ISBLANK(AE50),ISTEXT(AE50))</xm:f>
          </x14:formula1>
          <xm:sqref>AH50:AH59</xm:sqref>
        </x14:dataValidation>
        <x14:dataValidation type="list" allowBlank="1" showErrorMessage="1">
          <x14:formula1>
            <xm:f>'C:\Users\juan.gutierrez\Desktop\[Seguimiento Matriz de Riesgos  Gestión Tecnológica - IDEP - 2024.xlsx]Opciones Tratamiento'!#REF!</xm:f>
          </x14:formula1>
          <xm:sqref>AE50:AE59</xm:sqref>
        </x14:dataValidation>
        <x14:dataValidation type="list" allowBlank="1" showErrorMessage="1">
          <x14:formula1>
            <xm:f>'C:\Users\juan.gutierrez\Desktop\[Seguimiento Matriz de Riesgos  Gestión Tecnológica - IDEP - 2024.xlsx]Tabla Valoración controles'!#REF!</xm:f>
          </x14:formula1>
          <xm:sqref>T50:T59</xm:sqref>
        </x14:dataValidation>
        <x14:dataValidation type="list" allowBlank="1" showErrorMessage="1">
          <x14:formula1>
            <xm:f>'C:\Users\juan.gutierrez\Desktop\[Seguimiento Matriz de Riesgos  Gestión Tecnológica - IDEP - 2024.xlsx]Tabla Valoración controles'!#REF!</xm:f>
          </x14:formula1>
          <xm:sqref>X50:X59</xm:sqref>
        </x14:dataValidation>
        <x14:dataValidation type="list" allowBlank="1" showErrorMessage="1">
          <x14:formula1>
            <xm:f>'C:\Users\juan.gutierrez\Desktop\[Seguimiento Matriz de Riesgos  Gestión Tecnológica - IDEP - 2024.xlsx]Tabla Valoración controles'!#REF!</xm:f>
          </x14:formula1>
          <xm:sqref>V50:V59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1004"/>
  <sheetViews>
    <sheetView zoomScale="60" zoomScaleNormal="60" workbookViewId="0">
      <selection activeCell="AT17" sqref="AT17"/>
    </sheetView>
  </sheetViews>
  <sheetFormatPr baseColWidth="10" defaultColWidth="14.42578125" defaultRowHeight="15" customHeight="1" x14ac:dyDescent="0.25"/>
  <cols>
    <col min="1" max="1" width="11.5703125" customWidth="1"/>
    <col min="2" max="2" width="26.7109375" customWidth="1"/>
    <col min="3" max="3" width="17.42578125" customWidth="1"/>
    <col min="4" max="4" width="38.85546875" customWidth="1"/>
    <col min="5" max="5" width="45.5703125" customWidth="1"/>
    <col min="6" max="6" width="51.5703125" customWidth="1"/>
    <col min="7" max="7" width="19" customWidth="1"/>
    <col min="8" max="8" width="17.85546875" customWidth="1"/>
    <col min="9" max="9" width="16.5703125" customWidth="1"/>
    <col min="10" max="29" width="12.140625" hidden="1" customWidth="1"/>
    <col min="30" max="30" width="17.7109375" hidden="1" customWidth="1"/>
    <col min="31" max="31" width="27.28515625" hidden="1" customWidth="1"/>
    <col min="32" max="32" width="30.5703125" hidden="1" customWidth="1"/>
    <col min="33" max="33" width="17.5703125" customWidth="1"/>
    <col min="34" max="34" width="7.42578125" customWidth="1"/>
    <col min="35" max="35" width="16" customWidth="1"/>
    <col min="36" max="36" width="5.85546875" customWidth="1"/>
    <col min="37" max="37" width="67"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77.42578125" customWidth="1"/>
    <col min="53" max="53" width="38.5703125" customWidth="1"/>
    <col min="54" max="54" width="11.140625" customWidth="1"/>
    <col min="55" max="55" width="15.28515625" customWidth="1"/>
    <col min="56" max="56" width="16.85546875" customWidth="1"/>
    <col min="57" max="57" width="4.140625" customWidth="1"/>
    <col min="58" max="58" width="54.140625" customWidth="1"/>
    <col min="59" max="59" width="4.140625" customWidth="1"/>
    <col min="60" max="60" width="60.140625" customWidth="1"/>
    <col min="61" max="61" width="4.140625" customWidth="1"/>
    <col min="62" max="62" width="62.7109375" customWidth="1"/>
    <col min="63" max="63" width="115.7109375" customWidth="1"/>
    <col min="64" max="64" width="36.42578125" customWidth="1"/>
    <col min="65" max="65" width="56.85546875" customWidth="1"/>
    <col min="66" max="66" width="67.140625" customWidth="1"/>
    <col min="67" max="67" width="74.5703125" customWidth="1"/>
    <col min="68" max="68" width="22.5703125" customWidth="1"/>
    <col min="69" max="69" width="60.5703125" customWidth="1"/>
    <col min="70" max="70" width="98.7109375" customWidth="1"/>
    <col min="71" max="71" width="115.140625" customWidth="1"/>
    <col min="72" max="72" width="36.5703125" customWidth="1"/>
    <col min="73" max="73" width="71.85546875" customWidth="1"/>
    <col min="74" max="74" width="55" customWidth="1"/>
  </cols>
  <sheetData>
    <row r="1" spans="1:7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ht="12.75" customHeight="1" x14ac:dyDescent="0.25">
      <c r="A5" s="531"/>
      <c r="B5" s="484"/>
      <c r="C5" s="532" t="s">
        <v>32</v>
      </c>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484"/>
      <c r="BH5" s="534" t="s">
        <v>33</v>
      </c>
      <c r="BI5" s="470"/>
      <c r="BJ5" s="475"/>
      <c r="BK5" s="196"/>
      <c r="BL5" s="196"/>
      <c r="BM5" s="196"/>
      <c r="BN5" s="196"/>
      <c r="BO5" s="1"/>
      <c r="BP5" s="1"/>
      <c r="BQ5" s="1"/>
      <c r="BR5" s="1"/>
      <c r="BS5" s="1"/>
      <c r="BT5" s="1"/>
      <c r="BU5" s="1"/>
      <c r="BV5" s="1"/>
    </row>
    <row r="6" spans="1:74" ht="12.75" hidden="1" customHeight="1" x14ac:dyDescent="0.25">
      <c r="A6" s="485"/>
      <c r="B6" s="486"/>
      <c r="C6" s="485"/>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86"/>
      <c r="BH6" s="535" t="s">
        <v>34</v>
      </c>
      <c r="BI6" s="470"/>
      <c r="BJ6" s="475"/>
      <c r="BK6" s="196"/>
      <c r="BL6" s="196"/>
      <c r="BM6" s="196"/>
      <c r="BN6" s="196"/>
      <c r="BO6" s="1"/>
      <c r="BP6" s="1"/>
      <c r="BQ6" s="1"/>
      <c r="BR6" s="1"/>
      <c r="BS6" s="1"/>
      <c r="BT6" s="1"/>
      <c r="BU6" s="1"/>
      <c r="BV6" s="1"/>
    </row>
    <row r="7" spans="1:74" ht="12.75" hidden="1" customHeight="1" x14ac:dyDescent="0.25">
      <c r="A7" s="485"/>
      <c r="B7" s="486"/>
      <c r="C7" s="485"/>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86"/>
      <c r="BH7" s="534" t="s">
        <v>344</v>
      </c>
      <c r="BI7" s="470"/>
      <c r="BJ7" s="475"/>
      <c r="BK7" s="196"/>
      <c r="BL7" s="196"/>
      <c r="BM7" s="196"/>
      <c r="BN7" s="196"/>
      <c r="BO7" s="1"/>
      <c r="BP7" s="1"/>
      <c r="BQ7" s="1"/>
      <c r="BR7" s="1"/>
      <c r="BS7" s="1"/>
      <c r="BT7" s="1"/>
      <c r="BU7" s="1"/>
      <c r="BV7" s="1"/>
    </row>
    <row r="8" spans="1:74" ht="12.75" hidden="1" customHeight="1" x14ac:dyDescent="0.25">
      <c r="A8" s="487"/>
      <c r="B8" s="488"/>
      <c r="C8" s="487"/>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c r="BC8" s="490"/>
      <c r="BD8" s="490"/>
      <c r="BE8" s="490"/>
      <c r="BF8" s="490"/>
      <c r="BG8" s="488"/>
      <c r="BH8" s="534" t="s">
        <v>345</v>
      </c>
      <c r="BI8" s="470"/>
      <c r="BJ8" s="475"/>
      <c r="BK8" s="196"/>
      <c r="BL8" s="196"/>
      <c r="BM8" s="196"/>
      <c r="BN8" s="196"/>
      <c r="BO8" s="1"/>
      <c r="BP8" s="1"/>
      <c r="BQ8" s="1"/>
      <c r="BR8" s="1"/>
      <c r="BS8" s="1"/>
      <c r="BT8" s="1"/>
      <c r="BU8" s="1"/>
      <c r="BV8" s="1"/>
    </row>
    <row r="9" spans="1:74" ht="24" hidden="1" customHeight="1" x14ac:dyDescent="0.25">
      <c r="A9" s="514" t="s">
        <v>346</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5"/>
      <c r="BK9" s="196"/>
      <c r="BL9" s="196"/>
      <c r="BM9" s="196"/>
      <c r="BN9" s="196"/>
      <c r="BO9" s="1"/>
      <c r="BP9" s="1"/>
      <c r="BQ9" s="1"/>
      <c r="BR9" s="1"/>
      <c r="BS9" s="1"/>
      <c r="BT9" s="1"/>
      <c r="BU9" s="1"/>
      <c r="BV9" s="1"/>
    </row>
    <row r="10" spans="1:74" ht="23.25" hidden="1" customHeight="1" x14ac:dyDescent="0.25">
      <c r="A10" s="525" t="s">
        <v>36</v>
      </c>
      <c r="B10" s="477"/>
      <c r="C10" s="526" t="s">
        <v>37</v>
      </c>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7"/>
      <c r="BK10" s="196"/>
      <c r="BL10" s="196"/>
      <c r="BM10" s="196"/>
      <c r="BN10" s="196"/>
      <c r="BO10" s="1"/>
      <c r="BP10" s="1"/>
      <c r="BQ10" s="1"/>
      <c r="BR10" s="1"/>
      <c r="BS10" s="1"/>
      <c r="BT10" s="1"/>
      <c r="BU10" s="1"/>
      <c r="BV10" s="1"/>
    </row>
    <row r="11" spans="1:74" ht="25.5" customHeight="1" x14ac:dyDescent="0.25">
      <c r="A11" s="527" t="s">
        <v>347</v>
      </c>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5"/>
      <c r="BL11" s="1"/>
      <c r="BM11" s="1"/>
      <c r="BN11" s="1"/>
      <c r="BO11" s="1"/>
      <c r="BP11" s="1"/>
      <c r="BQ11" s="1"/>
      <c r="BR11" s="1"/>
      <c r="BS11" s="1"/>
      <c r="BT11" s="1"/>
      <c r="BU11" s="1"/>
      <c r="BV11" s="1"/>
    </row>
    <row r="12" spans="1:74" ht="24.75" customHeight="1" x14ac:dyDescent="0.25">
      <c r="A12" s="527" t="s">
        <v>348</v>
      </c>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5"/>
      <c r="BL12" s="1"/>
      <c r="BM12" s="1"/>
      <c r="BN12" s="1"/>
      <c r="BO12" s="1"/>
      <c r="BP12" s="1"/>
      <c r="BQ12" s="1"/>
      <c r="BR12" s="1"/>
      <c r="BS12" s="1"/>
      <c r="BT12" s="1"/>
      <c r="BU12" s="1"/>
      <c r="BV12" s="1"/>
    </row>
    <row r="13" spans="1:74" ht="27" customHeight="1" x14ac:dyDescent="0.25">
      <c r="A13" s="527" t="s">
        <v>349</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5"/>
      <c r="BK13" s="263"/>
      <c r="BL13" s="1"/>
      <c r="BM13" s="1"/>
      <c r="BN13" s="1"/>
      <c r="BO13" s="1"/>
      <c r="BP13" s="1"/>
      <c r="BQ13" s="1"/>
      <c r="BR13" s="1"/>
      <c r="BS13" s="1"/>
      <c r="BT13" s="1"/>
      <c r="BU13" s="1"/>
      <c r="BV13" s="1"/>
    </row>
    <row r="14" spans="1:74" ht="63.75" customHeight="1" x14ac:dyDescent="0.25">
      <c r="A14" s="528"/>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529" t="s">
        <v>675</v>
      </c>
      <c r="BL14" s="481"/>
      <c r="BM14" s="481"/>
      <c r="BN14" s="530"/>
      <c r="BO14" s="515" t="s">
        <v>673</v>
      </c>
      <c r="BP14" s="470"/>
      <c r="BQ14" s="470"/>
      <c r="BR14" s="475"/>
      <c r="BS14" s="516" t="s">
        <v>674</v>
      </c>
      <c r="BT14" s="470"/>
      <c r="BU14" s="470"/>
      <c r="BV14" s="475"/>
    </row>
    <row r="15" spans="1:74" ht="41.25" customHeight="1" x14ac:dyDescent="0.25">
      <c r="A15" s="264" t="s">
        <v>47</v>
      </c>
      <c r="B15" s="265" t="s">
        <v>48</v>
      </c>
      <c r="C15" s="266" t="s">
        <v>49</v>
      </c>
      <c r="D15" s="267" t="s">
        <v>350</v>
      </c>
      <c r="E15" s="267" t="s">
        <v>351</v>
      </c>
      <c r="F15" s="266" t="s">
        <v>52</v>
      </c>
      <c r="G15" s="267" t="s">
        <v>53</v>
      </c>
      <c r="H15" s="267" t="s">
        <v>54</v>
      </c>
      <c r="I15" s="267" t="s">
        <v>55</v>
      </c>
      <c r="J15" s="266" t="s">
        <v>56</v>
      </c>
      <c r="K15" s="521" t="s">
        <v>352</v>
      </c>
      <c r="L15" s="522"/>
      <c r="M15" s="522"/>
      <c r="N15" s="522"/>
      <c r="O15" s="522"/>
      <c r="P15" s="522"/>
      <c r="Q15" s="522"/>
      <c r="R15" s="522"/>
      <c r="S15" s="522"/>
      <c r="T15" s="522"/>
      <c r="U15" s="522"/>
      <c r="V15" s="522"/>
      <c r="W15" s="522"/>
      <c r="X15" s="522"/>
      <c r="Y15" s="522"/>
      <c r="Z15" s="522"/>
      <c r="AA15" s="522"/>
      <c r="AB15" s="522"/>
      <c r="AC15" s="523"/>
      <c r="AD15" s="268" t="s">
        <v>353</v>
      </c>
      <c r="AE15" s="267" t="s">
        <v>59</v>
      </c>
      <c r="AF15" s="267" t="s">
        <v>58</v>
      </c>
      <c r="AG15" s="267" t="s">
        <v>59</v>
      </c>
      <c r="AH15" s="266" t="s">
        <v>56</v>
      </c>
      <c r="AI15" s="267" t="s">
        <v>60</v>
      </c>
      <c r="AJ15" s="269" t="s">
        <v>61</v>
      </c>
      <c r="AK15" s="267" t="s">
        <v>62</v>
      </c>
      <c r="AL15" s="267" t="s">
        <v>63</v>
      </c>
      <c r="AM15" s="524" t="s">
        <v>64</v>
      </c>
      <c r="AN15" s="470"/>
      <c r="AO15" s="470"/>
      <c r="AP15" s="470"/>
      <c r="AQ15" s="470"/>
      <c r="AR15" s="475"/>
      <c r="AS15" s="269" t="s">
        <v>65</v>
      </c>
      <c r="AT15" s="269" t="s">
        <v>66</v>
      </c>
      <c r="AU15" s="269" t="s">
        <v>56</v>
      </c>
      <c r="AV15" s="269" t="s">
        <v>67</v>
      </c>
      <c r="AW15" s="269" t="s">
        <v>56</v>
      </c>
      <c r="AX15" s="269" t="s">
        <v>68</v>
      </c>
      <c r="AY15" s="269" t="s">
        <v>69</v>
      </c>
      <c r="AZ15" s="270" t="s">
        <v>70</v>
      </c>
      <c r="BA15" s="270" t="s">
        <v>71</v>
      </c>
      <c r="BB15" s="267" t="s">
        <v>72</v>
      </c>
      <c r="BC15" s="267" t="s">
        <v>354</v>
      </c>
      <c r="BD15" s="267" t="s">
        <v>74</v>
      </c>
      <c r="BE15" s="271" t="s">
        <v>75</v>
      </c>
      <c r="BF15" s="272"/>
      <c r="BG15" s="273" t="s">
        <v>76</v>
      </c>
      <c r="BH15" s="274"/>
      <c r="BI15" s="275" t="s">
        <v>355</v>
      </c>
      <c r="BJ15" s="276"/>
      <c r="BK15" s="517" t="s">
        <v>356</v>
      </c>
      <c r="BL15" s="475"/>
      <c r="BM15" s="277" t="s">
        <v>357</v>
      </c>
      <c r="BN15" s="278" t="s">
        <v>358</v>
      </c>
      <c r="BO15" s="518" t="s">
        <v>45</v>
      </c>
      <c r="BP15" s="467"/>
      <c r="BQ15" s="279" t="s">
        <v>357</v>
      </c>
      <c r="BR15" s="280" t="s">
        <v>358</v>
      </c>
      <c r="BS15" s="519" t="s">
        <v>359</v>
      </c>
      <c r="BT15" s="520"/>
      <c r="BU15" s="281" t="s">
        <v>357</v>
      </c>
      <c r="BV15" s="282" t="s">
        <v>360</v>
      </c>
    </row>
    <row r="16" spans="1:74" ht="35.25" customHeight="1" x14ac:dyDescent="0.25">
      <c r="A16" s="675"/>
      <c r="B16" s="676"/>
      <c r="C16" s="676"/>
      <c r="D16" s="676"/>
      <c r="E16" s="677"/>
      <c r="F16" s="678"/>
      <c r="G16" s="676"/>
      <c r="H16" s="676"/>
      <c r="I16" s="676"/>
      <c r="J16" s="676"/>
      <c r="K16" s="268" t="s">
        <v>361</v>
      </c>
      <c r="L16" s="268" t="s">
        <v>362</v>
      </c>
      <c r="M16" s="268" t="s">
        <v>363</v>
      </c>
      <c r="N16" s="268" t="s">
        <v>364</v>
      </c>
      <c r="O16" s="268" t="s">
        <v>365</v>
      </c>
      <c r="P16" s="268" t="s">
        <v>366</v>
      </c>
      <c r="Q16" s="268" t="s">
        <v>367</v>
      </c>
      <c r="R16" s="268" t="s">
        <v>368</v>
      </c>
      <c r="S16" s="268" t="s">
        <v>369</v>
      </c>
      <c r="T16" s="268" t="s">
        <v>370</v>
      </c>
      <c r="U16" s="268" t="s">
        <v>371</v>
      </c>
      <c r="V16" s="268" t="s">
        <v>372</v>
      </c>
      <c r="W16" s="268" t="s">
        <v>373</v>
      </c>
      <c r="X16" s="268" t="s">
        <v>374</v>
      </c>
      <c r="Y16" s="268" t="s">
        <v>375</v>
      </c>
      <c r="Z16" s="268" t="s">
        <v>376</v>
      </c>
      <c r="AA16" s="268" t="s">
        <v>377</v>
      </c>
      <c r="AB16" s="268" t="s">
        <v>378</v>
      </c>
      <c r="AC16" s="268" t="s">
        <v>379</v>
      </c>
      <c r="AD16" s="283"/>
      <c r="AE16" s="676"/>
      <c r="AF16" s="676"/>
      <c r="AG16" s="676"/>
      <c r="AH16" s="676"/>
      <c r="AI16" s="676"/>
      <c r="AJ16" s="676"/>
      <c r="AK16" s="677"/>
      <c r="AL16" s="676"/>
      <c r="AM16" s="679" t="s">
        <v>84</v>
      </c>
      <c r="AN16" s="679" t="s">
        <v>85</v>
      </c>
      <c r="AO16" s="679" t="s">
        <v>86</v>
      </c>
      <c r="AP16" s="679" t="s">
        <v>87</v>
      </c>
      <c r="AQ16" s="679" t="s">
        <v>88</v>
      </c>
      <c r="AR16" s="679" t="s">
        <v>89</v>
      </c>
      <c r="AS16" s="676"/>
      <c r="AT16" s="676"/>
      <c r="AU16" s="676"/>
      <c r="AV16" s="676"/>
      <c r="AW16" s="676"/>
      <c r="AX16" s="676"/>
      <c r="AY16" s="676"/>
      <c r="AZ16" s="680"/>
      <c r="BA16" s="680"/>
      <c r="BB16" s="677"/>
      <c r="BC16" s="677"/>
      <c r="BD16" s="677"/>
      <c r="BE16" s="284"/>
      <c r="BF16" s="285"/>
      <c r="BG16" s="286"/>
      <c r="BH16" s="287"/>
      <c r="BI16" s="288"/>
      <c r="BJ16" s="289"/>
      <c r="BK16" s="290" t="s">
        <v>92</v>
      </c>
      <c r="BL16" s="681" t="s">
        <v>93</v>
      </c>
      <c r="BM16" s="681" t="s">
        <v>92</v>
      </c>
      <c r="BN16" s="291" t="s">
        <v>92</v>
      </c>
      <c r="BO16" s="292" t="s">
        <v>92</v>
      </c>
      <c r="BP16" s="293" t="s">
        <v>93</v>
      </c>
      <c r="BQ16" s="294" t="s">
        <v>92</v>
      </c>
      <c r="BR16" s="295" t="s">
        <v>92</v>
      </c>
      <c r="BS16" s="296" t="s">
        <v>92</v>
      </c>
      <c r="BT16" s="297" t="s">
        <v>93</v>
      </c>
      <c r="BU16" s="298" t="s">
        <v>92</v>
      </c>
      <c r="BV16" s="299" t="s">
        <v>92</v>
      </c>
    </row>
    <row r="17" spans="1:74" ht="127.5" customHeight="1" x14ac:dyDescent="0.25">
      <c r="A17" s="682">
        <v>1</v>
      </c>
      <c r="B17" s="683" t="s">
        <v>116</v>
      </c>
      <c r="C17" s="683" t="s">
        <v>117</v>
      </c>
      <c r="D17" s="683" t="s">
        <v>380</v>
      </c>
      <c r="E17" s="683" t="s">
        <v>381</v>
      </c>
      <c r="F17" s="683" t="s">
        <v>382</v>
      </c>
      <c r="G17" s="715" t="s">
        <v>14</v>
      </c>
      <c r="H17" s="718">
        <v>500</v>
      </c>
      <c r="I17" s="721" t="str">
        <f>IF(H17&lt;=0,"",IF(H17&lt;=2,"Muy Baja",IF(H17&lt;=24,"Baja",IF(H17&lt;=500,"Media",IF(H17&lt;=5000,"Alta","Muy Alta")))))</f>
        <v>Media</v>
      </c>
      <c r="J17" s="686">
        <f>IF(I17="","",IF(I17="Muy Baja",0.2,IF(I17="Baja",0.4,IF(I17="Media",0.6,IF(I17="Alta",0.8,IF(I17="Muy Alta",1,))))))</f>
        <v>0.6</v>
      </c>
      <c r="K17" s="686" t="s">
        <v>383</v>
      </c>
      <c r="L17" s="686" t="s">
        <v>384</v>
      </c>
      <c r="M17" s="686" t="s">
        <v>384</v>
      </c>
      <c r="N17" s="686" t="s">
        <v>384</v>
      </c>
      <c r="O17" s="686" t="s">
        <v>383</v>
      </c>
      <c r="P17" s="686" t="s">
        <v>384</v>
      </c>
      <c r="Q17" s="686" t="s">
        <v>383</v>
      </c>
      <c r="R17" s="686" t="s">
        <v>384</v>
      </c>
      <c r="S17" s="686" t="s">
        <v>384</v>
      </c>
      <c r="T17" s="686" t="s">
        <v>383</v>
      </c>
      <c r="U17" s="686" t="s">
        <v>383</v>
      </c>
      <c r="V17" s="686" t="s">
        <v>383</v>
      </c>
      <c r="W17" s="686" t="s">
        <v>384</v>
      </c>
      <c r="X17" s="686" t="s">
        <v>383</v>
      </c>
      <c r="Y17" s="686" t="s">
        <v>383</v>
      </c>
      <c r="Z17" s="686" t="s">
        <v>384</v>
      </c>
      <c r="AA17" s="686" t="s">
        <v>383</v>
      </c>
      <c r="AB17" s="686" t="s">
        <v>384</v>
      </c>
      <c r="AC17" s="687">
        <f>COUNTIF(K17:AB19,"Si")</f>
        <v>9</v>
      </c>
      <c r="AD17" s="686" t="str">
        <f>IF(AC17&lt;=5,"Moderado",IF(AND(AC17&gt;=6,AC17&lt;=11),"Mayor",IF(AND(AC17&gt;=12,AC17&lt;=18),"Catastrofico")))</f>
        <v>Mayor</v>
      </c>
      <c r="AE17" s="686" t="s">
        <v>332</v>
      </c>
      <c r="AF17" s="686" t="str">
        <f>IF(NOT(ISERROR(MATCH(AE17,'[3]Tabla Impacto'!$B$152:$B$154,0))),'[3]Tabla Impacto'!$F$154&amp;"Por favor no seleccionar los criterios de impacto(Afectación Económica o presupuestal y Pérdida Reputacional)",AE17)</f>
        <v xml:space="preserve">     El riesgo afecta la imagen de alguna área de la organización</v>
      </c>
      <c r="AG17" s="721" t="str">
        <f>IF(OR(AF17='[3]Tabla Impacto'!$C$11,AF17='[3]Tabla Impacto'!$D$11),"Leve",IF(OR(AF17='[3]Tabla Impacto'!$C$12,AF17='[3]Tabla Impacto'!$D$12),"Menor",IF(OR(AF17='[3]Tabla Impacto'!$C$13,AF17='[3]Tabla Impacto'!$D$13),"Moderado",IF(OR(#REF!='[3]Tabla Impacto'!$C$14,AF17='[3]Tabla Impacto'!$D$14),"Mayor",IF(OR(AF17='[3]Tabla Impacto'!$C$15,#REF!='[3]Tabla Impacto'!$D$15),"Catastrófico","")))))</f>
        <v>Leve</v>
      </c>
      <c r="AH17" s="729">
        <f>IF(AG17="","",IF(AG17="Leve",0.2,IF(AG17="Menor",0.4,IF(AG17="Moderado",0.6,IF(AG17="Mayor",0.8,IF(AG17="Catastrófico",1,))))))</f>
        <v>0.2</v>
      </c>
      <c r="AI17" s="726" t="str">
        <f>IF(OR(AND(I17="Muy Baja",AG17="Leve"),AND(I17="Muy Baja",AG17="Menor"),AND(I17="Baja",AG17="Leve")),"Bajo",IF(OR(AND(I17="Muy baja",AG17="Moderado"),AND(I17="Baja",AG17="Menor"),AND(I17="Baja",AG17="Moderado"),AND(I17="Media",AG17="Leve"),AND(I17="Media",AG17="Menor"),AND(I17="Media",AG17="Moderado"),AND(I17="Alta",AG17="Leve"),AND(I17="Alta",AG17="Menor")),"Moderado",IF(OR(AND(I17="Muy Baja",AG17="Mayor"),AND(I17="Baja",AG17="Mayor"),AND(I17="Media",AG17="Mayor"),AND(I17="Alta",AG17="Moderado"),AND(I17="Alta",AG17="Mayor"),AND(I17="Muy Alta",AG17="Leve"),AND(I17="Muy Alta",AG17="Menor"),AND(I17="Muy Alta",AG17="Moderado"),AND(I17="Muy Alta",AG17="Mayor")),"Alto",IF(OR(AND(I17="Muy Baja",AG17="Catastrófico"),AND(I17="Baja",AG17="Catastrófico"),AND(I17="Media",AG17="Catastrófico"),AND(I17="Alta",AG17="Catastrófico"),AND(I17="Muy Alta",AG17="Catastrófico")),"Extremo",""))))</f>
        <v>Moderado</v>
      </c>
      <c r="AJ17" s="684" t="s">
        <v>560</v>
      </c>
      <c r="AK17" s="559" t="s">
        <v>677</v>
      </c>
      <c r="AL17" s="684" t="str">
        <f t="shared" ref="AL17:AL37" si="0">IF(OR(AM17="Preventivo",AM17="Detectivo"),"Probabilidad",IF(AM17="Correctivo","Impacto",""))</f>
        <v>Probabilidad</v>
      </c>
      <c r="AM17" s="689" t="s">
        <v>100</v>
      </c>
      <c r="AN17" s="689" t="s">
        <v>101</v>
      </c>
      <c r="AO17" s="690" t="str">
        <f t="shared" ref="AO17:AO37" si="1">IF(AND(AM17="Preventivo",AN17="Automático"),"50%",IF(AND(AM17="Preventivo",AN17="Manual"),"40%",IF(AND(AM17="Detectivo",AN17="Automático"),"40%",IF(AND(AM17="Detectivo",AN17="Manual"),"30%",IF(AND(AM17="Correctivo",AN17="Automático"),"35%",IF(AND(AM17="Correctivo",AN17="Manual"),"25%",""))))))</f>
        <v>40%</v>
      </c>
      <c r="AP17" s="689" t="s">
        <v>102</v>
      </c>
      <c r="AQ17" s="689" t="s">
        <v>103</v>
      </c>
      <c r="AR17" s="689" t="s">
        <v>104</v>
      </c>
      <c r="AS17" s="691">
        <f t="shared" ref="AS17:AS37" si="2">IFERROR(IF(AL17="Probabilidad",(J17-(+J17*AO17)),IF(R17="Impacto",J17,"")),"")</f>
        <v>0.36</v>
      </c>
      <c r="AT17" s="692" t="str">
        <f t="shared" ref="AT17:AT37" si="3">IFERROR(IF(AS17="","",IF(AS17&lt;=0.2,"Muy Baja",IF(AS17&lt;=0.4,"Baja",IF(AS17&lt;=0.6,"Media",IF(AS17&lt;=0.8,"Alta","Muy Alta"))))),"")</f>
        <v>Baja</v>
      </c>
      <c r="AU17" s="690">
        <f t="shared" ref="AU17:AU37" si="4">+AS17</f>
        <v>0.36</v>
      </c>
      <c r="AV17" s="692" t="str">
        <f t="shared" ref="AV17:AV37" si="5">IFERROR(IF(AW17="","",IF(AW17&lt;=0.2,"Leve",IF(AW17&lt;=0.4,"Menor",IF(AW17&lt;=0.6,"Moderado",IF(AW17&lt;=0.8,"Mayor","Catastrófico"))))),"")</f>
        <v>Leve</v>
      </c>
      <c r="AW17" s="690">
        <f t="shared" ref="AW17:AW37" si="6">IFERROR(IF(AL17="Impacto",(AH17-(+AH17*AO17)),IF(AL17="Probabilidad",AH17,"")),"")</f>
        <v>0.2</v>
      </c>
      <c r="AX17" s="693" t="str">
        <f t="shared" ref="AX17:AX37" si="7">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Bajo</v>
      </c>
      <c r="AY17" s="689" t="s">
        <v>105</v>
      </c>
      <c r="AZ17" s="559" t="s">
        <v>385</v>
      </c>
      <c r="BA17" s="684" t="s">
        <v>171</v>
      </c>
      <c r="BB17" s="694">
        <v>45323</v>
      </c>
      <c r="BC17" s="695">
        <v>45627</v>
      </c>
      <c r="BD17" s="559" t="s">
        <v>386</v>
      </c>
      <c r="BE17" s="684">
        <v>1</v>
      </c>
      <c r="BF17" s="559" t="s">
        <v>387</v>
      </c>
      <c r="BG17" s="684">
        <v>1</v>
      </c>
      <c r="BH17" s="684" t="s">
        <v>388</v>
      </c>
      <c r="BI17" s="684">
        <v>1</v>
      </c>
      <c r="BJ17" s="696" t="s">
        <v>389</v>
      </c>
      <c r="BK17" s="697"/>
      <c r="BL17" s="698"/>
      <c r="BM17" s="559"/>
      <c r="BN17" s="559"/>
      <c r="BO17" s="559"/>
      <c r="BP17" s="699"/>
      <c r="BQ17" s="400"/>
      <c r="BR17" s="559"/>
      <c r="BS17" s="559"/>
      <c r="BT17" s="665"/>
      <c r="BU17" s="184"/>
      <c r="BV17" s="200"/>
    </row>
    <row r="18" spans="1:74" ht="127.5" customHeight="1" x14ac:dyDescent="0.25">
      <c r="A18" s="682"/>
      <c r="B18" s="683"/>
      <c r="C18" s="683"/>
      <c r="D18" s="683"/>
      <c r="E18" s="683"/>
      <c r="F18" s="683"/>
      <c r="G18" s="716"/>
      <c r="H18" s="719"/>
      <c r="I18" s="722"/>
      <c r="J18" s="686"/>
      <c r="K18" s="686"/>
      <c r="L18" s="686"/>
      <c r="M18" s="686"/>
      <c r="N18" s="686"/>
      <c r="O18" s="686"/>
      <c r="P18" s="686"/>
      <c r="Q18" s="686"/>
      <c r="R18" s="686"/>
      <c r="S18" s="686"/>
      <c r="T18" s="686"/>
      <c r="U18" s="686"/>
      <c r="V18" s="686"/>
      <c r="W18" s="686"/>
      <c r="X18" s="686"/>
      <c r="Y18" s="686"/>
      <c r="Z18" s="686"/>
      <c r="AA18" s="686"/>
      <c r="AB18" s="686"/>
      <c r="AC18" s="687"/>
      <c r="AD18" s="686"/>
      <c r="AE18" s="686"/>
      <c r="AF18" s="686"/>
      <c r="AG18" s="722"/>
      <c r="AH18" s="731"/>
      <c r="AI18" s="727"/>
      <c r="AJ18" s="684" t="s">
        <v>601</v>
      </c>
      <c r="AK18" s="559" t="s">
        <v>390</v>
      </c>
      <c r="AL18" s="684" t="str">
        <f t="shared" si="0"/>
        <v>Probabilidad</v>
      </c>
      <c r="AM18" s="689" t="s">
        <v>100</v>
      </c>
      <c r="AN18" s="689" t="s">
        <v>101</v>
      </c>
      <c r="AO18" s="690" t="str">
        <f t="shared" si="1"/>
        <v>40%</v>
      </c>
      <c r="AP18" s="689" t="s">
        <v>102</v>
      </c>
      <c r="AQ18" s="689" t="s">
        <v>103</v>
      </c>
      <c r="AR18" s="689" t="s">
        <v>104</v>
      </c>
      <c r="AS18" s="691">
        <f t="shared" si="2"/>
        <v>0</v>
      </c>
      <c r="AT18" s="692" t="str">
        <f t="shared" si="3"/>
        <v>Muy Baja</v>
      </c>
      <c r="AU18" s="690">
        <f t="shared" si="4"/>
        <v>0</v>
      </c>
      <c r="AV18" s="692" t="str">
        <f t="shared" si="5"/>
        <v>Leve</v>
      </c>
      <c r="AW18" s="690">
        <f t="shared" si="6"/>
        <v>0</v>
      </c>
      <c r="AX18" s="693" t="str">
        <f t="shared" si="7"/>
        <v>Bajo</v>
      </c>
      <c r="AY18" s="689" t="s">
        <v>105</v>
      </c>
      <c r="AZ18" s="559" t="s">
        <v>391</v>
      </c>
      <c r="BA18" s="684" t="s">
        <v>107</v>
      </c>
      <c r="BB18" s="694">
        <v>45323</v>
      </c>
      <c r="BC18" s="695">
        <v>45627</v>
      </c>
      <c r="BD18" s="559" t="s">
        <v>392</v>
      </c>
      <c r="BE18" s="684">
        <v>2</v>
      </c>
      <c r="BF18" s="559" t="s">
        <v>393</v>
      </c>
      <c r="BG18" s="684">
        <v>2</v>
      </c>
      <c r="BH18" s="684" t="s">
        <v>388</v>
      </c>
      <c r="BI18" s="684">
        <v>2</v>
      </c>
      <c r="BJ18" s="696" t="s">
        <v>389</v>
      </c>
      <c r="BK18" s="559"/>
      <c r="BL18" s="559"/>
      <c r="BM18" s="559"/>
      <c r="BN18" s="559"/>
      <c r="BO18" s="559"/>
      <c r="BP18" s="698"/>
      <c r="BQ18" s="400"/>
      <c r="BR18" s="559"/>
      <c r="BS18" s="559"/>
      <c r="BT18" s="666"/>
      <c r="BU18" s="184"/>
      <c r="BV18" s="200"/>
    </row>
    <row r="19" spans="1:74" ht="127.5" customHeight="1" x14ac:dyDescent="0.25">
      <c r="A19" s="682"/>
      <c r="B19" s="683"/>
      <c r="C19" s="683"/>
      <c r="D19" s="683"/>
      <c r="E19" s="683"/>
      <c r="F19" s="683"/>
      <c r="G19" s="717"/>
      <c r="H19" s="720"/>
      <c r="I19" s="723"/>
      <c r="J19" s="686"/>
      <c r="K19" s="686"/>
      <c r="L19" s="686"/>
      <c r="M19" s="686"/>
      <c r="N19" s="686"/>
      <c r="O19" s="686"/>
      <c r="P19" s="686"/>
      <c r="Q19" s="686"/>
      <c r="R19" s="686"/>
      <c r="S19" s="686"/>
      <c r="T19" s="686"/>
      <c r="U19" s="686"/>
      <c r="V19" s="686"/>
      <c r="W19" s="686"/>
      <c r="X19" s="686"/>
      <c r="Y19" s="686"/>
      <c r="Z19" s="686"/>
      <c r="AA19" s="686"/>
      <c r="AB19" s="686"/>
      <c r="AC19" s="687"/>
      <c r="AD19" s="686"/>
      <c r="AE19" s="686"/>
      <c r="AF19" s="686"/>
      <c r="AG19" s="723"/>
      <c r="AH19" s="730"/>
      <c r="AI19" s="728"/>
      <c r="AJ19" s="684" t="s">
        <v>602</v>
      </c>
      <c r="AK19" s="559" t="s">
        <v>394</v>
      </c>
      <c r="AL19" s="684" t="str">
        <f t="shared" si="0"/>
        <v>Probabilidad</v>
      </c>
      <c r="AM19" s="689" t="s">
        <v>100</v>
      </c>
      <c r="AN19" s="689" t="s">
        <v>101</v>
      </c>
      <c r="AO19" s="690" t="str">
        <f t="shared" si="1"/>
        <v>40%</v>
      </c>
      <c r="AP19" s="689" t="s">
        <v>102</v>
      </c>
      <c r="AQ19" s="689" t="s">
        <v>103</v>
      </c>
      <c r="AR19" s="689" t="s">
        <v>104</v>
      </c>
      <c r="AS19" s="691">
        <f t="shared" si="2"/>
        <v>0</v>
      </c>
      <c r="AT19" s="692" t="str">
        <f t="shared" si="3"/>
        <v>Muy Baja</v>
      </c>
      <c r="AU19" s="690">
        <f t="shared" si="4"/>
        <v>0</v>
      </c>
      <c r="AV19" s="692" t="str">
        <f t="shared" si="5"/>
        <v>Leve</v>
      </c>
      <c r="AW19" s="690">
        <f t="shared" si="6"/>
        <v>0</v>
      </c>
      <c r="AX19" s="693" t="str">
        <f t="shared" si="7"/>
        <v>Bajo</v>
      </c>
      <c r="AY19" s="689" t="s">
        <v>105</v>
      </c>
      <c r="AZ19" s="559" t="s">
        <v>394</v>
      </c>
      <c r="BA19" s="684" t="s">
        <v>171</v>
      </c>
      <c r="BB19" s="694">
        <v>45323</v>
      </c>
      <c r="BC19" s="695">
        <v>45627</v>
      </c>
      <c r="BD19" s="559" t="s">
        <v>395</v>
      </c>
      <c r="BE19" s="684">
        <v>3</v>
      </c>
      <c r="BF19" s="559" t="s">
        <v>393</v>
      </c>
      <c r="BG19" s="684">
        <v>3</v>
      </c>
      <c r="BH19" s="684" t="s">
        <v>388</v>
      </c>
      <c r="BI19" s="684">
        <v>3</v>
      </c>
      <c r="BJ19" s="696" t="s">
        <v>389</v>
      </c>
      <c r="BK19" s="559"/>
      <c r="BL19" s="698"/>
      <c r="BM19" s="559"/>
      <c r="BN19" s="559"/>
      <c r="BO19" s="559"/>
      <c r="BP19" s="699"/>
      <c r="BQ19" s="400"/>
      <c r="BR19" s="559"/>
      <c r="BS19" s="559"/>
      <c r="BT19" s="667"/>
      <c r="BU19" s="184"/>
      <c r="BV19" s="200"/>
    </row>
    <row r="20" spans="1:74" ht="175.5" customHeight="1" x14ac:dyDescent="0.25">
      <c r="A20" s="682">
        <v>2</v>
      </c>
      <c r="B20" s="683" t="s">
        <v>396</v>
      </c>
      <c r="C20" s="683" t="s">
        <v>117</v>
      </c>
      <c r="D20" s="683" t="s">
        <v>397</v>
      </c>
      <c r="E20" s="683" t="s">
        <v>398</v>
      </c>
      <c r="F20" s="683" t="s">
        <v>399</v>
      </c>
      <c r="G20" s="715" t="s">
        <v>14</v>
      </c>
      <c r="H20" s="718">
        <v>365</v>
      </c>
      <c r="I20" s="721" t="str">
        <f>IF(H20&lt;=0,"",IF(H20&lt;=2,"Muy Baja",IF(H20&lt;=24,"Baja",IF(H20&lt;=500,"Media",IF(H20&lt;=5000,"Alta","Muy Alta")))))</f>
        <v>Media</v>
      </c>
      <c r="J20" s="686">
        <f>IF(I20="","",IF(I20="Muy Baja",0.2,IF(I20="Baja",0.4,IF(I20="Media",0.6,IF(I20="Alta",0.8,IF(I20="Muy Alta",1,))))))</f>
        <v>0.6</v>
      </c>
      <c r="K20" s="686" t="s">
        <v>383</v>
      </c>
      <c r="L20" s="686" t="s">
        <v>383</v>
      </c>
      <c r="M20" s="686" t="s">
        <v>384</v>
      </c>
      <c r="N20" s="686" t="s">
        <v>384</v>
      </c>
      <c r="O20" s="686" t="s">
        <v>383</v>
      </c>
      <c r="P20" s="686" t="s">
        <v>384</v>
      </c>
      <c r="Q20" s="686" t="s">
        <v>383</v>
      </c>
      <c r="R20" s="686" t="s">
        <v>384</v>
      </c>
      <c r="S20" s="686" t="s">
        <v>384</v>
      </c>
      <c r="T20" s="686" t="s">
        <v>383</v>
      </c>
      <c r="U20" s="686" t="s">
        <v>383</v>
      </c>
      <c r="V20" s="686" t="s">
        <v>383</v>
      </c>
      <c r="W20" s="686" t="s">
        <v>384</v>
      </c>
      <c r="X20" s="686" t="s">
        <v>384</v>
      </c>
      <c r="Y20" s="686" t="s">
        <v>383</v>
      </c>
      <c r="Z20" s="686" t="s">
        <v>384</v>
      </c>
      <c r="AA20" s="686" t="s">
        <v>384</v>
      </c>
      <c r="AB20" s="686" t="s">
        <v>384</v>
      </c>
      <c r="AC20" s="687">
        <f>COUNTIF(K20:AB21,"Si")</f>
        <v>8</v>
      </c>
      <c r="AD20" s="686" t="str">
        <f>IF(AC20&lt;=5,"Moderado",IF(AND(AC20&gt;=6,AC20&lt;=11),"Mayor",IF(AND(AC20&gt;=12,AC20&lt;=18),"Catastrofico")))</f>
        <v>Mayor</v>
      </c>
      <c r="AE20" s="686" t="s">
        <v>332</v>
      </c>
      <c r="AF20" s="686" t="str">
        <f>IF(NOT(ISERROR(MATCH(AE20,'[3]Tabla Impacto'!$B$152:$B$154,0))),'[3]Tabla Impacto'!$F$154&amp;"Por favor no seleccionar los criterios de impacto(Afectación Económica o presupuestal y Pérdida Reputacional)",AE20)</f>
        <v xml:space="preserve">     El riesgo afecta la imagen de alguna área de la organización</v>
      </c>
      <c r="AG20" s="721" t="str">
        <f>IF(OR(AF20='[3]Tabla Impacto'!$C$11,AF20='[3]Tabla Impacto'!$D$11),"Leve",IF(OR(AF20='[3]Tabla Impacto'!$C$12,AF20='[3]Tabla Impacto'!$D$12),"Menor",IF(OR(AF20='[3]Tabla Impacto'!$C$13,AF20='[3]Tabla Impacto'!$D$13),"Moderado",IF(OR(#REF!='[3]Tabla Impacto'!$C$14,AF20='[3]Tabla Impacto'!$D$14),"Mayor",IF(OR(AF20='[3]Tabla Impacto'!$C$15,#REF!='[3]Tabla Impacto'!$D$15),"Catastrófico","")))))</f>
        <v>Leve</v>
      </c>
      <c r="AH20" s="729">
        <f>IF(AG20="","",IF(AG20="Leve",0.2,IF(AG20="Menor",0.4,IF(AG20="Moderado",0.6,IF(AG20="Mayor",0.8,IF(AG20="Catastrófico",1,))))))</f>
        <v>0.2</v>
      </c>
      <c r="AI20" s="726" t="str">
        <f>IF(OR(AND(I20="Muy Baja",AG20="Leve"),AND(I20="Muy Baja",AG20="Menor"),AND(I20="Baja",AG20="Leve")),"Bajo",IF(OR(AND(I20="Muy baja",AG20="Moderado"),AND(I20="Baja",AG20="Menor"),AND(I20="Baja",AG20="Moderado"),AND(I20="Media",AG20="Leve"),AND(I20="Media",AG20="Menor"),AND(I20="Media",AG20="Moderado"),AND(I20="Alta",AG20="Leve"),AND(I20="Alta",AG20="Menor")),"Moderado",IF(OR(AND(I20="Muy Baja",AG20="Mayor"),AND(I20="Baja",AG20="Mayor"),AND(I20="Media",AG20="Mayor"),AND(I20="Alta",AG20="Moderado"),AND(I20="Alta",AG20="Mayor"),AND(I20="Muy Alta",AG20="Leve"),AND(I20="Muy Alta",AG20="Menor"),AND(I20="Muy Alta",AG20="Moderado"),AND(I20="Muy Alta",AG20="Mayor")),"Alto",IF(OR(AND(I20="Muy Baja",AG20="Catastrófico"),AND(I20="Baja",AG20="Catastrófico"),AND(I20="Media",AG20="Catastrófico"),AND(I20="Alta",AG20="Catastrófico"),AND(I20="Muy Alta",AG20="Catastrófico")),"Extremo",""))))</f>
        <v>Moderado</v>
      </c>
      <c r="AJ20" s="684" t="s">
        <v>561</v>
      </c>
      <c r="AK20" s="559" t="s">
        <v>400</v>
      </c>
      <c r="AL20" s="684" t="str">
        <f t="shared" si="0"/>
        <v>Probabilidad</v>
      </c>
      <c r="AM20" s="689" t="s">
        <v>100</v>
      </c>
      <c r="AN20" s="689" t="s">
        <v>101</v>
      </c>
      <c r="AO20" s="690" t="str">
        <f t="shared" si="1"/>
        <v>40%</v>
      </c>
      <c r="AP20" s="689" t="s">
        <v>102</v>
      </c>
      <c r="AQ20" s="689" t="s">
        <v>103</v>
      </c>
      <c r="AR20" s="689" t="s">
        <v>104</v>
      </c>
      <c r="AS20" s="691">
        <f t="shared" si="2"/>
        <v>0.36</v>
      </c>
      <c r="AT20" s="692" t="str">
        <f t="shared" si="3"/>
        <v>Baja</v>
      </c>
      <c r="AU20" s="690">
        <f t="shared" si="4"/>
        <v>0.36</v>
      </c>
      <c r="AV20" s="692" t="str">
        <f t="shared" si="5"/>
        <v>Leve</v>
      </c>
      <c r="AW20" s="690">
        <f t="shared" si="6"/>
        <v>0.2</v>
      </c>
      <c r="AX20" s="693" t="str">
        <f t="shared" si="7"/>
        <v>Bajo</v>
      </c>
      <c r="AY20" s="689" t="s">
        <v>105</v>
      </c>
      <c r="AZ20" s="559" t="s">
        <v>401</v>
      </c>
      <c r="BA20" s="684" t="s">
        <v>155</v>
      </c>
      <c r="BB20" s="694">
        <v>45323</v>
      </c>
      <c r="BC20" s="695">
        <v>45627</v>
      </c>
      <c r="BD20" s="559" t="s">
        <v>402</v>
      </c>
      <c r="BE20" s="684">
        <v>1</v>
      </c>
      <c r="BF20" s="559" t="s">
        <v>403</v>
      </c>
      <c r="BG20" s="684">
        <v>1</v>
      </c>
      <c r="BH20" s="684" t="s">
        <v>388</v>
      </c>
      <c r="BI20" s="684">
        <v>1</v>
      </c>
      <c r="BJ20" s="696" t="s">
        <v>389</v>
      </c>
      <c r="BK20" s="559"/>
      <c r="BL20" s="559"/>
      <c r="BM20" s="559"/>
      <c r="BN20" s="559"/>
      <c r="BO20" s="559"/>
      <c r="BP20" s="698"/>
      <c r="BQ20" s="400"/>
      <c r="BR20" s="559"/>
      <c r="BS20" s="400"/>
      <c r="BT20" s="668"/>
      <c r="BU20" s="230"/>
      <c r="BV20" s="200"/>
    </row>
    <row r="21" spans="1:74" ht="189.75" customHeight="1" x14ac:dyDescent="0.25">
      <c r="A21" s="682"/>
      <c r="B21" s="683"/>
      <c r="C21" s="683"/>
      <c r="D21" s="683"/>
      <c r="E21" s="683"/>
      <c r="F21" s="683"/>
      <c r="G21" s="717"/>
      <c r="H21" s="720"/>
      <c r="I21" s="723"/>
      <c r="J21" s="686"/>
      <c r="K21" s="686"/>
      <c r="L21" s="686"/>
      <c r="M21" s="686"/>
      <c r="N21" s="686"/>
      <c r="O21" s="686"/>
      <c r="P21" s="686"/>
      <c r="Q21" s="686"/>
      <c r="R21" s="686"/>
      <c r="S21" s="686"/>
      <c r="T21" s="686"/>
      <c r="U21" s="686"/>
      <c r="V21" s="686"/>
      <c r="W21" s="686"/>
      <c r="X21" s="686"/>
      <c r="Y21" s="686"/>
      <c r="Z21" s="686"/>
      <c r="AA21" s="686"/>
      <c r="AB21" s="686"/>
      <c r="AC21" s="687"/>
      <c r="AD21" s="686"/>
      <c r="AE21" s="686"/>
      <c r="AF21" s="686"/>
      <c r="AG21" s="723"/>
      <c r="AH21" s="730"/>
      <c r="AI21" s="728"/>
      <c r="AJ21" s="684" t="s">
        <v>603</v>
      </c>
      <c r="AK21" s="559" t="s">
        <v>404</v>
      </c>
      <c r="AL21" s="684" t="str">
        <f t="shared" si="0"/>
        <v>Probabilidad</v>
      </c>
      <c r="AM21" s="689" t="s">
        <v>100</v>
      </c>
      <c r="AN21" s="689" t="s">
        <v>101</v>
      </c>
      <c r="AO21" s="690" t="str">
        <f t="shared" si="1"/>
        <v>40%</v>
      </c>
      <c r="AP21" s="689" t="s">
        <v>102</v>
      </c>
      <c r="AQ21" s="689" t="s">
        <v>103</v>
      </c>
      <c r="AR21" s="689" t="s">
        <v>104</v>
      </c>
      <c r="AS21" s="691">
        <f t="shared" si="2"/>
        <v>0</v>
      </c>
      <c r="AT21" s="692" t="str">
        <f t="shared" si="3"/>
        <v>Muy Baja</v>
      </c>
      <c r="AU21" s="690">
        <f t="shared" si="4"/>
        <v>0</v>
      </c>
      <c r="AV21" s="692" t="str">
        <f t="shared" si="5"/>
        <v>Leve</v>
      </c>
      <c r="AW21" s="690">
        <f t="shared" si="6"/>
        <v>0</v>
      </c>
      <c r="AX21" s="693" t="str">
        <f t="shared" si="7"/>
        <v>Bajo</v>
      </c>
      <c r="AY21" s="689" t="s">
        <v>105</v>
      </c>
      <c r="AZ21" s="559" t="s">
        <v>404</v>
      </c>
      <c r="BA21" s="684" t="s">
        <v>405</v>
      </c>
      <c r="BB21" s="694">
        <v>45323</v>
      </c>
      <c r="BC21" s="695">
        <v>45627</v>
      </c>
      <c r="BD21" s="559" t="s">
        <v>406</v>
      </c>
      <c r="BE21" s="684">
        <v>2</v>
      </c>
      <c r="BF21" s="559" t="s">
        <v>407</v>
      </c>
      <c r="BG21" s="684">
        <v>2</v>
      </c>
      <c r="BH21" s="684" t="s">
        <v>388</v>
      </c>
      <c r="BI21" s="684">
        <v>2</v>
      </c>
      <c r="BJ21" s="696" t="s">
        <v>389</v>
      </c>
      <c r="BK21" s="559"/>
      <c r="BL21" s="559"/>
      <c r="BM21" s="559"/>
      <c r="BN21" s="559"/>
      <c r="BO21" s="559"/>
      <c r="BP21" s="698"/>
      <c r="BQ21" s="559"/>
      <c r="BR21" s="559"/>
      <c r="BS21" s="400"/>
      <c r="BT21" s="666"/>
      <c r="BU21" s="230"/>
      <c r="BV21" s="200"/>
    </row>
    <row r="22" spans="1:74" ht="154.5" customHeight="1" x14ac:dyDescent="0.25">
      <c r="A22" s="682">
        <v>3</v>
      </c>
      <c r="B22" s="683" t="s">
        <v>157</v>
      </c>
      <c r="C22" s="683" t="s">
        <v>95</v>
      </c>
      <c r="D22" s="683" t="s">
        <v>408</v>
      </c>
      <c r="E22" s="683" t="s">
        <v>409</v>
      </c>
      <c r="F22" s="683" t="s">
        <v>410</v>
      </c>
      <c r="G22" s="715" t="s">
        <v>14</v>
      </c>
      <c r="H22" s="718">
        <v>3</v>
      </c>
      <c r="I22" s="721" t="str">
        <f>IF(H22&lt;=0,"",IF(H22&lt;=2,"Muy Baja",IF(H22&lt;=24,"Baja",IF(H22&lt;=500,"Media",IF(H22&lt;=5000,"Alta","Muy Alta")))))</f>
        <v>Baja</v>
      </c>
      <c r="J22" s="686">
        <f>IF(I22="","",IF(I22="Muy Baja",0.2,IF(I22="Baja",0.4,IF(I22="Media",0.6,IF(I22="Alta",0.8,IF(I22="Muy Alta",1,))))))</f>
        <v>0.4</v>
      </c>
      <c r="K22" s="686" t="s">
        <v>384</v>
      </c>
      <c r="L22" s="686" t="s">
        <v>383</v>
      </c>
      <c r="M22" s="686" t="s">
        <v>383</v>
      </c>
      <c r="N22" s="686" t="s">
        <v>383</v>
      </c>
      <c r="O22" s="686" t="s">
        <v>383</v>
      </c>
      <c r="P22" s="686" t="s">
        <v>383</v>
      </c>
      <c r="Q22" s="686" t="s">
        <v>384</v>
      </c>
      <c r="R22" s="686" t="s">
        <v>383</v>
      </c>
      <c r="S22" s="686" t="s">
        <v>384</v>
      </c>
      <c r="T22" s="686" t="s">
        <v>383</v>
      </c>
      <c r="U22" s="686" t="s">
        <v>383</v>
      </c>
      <c r="V22" s="686" t="s">
        <v>383</v>
      </c>
      <c r="W22" s="686" t="s">
        <v>383</v>
      </c>
      <c r="X22" s="686" t="s">
        <v>384</v>
      </c>
      <c r="Y22" s="686" t="s">
        <v>383</v>
      </c>
      <c r="Z22" s="686" t="s">
        <v>384</v>
      </c>
      <c r="AA22" s="686" t="s">
        <v>383</v>
      </c>
      <c r="AB22" s="686" t="s">
        <v>383</v>
      </c>
      <c r="AC22" s="687">
        <f>COUNTIF(K22:AB24,"Si")</f>
        <v>13</v>
      </c>
      <c r="AD22" s="686" t="str">
        <f>IF(AC22&lt;=5,"Moderado",IF(AND(AC22&gt;=6,AC22&lt;=11),"Mayor",IF(AND(AC22&gt;=12,AC22&lt;=18),"Catastrofico")))</f>
        <v>Catastrofico</v>
      </c>
      <c r="AE22" s="686" t="s">
        <v>203</v>
      </c>
      <c r="AF22" s="686" t="str">
        <f>IF(NOT(ISERROR(MATCH(AE22,'[3]Tabla Impacto'!$B$152:$B$154,0))),'[3]Tabla Impacto'!$F$154&amp;"Por favor no seleccionar los criterios de impacto(Afectación Económica o presupuestal y Pérdida Reputacional)",AE22)</f>
        <v xml:space="preserve">     Afectación menor a 10 SMLMV .</v>
      </c>
      <c r="AG22" s="721" t="str">
        <f>IF(OR(AF22='[3]Tabla Impacto'!$C$11,AF22='[3]Tabla Impacto'!$D$11),"Leve",IF(OR(AF22='[3]Tabla Impacto'!$C$12,AF22='[3]Tabla Impacto'!$D$12),"Menor",IF(OR(AF22='[3]Tabla Impacto'!$C$13,AF22='[3]Tabla Impacto'!$D$13),"Moderado",IF(OR(#REF!='[3]Tabla Impacto'!$C$14,AF22='[3]Tabla Impacto'!$D$14),"Mayor",IF(OR(AF22='[3]Tabla Impacto'!$C$15,#REF!='[3]Tabla Impacto'!$D$15),"Catastrófico","")))))</f>
        <v>Leve</v>
      </c>
      <c r="AH22" s="729">
        <f>IF(AG22="","",IF(AG22="Leve",0.2,IF(AG22="Menor",0.4,IF(AG22="Moderado",0.6,IF(AG22="Mayor",0.8,IF(AG22="Catastrófico",1,))))))</f>
        <v>0.2</v>
      </c>
      <c r="AI22" s="726" t="str">
        <f>IF(OR(AND(I22="Muy Baja",AG22="Leve"),AND(I22="Muy Baja",AG22="Menor"),AND(I22="Baja",AG22="Leve")),"Bajo",IF(OR(AND(I22="Muy baja",AG22="Moderado"),AND(I22="Baja",AG22="Menor"),AND(I22="Baja",AG22="Moderado"),AND(I22="Media",AG22="Leve"),AND(I22="Media",AG22="Menor"),AND(I22="Media",AG22="Moderado"),AND(I22="Alta",AG22="Leve"),AND(I22="Alta",AG22="Menor")),"Moderado",IF(OR(AND(I22="Muy Baja",AG22="Mayor"),AND(I22="Baja",AG22="Mayor"),AND(I22="Media",AG22="Mayor"),AND(I22="Alta",AG22="Moderado"),AND(I22="Alta",AG22="Mayor"),AND(I22="Muy Alta",AG22="Leve"),AND(I22="Muy Alta",AG22="Menor"),AND(I22="Muy Alta",AG22="Moderado"),AND(I22="Muy Alta",AG22="Mayor")),"Alto",IF(OR(AND(I22="Muy Baja",AG22="Catastrófico"),AND(I22="Baja",AG22="Catastrófico"),AND(I22="Media",AG22="Catastrófico"),AND(I22="Alta",AG22="Catastrófico"),AND(I22="Muy Alta",AG22="Catastrófico")),"Extremo",""))))</f>
        <v>Bajo</v>
      </c>
      <c r="AJ22" s="684" t="s">
        <v>562</v>
      </c>
      <c r="AK22" s="559" t="s">
        <v>411</v>
      </c>
      <c r="AL22" s="684" t="str">
        <f t="shared" si="0"/>
        <v>Probabilidad</v>
      </c>
      <c r="AM22" s="689" t="s">
        <v>100</v>
      </c>
      <c r="AN22" s="689" t="s">
        <v>101</v>
      </c>
      <c r="AO22" s="690" t="str">
        <f t="shared" si="1"/>
        <v>40%</v>
      </c>
      <c r="AP22" s="689" t="s">
        <v>102</v>
      </c>
      <c r="AQ22" s="689" t="s">
        <v>103</v>
      </c>
      <c r="AR22" s="689" t="s">
        <v>104</v>
      </c>
      <c r="AS22" s="691">
        <f t="shared" si="2"/>
        <v>0.24</v>
      </c>
      <c r="AT22" s="692" t="str">
        <f t="shared" si="3"/>
        <v>Baja</v>
      </c>
      <c r="AU22" s="690">
        <f t="shared" si="4"/>
        <v>0.24</v>
      </c>
      <c r="AV22" s="692" t="str">
        <f t="shared" si="5"/>
        <v>Leve</v>
      </c>
      <c r="AW22" s="690">
        <f t="shared" si="6"/>
        <v>0.2</v>
      </c>
      <c r="AX22" s="693" t="str">
        <f t="shared" si="7"/>
        <v>Bajo</v>
      </c>
      <c r="AY22" s="689" t="s">
        <v>105</v>
      </c>
      <c r="AZ22" s="559" t="s">
        <v>412</v>
      </c>
      <c r="BA22" s="684" t="s">
        <v>405</v>
      </c>
      <c r="BB22" s="694">
        <v>45323</v>
      </c>
      <c r="BC22" s="695">
        <v>45627</v>
      </c>
      <c r="BD22" s="559" t="s">
        <v>413</v>
      </c>
      <c r="BE22" s="684">
        <v>1</v>
      </c>
      <c r="BF22" s="559" t="s">
        <v>414</v>
      </c>
      <c r="BG22" s="684">
        <v>1</v>
      </c>
      <c r="BH22" s="684" t="s">
        <v>388</v>
      </c>
      <c r="BI22" s="684">
        <v>1</v>
      </c>
      <c r="BJ22" s="696" t="s">
        <v>389</v>
      </c>
      <c r="BK22" s="700"/>
      <c r="BL22" s="701"/>
      <c r="BM22" s="559"/>
      <c r="BN22" s="700"/>
      <c r="BO22" s="702"/>
      <c r="BP22" s="701"/>
      <c r="BQ22" s="559"/>
      <c r="BR22" s="559"/>
      <c r="BS22" s="703"/>
      <c r="BT22" s="669"/>
      <c r="BU22" s="184"/>
      <c r="BV22" s="200"/>
    </row>
    <row r="23" spans="1:74" ht="154.5" customHeight="1" x14ac:dyDescent="0.25">
      <c r="A23" s="682"/>
      <c r="B23" s="683"/>
      <c r="C23" s="683"/>
      <c r="D23" s="683"/>
      <c r="E23" s="683"/>
      <c r="F23" s="683"/>
      <c r="G23" s="716"/>
      <c r="H23" s="719"/>
      <c r="I23" s="722"/>
      <c r="J23" s="686"/>
      <c r="K23" s="686"/>
      <c r="L23" s="686"/>
      <c r="M23" s="686"/>
      <c r="N23" s="686"/>
      <c r="O23" s="686"/>
      <c r="P23" s="686"/>
      <c r="Q23" s="686"/>
      <c r="R23" s="686"/>
      <c r="S23" s="686"/>
      <c r="T23" s="686"/>
      <c r="U23" s="686"/>
      <c r="V23" s="686"/>
      <c r="W23" s="686"/>
      <c r="X23" s="686"/>
      <c r="Y23" s="686"/>
      <c r="Z23" s="686"/>
      <c r="AA23" s="686"/>
      <c r="AB23" s="686"/>
      <c r="AC23" s="687"/>
      <c r="AD23" s="686"/>
      <c r="AE23" s="686"/>
      <c r="AF23" s="686"/>
      <c r="AG23" s="722"/>
      <c r="AH23" s="731"/>
      <c r="AI23" s="727"/>
      <c r="AJ23" s="684" t="s">
        <v>563</v>
      </c>
      <c r="AK23" s="559" t="s">
        <v>415</v>
      </c>
      <c r="AL23" s="684" t="str">
        <f t="shared" si="0"/>
        <v>Probabilidad</v>
      </c>
      <c r="AM23" s="689" t="s">
        <v>100</v>
      </c>
      <c r="AN23" s="689" t="s">
        <v>101</v>
      </c>
      <c r="AO23" s="690" t="str">
        <f t="shared" si="1"/>
        <v>40%</v>
      </c>
      <c r="AP23" s="689" t="s">
        <v>102</v>
      </c>
      <c r="AQ23" s="689" t="s">
        <v>103</v>
      </c>
      <c r="AR23" s="689" t="s">
        <v>104</v>
      </c>
      <c r="AS23" s="691">
        <f t="shared" si="2"/>
        <v>0</v>
      </c>
      <c r="AT23" s="692" t="str">
        <f t="shared" si="3"/>
        <v>Muy Baja</v>
      </c>
      <c r="AU23" s="690">
        <f t="shared" si="4"/>
        <v>0</v>
      </c>
      <c r="AV23" s="692" t="str">
        <f t="shared" si="5"/>
        <v>Leve</v>
      </c>
      <c r="AW23" s="690">
        <f t="shared" si="6"/>
        <v>0</v>
      </c>
      <c r="AX23" s="693" t="str">
        <f t="shared" si="7"/>
        <v>Bajo</v>
      </c>
      <c r="AY23" s="689" t="s">
        <v>105</v>
      </c>
      <c r="AZ23" s="559" t="s">
        <v>415</v>
      </c>
      <c r="BA23" s="684" t="s">
        <v>107</v>
      </c>
      <c r="BB23" s="694">
        <v>45323</v>
      </c>
      <c r="BC23" s="695">
        <v>45627</v>
      </c>
      <c r="BD23" s="559" t="s">
        <v>416</v>
      </c>
      <c r="BE23" s="684">
        <v>2</v>
      </c>
      <c r="BF23" s="684" t="s">
        <v>417</v>
      </c>
      <c r="BG23" s="684">
        <v>2</v>
      </c>
      <c r="BH23" s="684" t="s">
        <v>388</v>
      </c>
      <c r="BI23" s="684">
        <v>2</v>
      </c>
      <c r="BJ23" s="696" t="s">
        <v>389</v>
      </c>
      <c r="BK23" s="559"/>
      <c r="BL23" s="684"/>
      <c r="BM23" s="559"/>
      <c r="BN23" s="559"/>
      <c r="BO23" s="702"/>
      <c r="BP23" s="684"/>
      <c r="BQ23" s="559"/>
      <c r="BR23" s="559"/>
      <c r="BS23" s="703"/>
      <c r="BT23" s="670"/>
      <c r="BU23" s="184"/>
      <c r="BV23" s="200"/>
    </row>
    <row r="24" spans="1:74" ht="154.5" customHeight="1" x14ac:dyDescent="0.25">
      <c r="A24" s="682"/>
      <c r="B24" s="683"/>
      <c r="C24" s="683"/>
      <c r="D24" s="683"/>
      <c r="E24" s="683"/>
      <c r="F24" s="683"/>
      <c r="G24" s="717"/>
      <c r="H24" s="720"/>
      <c r="I24" s="723"/>
      <c r="J24" s="686"/>
      <c r="K24" s="686"/>
      <c r="L24" s="686"/>
      <c r="M24" s="686"/>
      <c r="N24" s="686"/>
      <c r="O24" s="686"/>
      <c r="P24" s="686"/>
      <c r="Q24" s="686"/>
      <c r="R24" s="686"/>
      <c r="S24" s="686"/>
      <c r="T24" s="686"/>
      <c r="U24" s="686"/>
      <c r="V24" s="686"/>
      <c r="W24" s="686"/>
      <c r="X24" s="686"/>
      <c r="Y24" s="686"/>
      <c r="Z24" s="686"/>
      <c r="AA24" s="686"/>
      <c r="AB24" s="686"/>
      <c r="AC24" s="687"/>
      <c r="AD24" s="686"/>
      <c r="AE24" s="686"/>
      <c r="AF24" s="686"/>
      <c r="AG24" s="723"/>
      <c r="AH24" s="730"/>
      <c r="AI24" s="728"/>
      <c r="AJ24" s="684" t="s">
        <v>564</v>
      </c>
      <c r="AK24" s="559" t="s">
        <v>418</v>
      </c>
      <c r="AL24" s="684" t="str">
        <f t="shared" si="0"/>
        <v>Probabilidad</v>
      </c>
      <c r="AM24" s="689" t="s">
        <v>126</v>
      </c>
      <c r="AN24" s="689" t="s">
        <v>101</v>
      </c>
      <c r="AO24" s="690" t="str">
        <f t="shared" si="1"/>
        <v>30%</v>
      </c>
      <c r="AP24" s="689" t="s">
        <v>102</v>
      </c>
      <c r="AQ24" s="689" t="s">
        <v>103</v>
      </c>
      <c r="AR24" s="689" t="s">
        <v>104</v>
      </c>
      <c r="AS24" s="691">
        <f t="shared" si="2"/>
        <v>0</v>
      </c>
      <c r="AT24" s="692" t="str">
        <f t="shared" si="3"/>
        <v>Muy Baja</v>
      </c>
      <c r="AU24" s="690">
        <f t="shared" si="4"/>
        <v>0</v>
      </c>
      <c r="AV24" s="692" t="str">
        <f t="shared" si="5"/>
        <v>Leve</v>
      </c>
      <c r="AW24" s="690">
        <f t="shared" si="6"/>
        <v>0</v>
      </c>
      <c r="AX24" s="693" t="str">
        <f t="shared" si="7"/>
        <v>Bajo</v>
      </c>
      <c r="AY24" s="689" t="s">
        <v>105</v>
      </c>
      <c r="AZ24" s="559" t="s">
        <v>418</v>
      </c>
      <c r="BA24" s="684" t="s">
        <v>107</v>
      </c>
      <c r="BB24" s="694">
        <v>45323</v>
      </c>
      <c r="BC24" s="695">
        <v>45627</v>
      </c>
      <c r="BD24" s="559" t="s">
        <v>419</v>
      </c>
      <c r="BE24" s="684">
        <v>3</v>
      </c>
      <c r="BF24" s="684" t="s">
        <v>417</v>
      </c>
      <c r="BG24" s="684">
        <v>3</v>
      </c>
      <c r="BH24" s="684" t="s">
        <v>388</v>
      </c>
      <c r="BI24" s="684">
        <v>3</v>
      </c>
      <c r="BJ24" s="696" t="s">
        <v>389</v>
      </c>
      <c r="BK24" s="559"/>
      <c r="BL24" s="684"/>
      <c r="BM24" s="559"/>
      <c r="BN24" s="559"/>
      <c r="BO24" s="559"/>
      <c r="BP24" s="684"/>
      <c r="BQ24" s="559"/>
      <c r="BR24" s="559"/>
      <c r="BS24" s="400"/>
      <c r="BT24" s="670"/>
      <c r="BU24" s="184"/>
      <c r="BV24" s="200"/>
    </row>
    <row r="25" spans="1:74" ht="150.75" customHeight="1" x14ac:dyDescent="0.25">
      <c r="A25" s="682">
        <v>4</v>
      </c>
      <c r="B25" s="683" t="s">
        <v>22</v>
      </c>
      <c r="C25" s="683" t="s">
        <v>117</v>
      </c>
      <c r="D25" s="683" t="s">
        <v>420</v>
      </c>
      <c r="E25" s="683" t="s">
        <v>421</v>
      </c>
      <c r="F25" s="683" t="s">
        <v>422</v>
      </c>
      <c r="G25" s="715" t="s">
        <v>14</v>
      </c>
      <c r="H25" s="718">
        <v>12</v>
      </c>
      <c r="I25" s="721" t="str">
        <f>IF(H25&lt;=0,"",IF(H25&lt;=2,"Muy Baja",IF(H25&lt;=24,"Baja",IF(H25&lt;=500,"Media",IF(H25&lt;=5000,"Alta","Muy Alta")))))</f>
        <v>Baja</v>
      </c>
      <c r="J25" s="686">
        <f>IF(I25="","",IF(I25="Muy Baja",0.2,IF(I25="Baja",0.4,IF(I25="Media",0.6,IF(I25="Alta",0.8,IF(I25="Muy Alta",1,))))))</f>
        <v>0.4</v>
      </c>
      <c r="K25" s="686" t="s">
        <v>383</v>
      </c>
      <c r="L25" s="686" t="s">
        <v>383</v>
      </c>
      <c r="M25" s="686" t="s">
        <v>383</v>
      </c>
      <c r="N25" s="686" t="s">
        <v>384</v>
      </c>
      <c r="O25" s="686" t="s">
        <v>383</v>
      </c>
      <c r="P25" s="686" t="s">
        <v>383</v>
      </c>
      <c r="Q25" s="686" t="s">
        <v>383</v>
      </c>
      <c r="R25" s="686" t="s">
        <v>384</v>
      </c>
      <c r="S25" s="686" t="s">
        <v>383</v>
      </c>
      <c r="T25" s="686" t="s">
        <v>383</v>
      </c>
      <c r="U25" s="686" t="s">
        <v>383</v>
      </c>
      <c r="V25" s="686" t="s">
        <v>383</v>
      </c>
      <c r="W25" s="686" t="s">
        <v>383</v>
      </c>
      <c r="X25" s="686" t="s">
        <v>384</v>
      </c>
      <c r="Y25" s="686" t="s">
        <v>383</v>
      </c>
      <c r="Z25" s="686" t="s">
        <v>384</v>
      </c>
      <c r="AA25" s="686" t="s">
        <v>384</v>
      </c>
      <c r="AB25" s="686" t="s">
        <v>384</v>
      </c>
      <c r="AC25" s="687">
        <f>COUNTIF(K25:AB26,"Si")</f>
        <v>12</v>
      </c>
      <c r="AD25" s="686" t="str">
        <f>IF(AC25&lt;=5,"Moderado",IF(AND(AC25&gt;=6,AC25&lt;=11),"Mayor",IF(AND(AC25&gt;=12,AC25&lt;=18),"Catastrofico")))</f>
        <v>Catastrofico</v>
      </c>
      <c r="AE25" s="686" t="s">
        <v>332</v>
      </c>
      <c r="AF25" s="686" t="str">
        <f>IF(NOT(ISERROR(MATCH(AE25,'[3]Tabla Impacto'!$B$152:$B$154,0))),'[3]Tabla Impacto'!$F$154&amp;"Por favor no seleccionar los criterios de impacto(Afectación Económica o presupuestal y Pérdida Reputacional)",AE25)</f>
        <v xml:space="preserve">     El riesgo afecta la imagen de alguna área de la organización</v>
      </c>
      <c r="AG25" s="721" t="str">
        <f>IF(OR(AF25='[3]Tabla Impacto'!$C$11,AF25='[3]Tabla Impacto'!$D$11),"Leve",IF(OR(AF25='[3]Tabla Impacto'!$C$12,AF25='[3]Tabla Impacto'!$D$12),"Menor",IF(OR(AF25='[3]Tabla Impacto'!$C$13,AF25='[3]Tabla Impacto'!$D$13),"Moderado",IF(OR(#REF!='[3]Tabla Impacto'!$C$14,AF25='[3]Tabla Impacto'!$D$14),"Mayor",IF(OR(AF25='[3]Tabla Impacto'!$C$15,#REF!='[3]Tabla Impacto'!$D$15),"Catastrófico","")))))</f>
        <v>Leve</v>
      </c>
      <c r="AH25" s="729">
        <f>IF(AG25="","",IF(AG25="Leve",0.2,IF(AG25="Menor",0.4,IF(AG25="Moderado",0.6,IF(AG25="Mayor",0.8,IF(AG25="Catastrófico",1,))))))</f>
        <v>0.2</v>
      </c>
      <c r="AI25" s="726" t="str">
        <f>IF(OR(AND(I25="Muy Baja",AG25="Leve"),AND(I25="Muy Baja",AG25="Menor"),AND(I25="Baja",AG25="Leve")),"Bajo",IF(OR(AND(I25="Muy baja",AG25="Moderado"),AND(I25="Baja",AG25="Menor"),AND(I25="Baja",AG25="Moderado"),AND(I25="Media",AG25="Leve"),AND(I25="Media",AG25="Menor"),AND(I25="Media",AG25="Moderado"),AND(I25="Alta",AG25="Leve"),AND(I25="Alta",AG25="Menor")),"Moderado",IF(OR(AND(I25="Muy Baja",AG25="Mayor"),AND(I25="Baja",AG25="Mayor"),AND(I25="Media",AG25="Mayor"),AND(I25="Alta",AG25="Moderado"),AND(I25="Alta",AG25="Mayor"),AND(I25="Muy Alta",AG25="Leve"),AND(I25="Muy Alta",AG25="Menor"),AND(I25="Muy Alta",AG25="Moderado"),AND(I25="Muy Alta",AG25="Mayor")),"Alto",IF(OR(AND(I25="Muy Baja",AG25="Catastrófico"),AND(I25="Baja",AG25="Catastrófico"),AND(I25="Media",AG25="Catastrófico"),AND(I25="Alta",AG25="Catastrófico"),AND(I25="Muy Alta",AG25="Catastrófico")),"Extremo",""))))</f>
        <v>Bajo</v>
      </c>
      <c r="AJ25" s="684" t="s">
        <v>565</v>
      </c>
      <c r="AK25" s="559" t="s">
        <v>423</v>
      </c>
      <c r="AL25" s="684" t="str">
        <f t="shared" si="0"/>
        <v>Probabilidad</v>
      </c>
      <c r="AM25" s="689" t="s">
        <v>100</v>
      </c>
      <c r="AN25" s="689" t="s">
        <v>101</v>
      </c>
      <c r="AO25" s="690" t="str">
        <f t="shared" si="1"/>
        <v>40%</v>
      </c>
      <c r="AP25" s="689" t="s">
        <v>102</v>
      </c>
      <c r="AQ25" s="689" t="s">
        <v>103</v>
      </c>
      <c r="AR25" s="689" t="s">
        <v>104</v>
      </c>
      <c r="AS25" s="691">
        <f t="shared" si="2"/>
        <v>0.24</v>
      </c>
      <c r="AT25" s="692" t="str">
        <f t="shared" si="3"/>
        <v>Baja</v>
      </c>
      <c r="AU25" s="690">
        <f t="shared" si="4"/>
        <v>0.24</v>
      </c>
      <c r="AV25" s="692" t="str">
        <f t="shared" si="5"/>
        <v>Leve</v>
      </c>
      <c r="AW25" s="690">
        <f t="shared" si="6"/>
        <v>0.2</v>
      </c>
      <c r="AX25" s="693" t="str">
        <f t="shared" si="7"/>
        <v>Bajo</v>
      </c>
      <c r="AY25" s="689" t="s">
        <v>105</v>
      </c>
      <c r="AZ25" s="559" t="s">
        <v>424</v>
      </c>
      <c r="BA25" s="684" t="s">
        <v>155</v>
      </c>
      <c r="BB25" s="694">
        <v>45323</v>
      </c>
      <c r="BC25" s="695">
        <v>45627</v>
      </c>
      <c r="BD25" s="559" t="s">
        <v>251</v>
      </c>
      <c r="BE25" s="684">
        <v>1</v>
      </c>
      <c r="BF25" s="559" t="s">
        <v>425</v>
      </c>
      <c r="BG25" s="684">
        <v>1</v>
      </c>
      <c r="BH25" s="684" t="s">
        <v>388</v>
      </c>
      <c r="BI25" s="684">
        <v>1</v>
      </c>
      <c r="BJ25" s="696" t="s">
        <v>389</v>
      </c>
      <c r="BK25" s="559"/>
      <c r="BL25" s="701"/>
      <c r="BM25" s="559"/>
      <c r="BN25" s="559"/>
      <c r="BO25" s="704"/>
      <c r="BP25" s="684"/>
      <c r="BQ25" s="400"/>
      <c r="BR25" s="559"/>
      <c r="BS25" s="705"/>
      <c r="BT25" s="671"/>
      <c r="BU25" s="184"/>
      <c r="BV25" s="200"/>
    </row>
    <row r="26" spans="1:74" ht="152.25" customHeight="1" x14ac:dyDescent="0.25">
      <c r="A26" s="682"/>
      <c r="B26" s="683"/>
      <c r="C26" s="683"/>
      <c r="D26" s="683"/>
      <c r="E26" s="683"/>
      <c r="F26" s="683"/>
      <c r="G26" s="717"/>
      <c r="H26" s="720"/>
      <c r="I26" s="723"/>
      <c r="J26" s="686"/>
      <c r="K26" s="686"/>
      <c r="L26" s="686"/>
      <c r="M26" s="686"/>
      <c r="N26" s="686"/>
      <c r="O26" s="686"/>
      <c r="P26" s="686"/>
      <c r="Q26" s="686"/>
      <c r="R26" s="686"/>
      <c r="S26" s="686"/>
      <c r="T26" s="686"/>
      <c r="U26" s="686"/>
      <c r="V26" s="686"/>
      <c r="W26" s="686"/>
      <c r="X26" s="686"/>
      <c r="Y26" s="686"/>
      <c r="Z26" s="686"/>
      <c r="AA26" s="686"/>
      <c r="AB26" s="686"/>
      <c r="AC26" s="687"/>
      <c r="AD26" s="686"/>
      <c r="AE26" s="686"/>
      <c r="AF26" s="686"/>
      <c r="AG26" s="723"/>
      <c r="AH26" s="730"/>
      <c r="AI26" s="728"/>
      <c r="AJ26" s="684" t="s">
        <v>604</v>
      </c>
      <c r="AK26" s="559" t="s">
        <v>426</v>
      </c>
      <c r="AL26" s="684" t="str">
        <f t="shared" si="0"/>
        <v>Probabilidad</v>
      </c>
      <c r="AM26" s="689" t="s">
        <v>100</v>
      </c>
      <c r="AN26" s="689" t="s">
        <v>101</v>
      </c>
      <c r="AO26" s="690" t="str">
        <f t="shared" si="1"/>
        <v>40%</v>
      </c>
      <c r="AP26" s="689" t="s">
        <v>102</v>
      </c>
      <c r="AQ26" s="689" t="s">
        <v>103</v>
      </c>
      <c r="AR26" s="689" t="s">
        <v>104</v>
      </c>
      <c r="AS26" s="691">
        <f t="shared" si="2"/>
        <v>0</v>
      </c>
      <c r="AT26" s="692" t="str">
        <f t="shared" si="3"/>
        <v>Muy Baja</v>
      </c>
      <c r="AU26" s="690">
        <f t="shared" si="4"/>
        <v>0</v>
      </c>
      <c r="AV26" s="692" t="str">
        <f t="shared" si="5"/>
        <v>Leve</v>
      </c>
      <c r="AW26" s="690">
        <f t="shared" si="6"/>
        <v>0</v>
      </c>
      <c r="AX26" s="693" t="str">
        <f t="shared" si="7"/>
        <v>Bajo</v>
      </c>
      <c r="AY26" s="689" t="s">
        <v>105</v>
      </c>
      <c r="AZ26" s="559" t="s">
        <v>427</v>
      </c>
      <c r="BA26" s="684" t="s">
        <v>107</v>
      </c>
      <c r="BB26" s="694">
        <v>45323</v>
      </c>
      <c r="BC26" s="695">
        <v>45627</v>
      </c>
      <c r="BD26" s="559" t="s">
        <v>428</v>
      </c>
      <c r="BE26" s="684">
        <v>2</v>
      </c>
      <c r="BF26" s="559" t="s">
        <v>429</v>
      </c>
      <c r="BG26" s="684">
        <v>2</v>
      </c>
      <c r="BH26" s="684" t="s">
        <v>388</v>
      </c>
      <c r="BI26" s="684">
        <v>2</v>
      </c>
      <c r="BJ26" s="696" t="s">
        <v>389</v>
      </c>
      <c r="BK26" s="559"/>
      <c r="BL26" s="701"/>
      <c r="BM26" s="559"/>
      <c r="BN26" s="559"/>
      <c r="BO26" s="704"/>
      <c r="BP26" s="706"/>
      <c r="BQ26" s="400"/>
      <c r="BR26" s="559"/>
      <c r="BS26" s="705"/>
      <c r="BT26" s="671"/>
      <c r="BU26" s="184"/>
      <c r="BV26" s="200"/>
    </row>
    <row r="27" spans="1:74" ht="131.25" customHeight="1" x14ac:dyDescent="0.25">
      <c r="A27" s="682">
        <v>5</v>
      </c>
      <c r="B27" s="683" t="s">
        <v>244</v>
      </c>
      <c r="C27" s="683" t="s">
        <v>95</v>
      </c>
      <c r="D27" s="683" t="s">
        <v>430</v>
      </c>
      <c r="E27" s="683" t="s">
        <v>431</v>
      </c>
      <c r="F27" s="683" t="s">
        <v>432</v>
      </c>
      <c r="G27" s="715" t="s">
        <v>14</v>
      </c>
      <c r="H27" s="718">
        <v>365</v>
      </c>
      <c r="I27" s="721" t="str">
        <f>IF(H27&lt;=0,"",IF(H27&lt;=2,"Muy Baja",IF(H27&lt;=24,"Baja",IF(H27&lt;=500,"Media",IF(H27&lt;=5000,"Alta","Muy Alta")))))</f>
        <v>Media</v>
      </c>
      <c r="J27" s="686">
        <f>IF(I27="","",IF(I27="Muy Baja",0.2,IF(I27="Baja",0.4,IF(I27="Media",0.6,IF(I27="Alta",0.8,IF(I27="Muy Alta",1,))))))</f>
        <v>0.6</v>
      </c>
      <c r="K27" s="686" t="s">
        <v>383</v>
      </c>
      <c r="L27" s="686" t="s">
        <v>383</v>
      </c>
      <c r="M27" s="686" t="s">
        <v>384</v>
      </c>
      <c r="N27" s="686" t="s">
        <v>384</v>
      </c>
      <c r="O27" s="686" t="s">
        <v>383</v>
      </c>
      <c r="P27" s="686" t="s">
        <v>383</v>
      </c>
      <c r="Q27" s="686" t="s">
        <v>383</v>
      </c>
      <c r="R27" s="686" t="s">
        <v>383</v>
      </c>
      <c r="S27" s="686" t="s">
        <v>384</v>
      </c>
      <c r="T27" s="686" t="s">
        <v>383</v>
      </c>
      <c r="U27" s="686" t="s">
        <v>383</v>
      </c>
      <c r="V27" s="686" t="s">
        <v>383</v>
      </c>
      <c r="W27" s="686" t="s">
        <v>383</v>
      </c>
      <c r="X27" s="686" t="s">
        <v>383</v>
      </c>
      <c r="Y27" s="686" t="s">
        <v>384</v>
      </c>
      <c r="Z27" s="686" t="s">
        <v>384</v>
      </c>
      <c r="AA27" s="686" t="s">
        <v>384</v>
      </c>
      <c r="AB27" s="686" t="s">
        <v>384</v>
      </c>
      <c r="AC27" s="687">
        <f>COUNTIF(K27:AB29,"Si")</f>
        <v>11</v>
      </c>
      <c r="AD27" s="686" t="str">
        <f>IF(AC27&lt;=5,"Moderado",IF(AND(AC27&gt;=6,AC27&lt;=11),"Mayor",IF(AND(AC27&gt;=12,AC27&lt;=18),"Catastrofico")))</f>
        <v>Mayor</v>
      </c>
      <c r="AE27" s="686" t="s">
        <v>233</v>
      </c>
      <c r="AF27" s="686" t="str">
        <f>IF(NOT(ISERROR(MATCH(AE27,'[3]Tabla Impacto'!$B$152:$B$154,0))),'[3]Tabla Impacto'!$F$154&amp;"Por favor no seleccionar los criterios de impacto(Afectación Económica o presupuestal y Pérdida Reputacional)",AE27)</f>
        <v xml:space="preserve">     Entre 50 y 100 SMLMV </v>
      </c>
      <c r="AG27" s="721" t="str">
        <f>IF(OR(AF27='[3]Tabla Impacto'!$C$11,AF27='[3]Tabla Impacto'!$D$11),"Leve",IF(OR(AF27='[3]Tabla Impacto'!$C$12,AF27='[3]Tabla Impacto'!$D$12),"Menor",IF(OR(AF27='[3]Tabla Impacto'!$C$13,AF27='[3]Tabla Impacto'!$D$13),"Moderado",IF(OR(#REF!='[3]Tabla Impacto'!$C$14,AF27='[3]Tabla Impacto'!$D$14),"Mayor",IF(OR(AF27='[3]Tabla Impacto'!$C$15,#REF!='[3]Tabla Impacto'!$D$15),"Catastrófico","")))))</f>
        <v>Moderado</v>
      </c>
      <c r="AH27" s="729">
        <f>IF(AG27="","",IF(AG27="Leve",0.2,IF(AG27="Menor",0.4,IF(AG27="Moderado",0.6,IF(AG27="Mayor",0.8,IF(AG27="Catastrófico",1,))))))</f>
        <v>0.6</v>
      </c>
      <c r="AI27" s="726" t="str">
        <f>IF(OR(AND(I27="Muy Baja",AG27="Leve"),AND(I27="Muy Baja",AG27="Menor"),AND(I27="Baja",AG27="Leve")),"Bajo",IF(OR(AND(I27="Muy baja",AG27="Moderado"),AND(I27="Baja",AG27="Menor"),AND(I27="Baja",AG27="Moderado"),AND(I27="Media",AG27="Leve"),AND(I27="Media",AG27="Menor"),AND(I27="Media",AG27="Moderado"),AND(I27="Alta",AG27="Leve"),AND(I27="Alta",AG27="Menor")),"Moderado",IF(OR(AND(I27="Muy Baja",AG27="Mayor"),AND(I27="Baja",AG27="Mayor"),AND(I27="Media",AG27="Mayor"),AND(I27="Alta",AG27="Moderado"),AND(I27="Alta",AG27="Mayor"),AND(I27="Muy Alta",AG27="Leve"),AND(I27="Muy Alta",AG27="Menor"),AND(I27="Muy Alta",AG27="Moderado"),AND(I27="Muy Alta",AG27="Mayor")),"Alto",IF(OR(AND(I27="Muy Baja",AG27="Catastrófico"),AND(I27="Baja",AG27="Catastrófico"),AND(I27="Media",AG27="Catastrófico"),AND(I27="Alta",AG27="Catastrófico"),AND(I27="Muy Alta",AG27="Catastrófico")),"Extremo",""))))</f>
        <v>Moderado</v>
      </c>
      <c r="AJ27" s="684" t="s">
        <v>566</v>
      </c>
      <c r="AK27" s="559" t="s">
        <v>433</v>
      </c>
      <c r="AL27" s="684" t="str">
        <f t="shared" si="0"/>
        <v>Probabilidad</v>
      </c>
      <c r="AM27" s="689" t="s">
        <v>126</v>
      </c>
      <c r="AN27" s="689" t="s">
        <v>101</v>
      </c>
      <c r="AO27" s="690" t="str">
        <f t="shared" si="1"/>
        <v>30%</v>
      </c>
      <c r="AP27" s="689" t="s">
        <v>102</v>
      </c>
      <c r="AQ27" s="689" t="s">
        <v>103</v>
      </c>
      <c r="AR27" s="689" t="s">
        <v>104</v>
      </c>
      <c r="AS27" s="691">
        <f t="shared" si="2"/>
        <v>0.42</v>
      </c>
      <c r="AT27" s="692" t="str">
        <f t="shared" si="3"/>
        <v>Media</v>
      </c>
      <c r="AU27" s="690">
        <f t="shared" si="4"/>
        <v>0.42</v>
      </c>
      <c r="AV27" s="692" t="str">
        <f t="shared" si="5"/>
        <v>Moderado</v>
      </c>
      <c r="AW27" s="690">
        <f t="shared" si="6"/>
        <v>0.6</v>
      </c>
      <c r="AX27" s="693" t="str">
        <f t="shared" si="7"/>
        <v>Moderado</v>
      </c>
      <c r="AY27" s="689" t="s">
        <v>105</v>
      </c>
      <c r="AZ27" s="559" t="s">
        <v>242</v>
      </c>
      <c r="BA27" s="684" t="s">
        <v>155</v>
      </c>
      <c r="BB27" s="694">
        <v>45323</v>
      </c>
      <c r="BC27" s="695">
        <v>45627</v>
      </c>
      <c r="BD27" s="559" t="s">
        <v>251</v>
      </c>
      <c r="BE27" s="684">
        <v>1</v>
      </c>
      <c r="BF27" s="684" t="s">
        <v>265</v>
      </c>
      <c r="BG27" s="684">
        <v>1</v>
      </c>
      <c r="BH27" s="684" t="s">
        <v>388</v>
      </c>
      <c r="BI27" s="684">
        <v>1</v>
      </c>
      <c r="BJ27" s="696" t="s">
        <v>389</v>
      </c>
      <c r="BK27" s="559"/>
      <c r="BL27" s="707"/>
      <c r="BM27" s="559"/>
      <c r="BN27" s="559"/>
      <c r="BO27" s="559"/>
      <c r="BP27" s="559"/>
      <c r="BQ27" s="559"/>
      <c r="BR27" s="559"/>
      <c r="BS27" s="400"/>
      <c r="BT27" s="672"/>
      <c r="BU27" s="181"/>
      <c r="BV27" s="200"/>
    </row>
    <row r="28" spans="1:74" ht="154.5" customHeight="1" x14ac:dyDescent="0.25">
      <c r="A28" s="682"/>
      <c r="B28" s="683"/>
      <c r="C28" s="683"/>
      <c r="D28" s="683"/>
      <c r="E28" s="683"/>
      <c r="F28" s="683"/>
      <c r="G28" s="716"/>
      <c r="H28" s="719"/>
      <c r="I28" s="722"/>
      <c r="J28" s="686"/>
      <c r="K28" s="686"/>
      <c r="L28" s="686"/>
      <c r="M28" s="686"/>
      <c r="N28" s="686"/>
      <c r="O28" s="686"/>
      <c r="P28" s="686"/>
      <c r="Q28" s="686"/>
      <c r="R28" s="686"/>
      <c r="S28" s="686"/>
      <c r="T28" s="686"/>
      <c r="U28" s="686"/>
      <c r="V28" s="686"/>
      <c r="W28" s="686"/>
      <c r="X28" s="686"/>
      <c r="Y28" s="686"/>
      <c r="Z28" s="686"/>
      <c r="AA28" s="686"/>
      <c r="AB28" s="686"/>
      <c r="AC28" s="687"/>
      <c r="AD28" s="686"/>
      <c r="AE28" s="686"/>
      <c r="AF28" s="686"/>
      <c r="AG28" s="722"/>
      <c r="AH28" s="731"/>
      <c r="AI28" s="727"/>
      <c r="AJ28" s="684" t="s">
        <v>567</v>
      </c>
      <c r="AK28" s="559" t="s">
        <v>434</v>
      </c>
      <c r="AL28" s="684" t="str">
        <f t="shared" si="0"/>
        <v>Probabilidad</v>
      </c>
      <c r="AM28" s="689" t="s">
        <v>100</v>
      </c>
      <c r="AN28" s="689" t="s">
        <v>101</v>
      </c>
      <c r="AO28" s="690" t="str">
        <f t="shared" si="1"/>
        <v>40%</v>
      </c>
      <c r="AP28" s="689" t="s">
        <v>102</v>
      </c>
      <c r="AQ28" s="689" t="s">
        <v>103</v>
      </c>
      <c r="AR28" s="689" t="s">
        <v>104</v>
      </c>
      <c r="AS28" s="691">
        <f t="shared" si="2"/>
        <v>0</v>
      </c>
      <c r="AT28" s="692" t="str">
        <f t="shared" si="3"/>
        <v>Muy Baja</v>
      </c>
      <c r="AU28" s="690">
        <f t="shared" si="4"/>
        <v>0</v>
      </c>
      <c r="AV28" s="692" t="str">
        <f t="shared" si="5"/>
        <v>Leve</v>
      </c>
      <c r="AW28" s="690">
        <f t="shared" si="6"/>
        <v>0</v>
      </c>
      <c r="AX28" s="693" t="str">
        <f t="shared" si="7"/>
        <v>Bajo</v>
      </c>
      <c r="AY28" s="689" t="s">
        <v>105</v>
      </c>
      <c r="AZ28" s="559" t="s">
        <v>435</v>
      </c>
      <c r="BA28" s="684" t="s">
        <v>107</v>
      </c>
      <c r="BB28" s="694">
        <v>45323</v>
      </c>
      <c r="BC28" s="695">
        <v>45627</v>
      </c>
      <c r="BD28" s="559" t="s">
        <v>436</v>
      </c>
      <c r="BE28" s="684">
        <v>2</v>
      </c>
      <c r="BF28" s="559" t="s">
        <v>437</v>
      </c>
      <c r="BG28" s="684">
        <v>2</v>
      </c>
      <c r="BH28" s="684" t="s">
        <v>388</v>
      </c>
      <c r="BI28" s="684">
        <v>2</v>
      </c>
      <c r="BJ28" s="696" t="s">
        <v>389</v>
      </c>
      <c r="BK28" s="559"/>
      <c r="BL28" s="684"/>
      <c r="BM28" s="559"/>
      <c r="BN28" s="559"/>
      <c r="BO28" s="559"/>
      <c r="BP28" s="684"/>
      <c r="BQ28" s="559"/>
      <c r="BR28" s="559"/>
      <c r="BS28" s="400"/>
      <c r="BT28" s="669"/>
      <c r="BU28" s="419"/>
      <c r="BV28" s="200"/>
    </row>
    <row r="29" spans="1:74" ht="137.25" customHeight="1" x14ac:dyDescent="0.25">
      <c r="A29" s="682"/>
      <c r="B29" s="683"/>
      <c r="C29" s="683"/>
      <c r="D29" s="683"/>
      <c r="E29" s="683"/>
      <c r="F29" s="683"/>
      <c r="G29" s="717"/>
      <c r="H29" s="720"/>
      <c r="I29" s="723"/>
      <c r="J29" s="686"/>
      <c r="K29" s="686"/>
      <c r="L29" s="686"/>
      <c r="M29" s="686"/>
      <c r="N29" s="686"/>
      <c r="O29" s="686"/>
      <c r="P29" s="686"/>
      <c r="Q29" s="686"/>
      <c r="R29" s="686"/>
      <c r="S29" s="686"/>
      <c r="T29" s="686"/>
      <c r="U29" s="686"/>
      <c r="V29" s="686"/>
      <c r="W29" s="686"/>
      <c r="X29" s="686"/>
      <c r="Y29" s="686"/>
      <c r="Z29" s="686"/>
      <c r="AA29" s="686"/>
      <c r="AB29" s="686"/>
      <c r="AC29" s="687"/>
      <c r="AD29" s="686"/>
      <c r="AE29" s="686"/>
      <c r="AF29" s="686"/>
      <c r="AG29" s="723"/>
      <c r="AH29" s="730"/>
      <c r="AI29" s="728"/>
      <c r="AJ29" s="684" t="s">
        <v>568</v>
      </c>
      <c r="AK29" s="559" t="s">
        <v>438</v>
      </c>
      <c r="AL29" s="684" t="str">
        <f t="shared" si="0"/>
        <v>Probabilidad</v>
      </c>
      <c r="AM29" s="689" t="s">
        <v>100</v>
      </c>
      <c r="AN29" s="689" t="s">
        <v>101</v>
      </c>
      <c r="AO29" s="690" t="str">
        <f t="shared" si="1"/>
        <v>40%</v>
      </c>
      <c r="AP29" s="689" t="s">
        <v>102</v>
      </c>
      <c r="AQ29" s="689" t="s">
        <v>103</v>
      </c>
      <c r="AR29" s="689" t="s">
        <v>104</v>
      </c>
      <c r="AS29" s="691">
        <f t="shared" si="2"/>
        <v>0</v>
      </c>
      <c r="AT29" s="692" t="str">
        <f t="shared" si="3"/>
        <v>Muy Baja</v>
      </c>
      <c r="AU29" s="690">
        <f t="shared" si="4"/>
        <v>0</v>
      </c>
      <c r="AV29" s="692" t="str">
        <f t="shared" si="5"/>
        <v>Leve</v>
      </c>
      <c r="AW29" s="690">
        <f t="shared" si="6"/>
        <v>0</v>
      </c>
      <c r="AX29" s="693" t="str">
        <f t="shared" si="7"/>
        <v>Bajo</v>
      </c>
      <c r="AY29" s="689" t="s">
        <v>105</v>
      </c>
      <c r="AZ29" s="559" t="s">
        <v>439</v>
      </c>
      <c r="BA29" s="684" t="s">
        <v>107</v>
      </c>
      <c r="BB29" s="694">
        <v>45323</v>
      </c>
      <c r="BC29" s="695">
        <v>45627</v>
      </c>
      <c r="BD29" s="559" t="s">
        <v>440</v>
      </c>
      <c r="BE29" s="684">
        <v>3</v>
      </c>
      <c r="BF29" s="559" t="s">
        <v>437</v>
      </c>
      <c r="BG29" s="684">
        <v>3</v>
      </c>
      <c r="BH29" s="684" t="s">
        <v>388</v>
      </c>
      <c r="BI29" s="684">
        <v>3</v>
      </c>
      <c r="BJ29" s="696" t="s">
        <v>389</v>
      </c>
      <c r="BK29" s="559"/>
      <c r="BL29" s="684"/>
      <c r="BM29" s="559"/>
      <c r="BN29" s="559"/>
      <c r="BO29" s="559"/>
      <c r="BP29" s="684"/>
      <c r="BQ29" s="559"/>
      <c r="BR29" s="559"/>
      <c r="BS29" s="708"/>
      <c r="BT29" s="669"/>
      <c r="BU29" s="419"/>
      <c r="BV29" s="200"/>
    </row>
    <row r="30" spans="1:74" ht="119.25" customHeight="1" x14ac:dyDescent="0.25">
      <c r="A30" s="682">
        <v>6</v>
      </c>
      <c r="B30" s="683" t="s">
        <v>26</v>
      </c>
      <c r="C30" s="683" t="s">
        <v>117</v>
      </c>
      <c r="D30" s="683" t="s">
        <v>441</v>
      </c>
      <c r="E30" s="683" t="s">
        <v>442</v>
      </c>
      <c r="F30" s="683" t="s">
        <v>443</v>
      </c>
      <c r="G30" s="715" t="s">
        <v>14</v>
      </c>
      <c r="H30" s="718">
        <v>12</v>
      </c>
      <c r="I30" s="721" t="str">
        <f>IF(H30&lt;=0,"",IF(H30&lt;=2,"Muy Baja",IF(H30&lt;=24,"Baja",IF(H30&lt;=500,"Media",IF(H30&lt;=5000,"Alta","Muy Alta")))))</f>
        <v>Baja</v>
      </c>
      <c r="J30" s="686">
        <f>IF(I30="","",IF(I30="Muy Baja",0.2,IF(I30="Baja",0.4,IF(I30="Media",0.6,IF(I30="Alta",0.8,IF(I30="Muy Alta",1,))))))</f>
        <v>0.4</v>
      </c>
      <c r="K30" s="686" t="s">
        <v>383</v>
      </c>
      <c r="L30" s="686" t="s">
        <v>383</v>
      </c>
      <c r="M30" s="686" t="s">
        <v>384</v>
      </c>
      <c r="N30" s="686" t="s">
        <v>384</v>
      </c>
      <c r="O30" s="686" t="s">
        <v>383</v>
      </c>
      <c r="P30" s="686" t="s">
        <v>384</v>
      </c>
      <c r="Q30" s="686" t="s">
        <v>384</v>
      </c>
      <c r="R30" s="686" t="s">
        <v>384</v>
      </c>
      <c r="S30" s="686" t="s">
        <v>384</v>
      </c>
      <c r="T30" s="686" t="s">
        <v>383</v>
      </c>
      <c r="U30" s="686" t="s">
        <v>383</v>
      </c>
      <c r="V30" s="686" t="s">
        <v>383</v>
      </c>
      <c r="W30" s="686" t="s">
        <v>384</v>
      </c>
      <c r="X30" s="686" t="s">
        <v>383</v>
      </c>
      <c r="Y30" s="686" t="s">
        <v>384</v>
      </c>
      <c r="Z30" s="686" t="s">
        <v>384</v>
      </c>
      <c r="AA30" s="686" t="s">
        <v>384</v>
      </c>
      <c r="AB30" s="686" t="s">
        <v>384</v>
      </c>
      <c r="AC30" s="687">
        <f>COUNTIF(K30:AB31,"Si")</f>
        <v>7</v>
      </c>
      <c r="AD30" s="686" t="str">
        <f>IF(AC30&lt;=5,"Moderado",IF(AND(AC30&gt;=6,AC30&lt;=11),"Mayor",IF(AND(AC30&gt;=12,AC30&lt;=18),"Catastrofico")))</f>
        <v>Mayor</v>
      </c>
      <c r="AE30" s="686" t="s">
        <v>332</v>
      </c>
      <c r="AF30" s="686" t="str">
        <f>IF(NOT(ISERROR(MATCH(AE30,'[3]Tabla Impacto'!$B$152:$B$154,0))),'[3]Tabla Impacto'!$F$154&amp;"Por favor no seleccionar los criterios de impacto(Afectación Económica o presupuestal y Pérdida Reputacional)",AE30)</f>
        <v xml:space="preserve">     El riesgo afecta la imagen de alguna área de la organización</v>
      </c>
      <c r="AG30" s="721" t="str">
        <f>IF(OR(AF30='[3]Tabla Impacto'!$C$11,AF30='[3]Tabla Impacto'!$D$11),"Leve",IF(OR(AF30='[3]Tabla Impacto'!$C$12,AF30='[3]Tabla Impacto'!$D$12),"Menor",IF(OR(AF30='[3]Tabla Impacto'!$C$13,AF30='[3]Tabla Impacto'!$D$13),"Moderado",IF(OR(#REF!='[3]Tabla Impacto'!$C$14,AF30='[3]Tabla Impacto'!$D$14),"Mayor",IF(OR(AF30='[3]Tabla Impacto'!$C$15,#REF!='[3]Tabla Impacto'!$D$15),"Catastrófico","")))))</f>
        <v>Leve</v>
      </c>
      <c r="AH30" s="729">
        <f>IF(AG30="","",IF(AG30="Leve",0.2,IF(AG30="Menor",0.4,IF(AG30="Moderado",0.6,IF(AG30="Mayor",0.8,IF(AG30="Catastrófico",1,))))))</f>
        <v>0.2</v>
      </c>
      <c r="AI30" s="726" t="str">
        <f>IF(OR(AND(I30="Muy Baja",AG30="Leve"),AND(I30="Muy Baja",AG30="Menor"),AND(I30="Baja",AG30="Leve")),"Bajo",IF(OR(AND(I30="Muy baja",AG30="Moderado"),AND(I30="Baja",AG30="Menor"),AND(I30="Baja",AG30="Moderado"),AND(I30="Media",AG30="Leve"),AND(I30="Media",AG30="Menor"),AND(I30="Media",AG30="Moderado"),AND(I30="Alta",AG30="Leve"),AND(I30="Alta",AG30="Menor")),"Moderado",IF(OR(AND(I30="Muy Baja",AG30="Mayor"),AND(I30="Baja",AG30="Mayor"),AND(I30="Media",AG30="Mayor"),AND(I30="Alta",AG30="Moderado"),AND(I30="Alta",AG30="Mayor"),AND(I30="Muy Alta",AG30="Leve"),AND(I30="Muy Alta",AG30="Menor"),AND(I30="Muy Alta",AG30="Moderado"),AND(I30="Muy Alta",AG30="Mayor")),"Alto",IF(OR(AND(I30="Muy Baja",AG30="Catastrófico"),AND(I30="Baja",AG30="Catastrófico"),AND(I30="Media",AG30="Catastrófico"),AND(I30="Alta",AG30="Catastrófico"),AND(I30="Muy Alta",AG30="Catastrófico")),"Extremo",""))))</f>
        <v>Bajo</v>
      </c>
      <c r="AJ30" s="709" t="s">
        <v>569</v>
      </c>
      <c r="AK30" s="559" t="s">
        <v>444</v>
      </c>
      <c r="AL30" s="684" t="str">
        <f t="shared" si="0"/>
        <v>Probabilidad</v>
      </c>
      <c r="AM30" s="689" t="s">
        <v>126</v>
      </c>
      <c r="AN30" s="689" t="s">
        <v>101</v>
      </c>
      <c r="AO30" s="690" t="str">
        <f t="shared" si="1"/>
        <v>30%</v>
      </c>
      <c r="AP30" s="689" t="s">
        <v>102</v>
      </c>
      <c r="AQ30" s="689" t="s">
        <v>103</v>
      </c>
      <c r="AR30" s="689" t="s">
        <v>104</v>
      </c>
      <c r="AS30" s="691">
        <f t="shared" si="2"/>
        <v>0.28000000000000003</v>
      </c>
      <c r="AT30" s="692" t="str">
        <f t="shared" si="3"/>
        <v>Baja</v>
      </c>
      <c r="AU30" s="690">
        <f t="shared" si="4"/>
        <v>0.28000000000000003</v>
      </c>
      <c r="AV30" s="692" t="str">
        <f t="shared" si="5"/>
        <v>Leve</v>
      </c>
      <c r="AW30" s="690">
        <f t="shared" si="6"/>
        <v>0.2</v>
      </c>
      <c r="AX30" s="693" t="str">
        <f t="shared" si="7"/>
        <v>Bajo</v>
      </c>
      <c r="AY30" s="689" t="s">
        <v>105</v>
      </c>
      <c r="AZ30" s="559" t="s">
        <v>445</v>
      </c>
      <c r="BA30" s="684" t="s">
        <v>107</v>
      </c>
      <c r="BB30" s="694">
        <v>45323</v>
      </c>
      <c r="BC30" s="695">
        <v>45627</v>
      </c>
      <c r="BD30" s="559" t="s">
        <v>446</v>
      </c>
      <c r="BE30" s="684">
        <v>1</v>
      </c>
      <c r="BF30" s="559" t="s">
        <v>447</v>
      </c>
      <c r="BG30" s="684">
        <v>1</v>
      </c>
      <c r="BH30" s="684" t="s">
        <v>388</v>
      </c>
      <c r="BI30" s="684">
        <v>1</v>
      </c>
      <c r="BJ30" s="696" t="s">
        <v>389</v>
      </c>
      <c r="BK30" s="684"/>
      <c r="BL30" s="684"/>
      <c r="BM30" s="559"/>
      <c r="BN30" s="559"/>
      <c r="BO30" s="710"/>
      <c r="BP30" s="684"/>
      <c r="BQ30" s="559"/>
      <c r="BR30" s="559"/>
      <c r="BS30" s="711"/>
      <c r="BT30" s="673"/>
      <c r="BU30" s="419"/>
      <c r="BV30" s="200"/>
    </row>
    <row r="31" spans="1:74" ht="139.5" customHeight="1" x14ac:dyDescent="0.25">
      <c r="A31" s="682"/>
      <c r="B31" s="683"/>
      <c r="C31" s="683"/>
      <c r="D31" s="683"/>
      <c r="E31" s="683"/>
      <c r="F31" s="683"/>
      <c r="G31" s="717"/>
      <c r="H31" s="720"/>
      <c r="I31" s="723"/>
      <c r="J31" s="686"/>
      <c r="K31" s="686"/>
      <c r="L31" s="686"/>
      <c r="M31" s="686"/>
      <c r="N31" s="686"/>
      <c r="O31" s="686"/>
      <c r="P31" s="686"/>
      <c r="Q31" s="686"/>
      <c r="R31" s="686"/>
      <c r="S31" s="686"/>
      <c r="T31" s="686"/>
      <c r="U31" s="686"/>
      <c r="V31" s="686"/>
      <c r="W31" s="686"/>
      <c r="X31" s="686"/>
      <c r="Y31" s="686"/>
      <c r="Z31" s="686"/>
      <c r="AA31" s="686"/>
      <c r="AB31" s="686"/>
      <c r="AC31" s="687"/>
      <c r="AD31" s="686"/>
      <c r="AE31" s="686"/>
      <c r="AF31" s="686"/>
      <c r="AG31" s="723"/>
      <c r="AH31" s="730"/>
      <c r="AI31" s="728"/>
      <c r="AJ31" s="709" t="s">
        <v>570</v>
      </c>
      <c r="AK31" s="559" t="s">
        <v>448</v>
      </c>
      <c r="AL31" s="684" t="str">
        <f t="shared" si="0"/>
        <v>Probabilidad</v>
      </c>
      <c r="AM31" s="689" t="s">
        <v>100</v>
      </c>
      <c r="AN31" s="689" t="s">
        <v>101</v>
      </c>
      <c r="AO31" s="690" t="str">
        <f t="shared" si="1"/>
        <v>40%</v>
      </c>
      <c r="AP31" s="689" t="s">
        <v>102</v>
      </c>
      <c r="AQ31" s="689" t="s">
        <v>103</v>
      </c>
      <c r="AR31" s="689" t="s">
        <v>104</v>
      </c>
      <c r="AS31" s="691">
        <f t="shared" si="2"/>
        <v>0</v>
      </c>
      <c r="AT31" s="692" t="str">
        <f t="shared" si="3"/>
        <v>Muy Baja</v>
      </c>
      <c r="AU31" s="690">
        <f t="shared" si="4"/>
        <v>0</v>
      </c>
      <c r="AV31" s="692" t="str">
        <f t="shared" si="5"/>
        <v>Leve</v>
      </c>
      <c r="AW31" s="690">
        <f t="shared" si="6"/>
        <v>0</v>
      </c>
      <c r="AX31" s="693" t="str">
        <f t="shared" si="7"/>
        <v>Bajo</v>
      </c>
      <c r="AY31" s="689" t="s">
        <v>105</v>
      </c>
      <c r="AZ31" s="559" t="s">
        <v>448</v>
      </c>
      <c r="BA31" s="684" t="s">
        <v>107</v>
      </c>
      <c r="BB31" s="694">
        <v>45323</v>
      </c>
      <c r="BC31" s="695">
        <v>45627</v>
      </c>
      <c r="BD31" s="559" t="s">
        <v>449</v>
      </c>
      <c r="BE31" s="684">
        <v>2</v>
      </c>
      <c r="BF31" s="559" t="s">
        <v>450</v>
      </c>
      <c r="BG31" s="684">
        <v>2</v>
      </c>
      <c r="BH31" s="684" t="s">
        <v>388</v>
      </c>
      <c r="BI31" s="684">
        <v>2</v>
      </c>
      <c r="BJ31" s="696" t="s">
        <v>389</v>
      </c>
      <c r="BK31" s="684"/>
      <c r="BL31" s="684"/>
      <c r="BM31" s="559"/>
      <c r="BN31" s="559"/>
      <c r="BO31" s="710"/>
      <c r="BP31" s="706"/>
      <c r="BQ31" s="559"/>
      <c r="BR31" s="559"/>
      <c r="BS31" s="711"/>
      <c r="BT31" s="673"/>
      <c r="BU31" s="419"/>
      <c r="BV31" s="200"/>
    </row>
    <row r="32" spans="1:74" ht="159.75" customHeight="1" x14ac:dyDescent="0.25">
      <c r="A32" s="684">
        <v>7</v>
      </c>
      <c r="B32" s="559" t="s">
        <v>451</v>
      </c>
      <c r="C32" s="559" t="s">
        <v>95</v>
      </c>
      <c r="D32" s="559" t="s">
        <v>452</v>
      </c>
      <c r="E32" s="559" t="s">
        <v>453</v>
      </c>
      <c r="F32" s="559" t="s">
        <v>454</v>
      </c>
      <c r="G32" s="559" t="s">
        <v>14</v>
      </c>
      <c r="H32" s="684">
        <v>130</v>
      </c>
      <c r="I32" s="685" t="str">
        <f t="shared" ref="I32:I36" si="8">IF(H32&lt;=0,"",IF(H32&lt;=2,"Muy Baja",IF(H32&lt;=24,"Baja",IF(H32&lt;=500,"Media",IF(H32&lt;=5000,"Alta","Muy Alta")))))</f>
        <v>Media</v>
      </c>
      <c r="J32" s="686">
        <f t="shared" ref="J32:J36" si="9">IF(I32="","",IF(I32="Muy Baja",0.2,IF(I32="Baja",0.4,IF(I32="Media",0.6,IF(I32="Alta",0.8,IF(I32="Muy Alta",1,))))))</f>
        <v>0.6</v>
      </c>
      <c r="K32" s="686" t="s">
        <v>383</v>
      </c>
      <c r="L32" s="686" t="s">
        <v>383</v>
      </c>
      <c r="M32" s="686" t="s">
        <v>383</v>
      </c>
      <c r="N32" s="686" t="s">
        <v>383</v>
      </c>
      <c r="O32" s="686" t="s">
        <v>383</v>
      </c>
      <c r="P32" s="686" t="s">
        <v>383</v>
      </c>
      <c r="Q32" s="686" t="s">
        <v>383</v>
      </c>
      <c r="R32" s="686" t="s">
        <v>384</v>
      </c>
      <c r="S32" s="686" t="s">
        <v>384</v>
      </c>
      <c r="T32" s="686" t="s">
        <v>383</v>
      </c>
      <c r="U32" s="686" t="s">
        <v>383</v>
      </c>
      <c r="V32" s="686" t="s">
        <v>383</v>
      </c>
      <c r="W32" s="686" t="s">
        <v>383</v>
      </c>
      <c r="X32" s="686" t="s">
        <v>383</v>
      </c>
      <c r="Y32" s="686" t="s">
        <v>383</v>
      </c>
      <c r="Z32" s="686" t="s">
        <v>384</v>
      </c>
      <c r="AA32" s="686" t="s">
        <v>384</v>
      </c>
      <c r="AB32" s="686" t="s">
        <v>384</v>
      </c>
      <c r="AC32" s="687">
        <f t="shared" ref="AC32:AC35" si="10">COUNTIF(K32:AB32,"Si")</f>
        <v>13</v>
      </c>
      <c r="AD32" s="686" t="str">
        <f t="shared" ref="AD32:AD36" si="11">IF(AC32&lt;=5,"Moderado",IF(AND(AC32&gt;=6,AC32&lt;=11),"Mayor",IF(AND(AC32&gt;=12,AC32&lt;=18),"Catastrofico")))</f>
        <v>Catastrofico</v>
      </c>
      <c r="AE32" s="686" t="s">
        <v>455</v>
      </c>
      <c r="AF32" s="686" t="s">
        <v>456</v>
      </c>
      <c r="AG32" s="685" t="s">
        <v>161</v>
      </c>
      <c r="AH32" s="686">
        <f t="shared" ref="AH32:AH36" si="12">IF(AG32="","",IF(AG32="Leve",0.2,IF(AG32="Menor",0.4,IF(AG32="Moderado",0.6,IF(AG32="Mayor",0.8,IF(AG32="Catastrófico",1,))))))</f>
        <v>0.6</v>
      </c>
      <c r="AI32" s="688" t="str">
        <f t="shared" ref="AI32:AI36" si="13">IF(OR(AND(I32="Muy Baja",AG32="Leve"),AND(I32="Muy Baja",AG32="Menor"),AND(I32="Baja",AG32="Leve")),"Bajo",IF(OR(AND(I32="Muy baja",AG32="Moderado"),AND(I32="Baja",AG32="Menor"),AND(I32="Baja",AG32="Moderado"),AND(I32="Media",AG32="Leve"),AND(I32="Media",AG32="Menor"),AND(I32="Media",AG32="Moderado"),AND(I32="Alta",AG32="Leve"),AND(I32="Alta",AG32="Menor")),"Moderado",IF(OR(AND(I32="Muy Baja",AG32="Mayor"),AND(I32="Baja",AG32="Mayor"),AND(I32="Media",AG32="Mayor"),AND(I32="Alta",AG32="Moderado"),AND(I32="Alta",AG32="Mayor"),AND(I32="Muy Alta",AG32="Leve"),AND(I32="Muy Alta",AG32="Menor"),AND(I32="Muy Alta",AG32="Moderado"),AND(I32="Muy Alta",AG32="Mayor")),"Alto",IF(OR(AND(I32="Muy Baja",AG32="Catastrófico"),AND(I32="Baja",AG32="Catastrófico"),AND(I32="Media",AG32="Catastrófico"),AND(I32="Alta",AG32="Catastrófico"),AND(I32="Muy Alta",AG32="Catastrófico")),"Extremo",""))))</f>
        <v>Moderado</v>
      </c>
      <c r="AJ32" s="709" t="s">
        <v>571</v>
      </c>
      <c r="AK32" s="559" t="s">
        <v>457</v>
      </c>
      <c r="AL32" s="684" t="str">
        <f t="shared" si="0"/>
        <v>Probabilidad</v>
      </c>
      <c r="AM32" s="689" t="s">
        <v>100</v>
      </c>
      <c r="AN32" s="689" t="s">
        <v>101</v>
      </c>
      <c r="AO32" s="690" t="str">
        <f t="shared" si="1"/>
        <v>40%</v>
      </c>
      <c r="AP32" s="689" t="s">
        <v>102</v>
      </c>
      <c r="AQ32" s="689" t="s">
        <v>103</v>
      </c>
      <c r="AR32" s="689" t="s">
        <v>104</v>
      </c>
      <c r="AS32" s="691">
        <f t="shared" si="2"/>
        <v>0.36</v>
      </c>
      <c r="AT32" s="692" t="str">
        <f t="shared" si="3"/>
        <v>Baja</v>
      </c>
      <c r="AU32" s="690">
        <f t="shared" si="4"/>
        <v>0.36</v>
      </c>
      <c r="AV32" s="692" t="str">
        <f t="shared" si="5"/>
        <v>Moderado</v>
      </c>
      <c r="AW32" s="690">
        <f t="shared" si="6"/>
        <v>0.6</v>
      </c>
      <c r="AX32" s="693" t="str">
        <f t="shared" si="7"/>
        <v>Moderado</v>
      </c>
      <c r="AY32" s="689" t="s">
        <v>105</v>
      </c>
      <c r="AZ32" s="559" t="s">
        <v>457</v>
      </c>
      <c r="BA32" s="684" t="s">
        <v>107</v>
      </c>
      <c r="BB32" s="694">
        <v>45323</v>
      </c>
      <c r="BC32" s="695">
        <v>45627</v>
      </c>
      <c r="BD32" s="559" t="s">
        <v>458</v>
      </c>
      <c r="BE32" s="684">
        <v>1</v>
      </c>
      <c r="BF32" s="559" t="s">
        <v>459</v>
      </c>
      <c r="BG32" s="684">
        <v>1</v>
      </c>
      <c r="BH32" s="684" t="s">
        <v>388</v>
      </c>
      <c r="BI32" s="684">
        <v>1</v>
      </c>
      <c r="BJ32" s="696" t="s">
        <v>389</v>
      </c>
      <c r="BK32" s="559"/>
      <c r="BL32" s="559"/>
      <c r="BM32" s="559"/>
      <c r="BN32" s="559"/>
      <c r="BO32" s="710"/>
      <c r="BP32" s="700"/>
      <c r="BQ32" s="559"/>
      <c r="BR32" s="559"/>
      <c r="BS32" s="400"/>
      <c r="BT32" s="669"/>
      <c r="BU32" s="184"/>
      <c r="BV32" s="200"/>
    </row>
    <row r="33" spans="1:74" ht="124.5" customHeight="1" x14ac:dyDescent="0.25">
      <c r="A33" s="684">
        <v>8</v>
      </c>
      <c r="B33" s="559" t="s">
        <v>451</v>
      </c>
      <c r="C33" s="559" t="s">
        <v>95</v>
      </c>
      <c r="D33" s="559" t="s">
        <v>460</v>
      </c>
      <c r="E33" s="559" t="s">
        <v>461</v>
      </c>
      <c r="F33" s="559" t="s">
        <v>462</v>
      </c>
      <c r="G33" s="559" t="s">
        <v>14</v>
      </c>
      <c r="H33" s="684">
        <v>130</v>
      </c>
      <c r="I33" s="685" t="str">
        <f t="shared" si="8"/>
        <v>Media</v>
      </c>
      <c r="J33" s="686">
        <f t="shared" si="9"/>
        <v>0.6</v>
      </c>
      <c r="K33" s="686" t="s">
        <v>383</v>
      </c>
      <c r="L33" s="686" t="s">
        <v>383</v>
      </c>
      <c r="M33" s="686" t="s">
        <v>383</v>
      </c>
      <c r="N33" s="686" t="s">
        <v>383</v>
      </c>
      <c r="O33" s="686" t="s">
        <v>383</v>
      </c>
      <c r="P33" s="686" t="s">
        <v>383</v>
      </c>
      <c r="Q33" s="686" t="s">
        <v>383</v>
      </c>
      <c r="R33" s="686" t="s">
        <v>384</v>
      </c>
      <c r="S33" s="686" t="s">
        <v>384</v>
      </c>
      <c r="T33" s="686" t="s">
        <v>383</v>
      </c>
      <c r="U33" s="686" t="s">
        <v>383</v>
      </c>
      <c r="V33" s="686" t="s">
        <v>383</v>
      </c>
      <c r="W33" s="686" t="s">
        <v>383</v>
      </c>
      <c r="X33" s="686" t="s">
        <v>383</v>
      </c>
      <c r="Y33" s="686" t="s">
        <v>383</v>
      </c>
      <c r="Z33" s="686" t="s">
        <v>384</v>
      </c>
      <c r="AA33" s="686" t="s">
        <v>384</v>
      </c>
      <c r="AB33" s="686" t="s">
        <v>384</v>
      </c>
      <c r="AC33" s="687">
        <f t="shared" si="10"/>
        <v>13</v>
      </c>
      <c r="AD33" s="686" t="str">
        <f t="shared" si="11"/>
        <v>Catastrofico</v>
      </c>
      <c r="AE33" s="686" t="s">
        <v>233</v>
      </c>
      <c r="AF33" s="686" t="s">
        <v>463</v>
      </c>
      <c r="AG33" s="685" t="s">
        <v>161</v>
      </c>
      <c r="AH33" s="686">
        <f t="shared" si="12"/>
        <v>0.6</v>
      </c>
      <c r="AI33" s="688" t="str">
        <f t="shared" si="13"/>
        <v>Moderado</v>
      </c>
      <c r="AJ33" s="709" t="s">
        <v>572</v>
      </c>
      <c r="AK33" s="559" t="s">
        <v>464</v>
      </c>
      <c r="AL33" s="684" t="str">
        <f t="shared" si="0"/>
        <v>Probabilidad</v>
      </c>
      <c r="AM33" s="689" t="s">
        <v>126</v>
      </c>
      <c r="AN33" s="689" t="s">
        <v>101</v>
      </c>
      <c r="AO33" s="690" t="str">
        <f t="shared" si="1"/>
        <v>30%</v>
      </c>
      <c r="AP33" s="689" t="s">
        <v>102</v>
      </c>
      <c r="AQ33" s="689" t="s">
        <v>103</v>
      </c>
      <c r="AR33" s="689" t="s">
        <v>104</v>
      </c>
      <c r="AS33" s="691">
        <f t="shared" si="2"/>
        <v>0.42</v>
      </c>
      <c r="AT33" s="692" t="str">
        <f t="shared" si="3"/>
        <v>Media</v>
      </c>
      <c r="AU33" s="690">
        <f t="shared" si="4"/>
        <v>0.42</v>
      </c>
      <c r="AV33" s="692" t="str">
        <f t="shared" si="5"/>
        <v>Moderado</v>
      </c>
      <c r="AW33" s="690">
        <f t="shared" si="6"/>
        <v>0.6</v>
      </c>
      <c r="AX33" s="693" t="str">
        <f t="shared" si="7"/>
        <v>Moderado</v>
      </c>
      <c r="AY33" s="689" t="s">
        <v>105</v>
      </c>
      <c r="AZ33" s="559" t="s">
        <v>464</v>
      </c>
      <c r="BA33" s="684" t="s">
        <v>107</v>
      </c>
      <c r="BB33" s="694">
        <v>45323</v>
      </c>
      <c r="BC33" s="695">
        <v>45627</v>
      </c>
      <c r="BD33" s="559" t="s">
        <v>458</v>
      </c>
      <c r="BE33" s="684">
        <v>1</v>
      </c>
      <c r="BF33" s="559" t="s">
        <v>465</v>
      </c>
      <c r="BG33" s="684">
        <v>1</v>
      </c>
      <c r="BH33" s="684" t="s">
        <v>388</v>
      </c>
      <c r="BI33" s="684">
        <v>1</v>
      </c>
      <c r="BJ33" s="696" t="s">
        <v>389</v>
      </c>
      <c r="BK33" s="559"/>
      <c r="BL33" s="559"/>
      <c r="BM33" s="559"/>
      <c r="BN33" s="559"/>
      <c r="BO33" s="710"/>
      <c r="BP33" s="706"/>
      <c r="BQ33" s="559"/>
      <c r="BR33" s="559"/>
      <c r="BS33" s="400"/>
      <c r="BT33" s="674"/>
      <c r="BU33" s="184"/>
      <c r="BV33" s="200"/>
    </row>
    <row r="34" spans="1:74" ht="219.75" customHeight="1" x14ac:dyDescent="0.25">
      <c r="A34" s="684">
        <v>9</v>
      </c>
      <c r="B34" s="559" t="s">
        <v>451</v>
      </c>
      <c r="C34" s="559" t="s">
        <v>95</v>
      </c>
      <c r="D34" s="559" t="s">
        <v>466</v>
      </c>
      <c r="E34" s="559" t="s">
        <v>467</v>
      </c>
      <c r="F34" s="559" t="s">
        <v>468</v>
      </c>
      <c r="G34" s="559" t="s">
        <v>14</v>
      </c>
      <c r="H34" s="684">
        <v>50</v>
      </c>
      <c r="I34" s="685" t="str">
        <f t="shared" si="8"/>
        <v>Media</v>
      </c>
      <c r="J34" s="686">
        <f t="shared" si="9"/>
        <v>0.6</v>
      </c>
      <c r="K34" s="686" t="s">
        <v>383</v>
      </c>
      <c r="L34" s="686" t="s">
        <v>383</v>
      </c>
      <c r="M34" s="686" t="s">
        <v>383</v>
      </c>
      <c r="N34" s="686" t="s">
        <v>383</v>
      </c>
      <c r="O34" s="686" t="s">
        <v>383</v>
      </c>
      <c r="P34" s="686" t="s">
        <v>383</v>
      </c>
      <c r="Q34" s="686" t="s">
        <v>383</v>
      </c>
      <c r="R34" s="686" t="s">
        <v>384</v>
      </c>
      <c r="S34" s="686" t="s">
        <v>384</v>
      </c>
      <c r="T34" s="686" t="s">
        <v>383</v>
      </c>
      <c r="U34" s="686" t="s">
        <v>383</v>
      </c>
      <c r="V34" s="686" t="s">
        <v>383</v>
      </c>
      <c r="W34" s="686" t="s">
        <v>383</v>
      </c>
      <c r="X34" s="686" t="s">
        <v>383</v>
      </c>
      <c r="Y34" s="686" t="s">
        <v>383</v>
      </c>
      <c r="Z34" s="686" t="s">
        <v>384</v>
      </c>
      <c r="AA34" s="686" t="s">
        <v>384</v>
      </c>
      <c r="AB34" s="686" t="s">
        <v>384</v>
      </c>
      <c r="AC34" s="712">
        <f t="shared" si="10"/>
        <v>13</v>
      </c>
      <c r="AD34" s="686" t="str">
        <f t="shared" si="11"/>
        <v>Catastrofico</v>
      </c>
      <c r="AE34" s="686" t="s">
        <v>233</v>
      </c>
      <c r="AF34" s="686" t="s">
        <v>463</v>
      </c>
      <c r="AG34" s="685" t="s">
        <v>161</v>
      </c>
      <c r="AH34" s="686">
        <f t="shared" si="12"/>
        <v>0.6</v>
      </c>
      <c r="AI34" s="688" t="str">
        <f t="shared" si="13"/>
        <v>Moderado</v>
      </c>
      <c r="AJ34" s="709" t="s">
        <v>574</v>
      </c>
      <c r="AK34" s="559" t="s">
        <v>469</v>
      </c>
      <c r="AL34" s="684" t="str">
        <f t="shared" si="0"/>
        <v>Probabilidad</v>
      </c>
      <c r="AM34" s="689" t="s">
        <v>126</v>
      </c>
      <c r="AN34" s="689" t="s">
        <v>101</v>
      </c>
      <c r="AO34" s="690" t="str">
        <f t="shared" si="1"/>
        <v>30%</v>
      </c>
      <c r="AP34" s="689" t="s">
        <v>102</v>
      </c>
      <c r="AQ34" s="689" t="s">
        <v>103</v>
      </c>
      <c r="AR34" s="689" t="s">
        <v>104</v>
      </c>
      <c r="AS34" s="691">
        <f t="shared" si="2"/>
        <v>0.42</v>
      </c>
      <c r="AT34" s="692" t="str">
        <f t="shared" si="3"/>
        <v>Media</v>
      </c>
      <c r="AU34" s="690">
        <f t="shared" si="4"/>
        <v>0.42</v>
      </c>
      <c r="AV34" s="692" t="str">
        <f t="shared" si="5"/>
        <v>Moderado</v>
      </c>
      <c r="AW34" s="690">
        <f t="shared" si="6"/>
        <v>0.6</v>
      </c>
      <c r="AX34" s="693" t="str">
        <f t="shared" si="7"/>
        <v>Moderado</v>
      </c>
      <c r="AY34" s="689" t="s">
        <v>105</v>
      </c>
      <c r="AZ34" s="559" t="s">
        <v>470</v>
      </c>
      <c r="BA34" s="684" t="s">
        <v>155</v>
      </c>
      <c r="BB34" s="694">
        <v>45323</v>
      </c>
      <c r="BC34" s="695">
        <v>45627</v>
      </c>
      <c r="BD34" s="559" t="s">
        <v>287</v>
      </c>
      <c r="BE34" s="684">
        <v>1</v>
      </c>
      <c r="BF34" s="559" t="s">
        <v>471</v>
      </c>
      <c r="BG34" s="684">
        <v>1</v>
      </c>
      <c r="BH34" s="684" t="s">
        <v>388</v>
      </c>
      <c r="BI34" s="684">
        <v>1</v>
      </c>
      <c r="BJ34" s="696" t="s">
        <v>389</v>
      </c>
      <c r="BK34" s="559"/>
      <c r="BL34" s="684"/>
      <c r="BM34" s="559"/>
      <c r="BN34" s="559"/>
      <c r="BO34" s="710"/>
      <c r="BP34" s="706"/>
      <c r="BQ34" s="559"/>
      <c r="BR34" s="559"/>
      <c r="BS34" s="400"/>
      <c r="BT34" s="669"/>
      <c r="BU34" s="184"/>
      <c r="BV34" s="200"/>
    </row>
    <row r="35" spans="1:74" ht="197.25" customHeight="1" x14ac:dyDescent="0.25">
      <c r="A35" s="684">
        <v>10</v>
      </c>
      <c r="B35" s="559" t="s">
        <v>28</v>
      </c>
      <c r="C35" s="559" t="s">
        <v>95</v>
      </c>
      <c r="D35" s="559" t="s">
        <v>472</v>
      </c>
      <c r="E35" s="559" t="s">
        <v>473</v>
      </c>
      <c r="F35" s="559" t="s">
        <v>474</v>
      </c>
      <c r="G35" s="559" t="s">
        <v>14</v>
      </c>
      <c r="H35" s="684">
        <v>36</v>
      </c>
      <c r="I35" s="685" t="str">
        <f t="shared" si="8"/>
        <v>Media</v>
      </c>
      <c r="J35" s="686">
        <f t="shared" si="9"/>
        <v>0.6</v>
      </c>
      <c r="K35" s="686" t="s">
        <v>383</v>
      </c>
      <c r="L35" s="686" t="s">
        <v>383</v>
      </c>
      <c r="M35" s="686" t="s">
        <v>384</v>
      </c>
      <c r="N35" s="686" t="s">
        <v>384</v>
      </c>
      <c r="O35" s="686" t="s">
        <v>383</v>
      </c>
      <c r="P35" s="686" t="s">
        <v>383</v>
      </c>
      <c r="Q35" s="686" t="s">
        <v>383</v>
      </c>
      <c r="R35" s="686" t="s">
        <v>384</v>
      </c>
      <c r="S35" s="686" t="s">
        <v>384</v>
      </c>
      <c r="T35" s="686" t="s">
        <v>383</v>
      </c>
      <c r="U35" s="686" t="s">
        <v>383</v>
      </c>
      <c r="V35" s="686" t="s">
        <v>383</v>
      </c>
      <c r="W35" s="686" t="s">
        <v>384</v>
      </c>
      <c r="X35" s="686" t="s">
        <v>384</v>
      </c>
      <c r="Y35" s="686" t="s">
        <v>384</v>
      </c>
      <c r="Z35" s="686" t="s">
        <v>384</v>
      </c>
      <c r="AA35" s="686" t="s">
        <v>384</v>
      </c>
      <c r="AB35" s="686" t="s">
        <v>384</v>
      </c>
      <c r="AC35" s="687">
        <f t="shared" si="10"/>
        <v>8</v>
      </c>
      <c r="AD35" s="686" t="str">
        <f t="shared" si="11"/>
        <v>Mayor</v>
      </c>
      <c r="AE35" s="686" t="s">
        <v>99</v>
      </c>
      <c r="AF35" s="686" t="s">
        <v>475</v>
      </c>
      <c r="AG35" s="685" t="s">
        <v>161</v>
      </c>
      <c r="AH35" s="686">
        <f t="shared" si="12"/>
        <v>0.6</v>
      </c>
      <c r="AI35" s="688" t="str">
        <f t="shared" si="13"/>
        <v>Moderado</v>
      </c>
      <c r="AJ35" s="709" t="s">
        <v>576</v>
      </c>
      <c r="AK35" s="559" t="s">
        <v>476</v>
      </c>
      <c r="AL35" s="684" t="str">
        <f t="shared" si="0"/>
        <v>Probabilidad</v>
      </c>
      <c r="AM35" s="689" t="s">
        <v>100</v>
      </c>
      <c r="AN35" s="689" t="s">
        <v>101</v>
      </c>
      <c r="AO35" s="690" t="str">
        <f t="shared" si="1"/>
        <v>40%</v>
      </c>
      <c r="AP35" s="689" t="s">
        <v>102</v>
      </c>
      <c r="AQ35" s="689" t="s">
        <v>103</v>
      </c>
      <c r="AR35" s="689" t="s">
        <v>104</v>
      </c>
      <c r="AS35" s="691">
        <f t="shared" si="2"/>
        <v>0.36</v>
      </c>
      <c r="AT35" s="692" t="str">
        <f t="shared" si="3"/>
        <v>Baja</v>
      </c>
      <c r="AU35" s="690">
        <f t="shared" si="4"/>
        <v>0.36</v>
      </c>
      <c r="AV35" s="692" t="str">
        <f t="shared" si="5"/>
        <v>Moderado</v>
      </c>
      <c r="AW35" s="690">
        <f t="shared" si="6"/>
        <v>0.6</v>
      </c>
      <c r="AX35" s="693" t="str">
        <f t="shared" si="7"/>
        <v>Moderado</v>
      </c>
      <c r="AY35" s="689" t="s">
        <v>105</v>
      </c>
      <c r="AZ35" s="559" t="s">
        <v>477</v>
      </c>
      <c r="BA35" s="684" t="s">
        <v>107</v>
      </c>
      <c r="BB35" s="694">
        <v>45323</v>
      </c>
      <c r="BC35" s="695">
        <v>45627</v>
      </c>
      <c r="BD35" s="559" t="s">
        <v>478</v>
      </c>
      <c r="BE35" s="684">
        <v>1</v>
      </c>
      <c r="BF35" s="559" t="s">
        <v>471</v>
      </c>
      <c r="BG35" s="684">
        <v>1</v>
      </c>
      <c r="BH35" s="684" t="s">
        <v>388</v>
      </c>
      <c r="BI35" s="684">
        <v>1</v>
      </c>
      <c r="BJ35" s="696" t="s">
        <v>389</v>
      </c>
      <c r="BK35" s="559"/>
      <c r="BL35" s="559"/>
      <c r="BM35" s="559"/>
      <c r="BN35" s="559"/>
      <c r="BO35" s="710"/>
      <c r="BP35" s="706"/>
      <c r="BQ35" s="559"/>
      <c r="BR35" s="559"/>
      <c r="BS35" s="400"/>
      <c r="BT35" s="669"/>
      <c r="BU35" s="184"/>
      <c r="BV35" s="200"/>
    </row>
    <row r="36" spans="1:74" ht="195" customHeight="1" x14ac:dyDescent="0.25">
      <c r="A36" s="713">
        <v>11</v>
      </c>
      <c r="B36" s="714" t="s">
        <v>337</v>
      </c>
      <c r="C36" s="714" t="s">
        <v>117</v>
      </c>
      <c r="D36" s="714" t="s">
        <v>479</v>
      </c>
      <c r="E36" s="714" t="s">
        <v>480</v>
      </c>
      <c r="F36" s="714" t="s">
        <v>481</v>
      </c>
      <c r="G36" s="714" t="s">
        <v>14</v>
      </c>
      <c r="H36" s="713">
        <v>3</v>
      </c>
      <c r="I36" s="725" t="str">
        <f t="shared" si="8"/>
        <v>Baja</v>
      </c>
      <c r="J36" s="310">
        <f t="shared" si="9"/>
        <v>0.4</v>
      </c>
      <c r="K36" s="310" t="s">
        <v>383</v>
      </c>
      <c r="L36" s="310" t="s">
        <v>383</v>
      </c>
      <c r="M36" s="310" t="s">
        <v>383</v>
      </c>
      <c r="N36" s="310" t="s">
        <v>383</v>
      </c>
      <c r="O36" s="310" t="s">
        <v>383</v>
      </c>
      <c r="P36" s="310" t="s">
        <v>383</v>
      </c>
      <c r="Q36" s="310" t="s">
        <v>384</v>
      </c>
      <c r="R36" s="310" t="s">
        <v>383</v>
      </c>
      <c r="S36" s="310" t="s">
        <v>383</v>
      </c>
      <c r="T36" s="310" t="s">
        <v>383</v>
      </c>
      <c r="U36" s="310" t="s">
        <v>383</v>
      </c>
      <c r="V36" s="310" t="s">
        <v>383</v>
      </c>
      <c r="W36" s="310" t="s">
        <v>383</v>
      </c>
      <c r="X36" s="310" t="s">
        <v>383</v>
      </c>
      <c r="Y36" s="310" t="s">
        <v>383</v>
      </c>
      <c r="Z36" s="310" t="s">
        <v>384</v>
      </c>
      <c r="AA36" s="310" t="s">
        <v>383</v>
      </c>
      <c r="AB36" s="310" t="s">
        <v>383</v>
      </c>
      <c r="AC36" s="311">
        <f>COUNTIF(K36:AB37,"Si")</f>
        <v>16</v>
      </c>
      <c r="AD36" s="310" t="str">
        <f t="shared" si="11"/>
        <v>Catastrofico</v>
      </c>
      <c r="AE36" s="310" t="s">
        <v>327</v>
      </c>
      <c r="AF36" s="310" t="s">
        <v>482</v>
      </c>
      <c r="AG36" s="725" t="s">
        <v>678</v>
      </c>
      <c r="AH36" s="733">
        <f t="shared" si="12"/>
        <v>0.2</v>
      </c>
      <c r="AI36" s="735" t="str">
        <f t="shared" si="13"/>
        <v>Bajo</v>
      </c>
      <c r="AJ36" s="171" t="s">
        <v>579</v>
      </c>
      <c r="AK36" s="312" t="s">
        <v>483</v>
      </c>
      <c r="AL36" s="171" t="str">
        <f t="shared" si="0"/>
        <v>Probabilidad</v>
      </c>
      <c r="AM36" s="313" t="s">
        <v>100</v>
      </c>
      <c r="AN36" s="313" t="s">
        <v>101</v>
      </c>
      <c r="AO36" s="314" t="str">
        <f t="shared" si="1"/>
        <v>40%</v>
      </c>
      <c r="AP36" s="313" t="s">
        <v>102</v>
      </c>
      <c r="AQ36" s="313" t="s">
        <v>103</v>
      </c>
      <c r="AR36" s="313" t="s">
        <v>104</v>
      </c>
      <c r="AS36" s="315">
        <f t="shared" si="2"/>
        <v>0.24</v>
      </c>
      <c r="AT36" s="316" t="str">
        <f t="shared" si="3"/>
        <v>Baja</v>
      </c>
      <c r="AU36" s="314">
        <f t="shared" si="4"/>
        <v>0.24</v>
      </c>
      <c r="AV36" s="316" t="str">
        <f t="shared" si="5"/>
        <v>Leve</v>
      </c>
      <c r="AW36" s="314">
        <f t="shared" si="6"/>
        <v>0.2</v>
      </c>
      <c r="AX36" s="317" t="str">
        <f t="shared" si="7"/>
        <v>Bajo</v>
      </c>
      <c r="AY36" s="313" t="s">
        <v>105</v>
      </c>
      <c r="AZ36" s="170" t="s">
        <v>483</v>
      </c>
      <c r="BA36" s="171" t="s">
        <v>155</v>
      </c>
      <c r="BB36" s="318">
        <v>45017</v>
      </c>
      <c r="BC36" s="319">
        <v>45261</v>
      </c>
      <c r="BD36" s="170" t="s">
        <v>484</v>
      </c>
      <c r="BE36" s="171">
        <v>1</v>
      </c>
      <c r="BF36" s="171" t="s">
        <v>485</v>
      </c>
      <c r="BG36" s="171">
        <v>1</v>
      </c>
      <c r="BH36" s="171" t="s">
        <v>388</v>
      </c>
      <c r="BI36" s="171">
        <v>1</v>
      </c>
      <c r="BJ36" s="320" t="s">
        <v>389</v>
      </c>
      <c r="BK36" s="321"/>
      <c r="BL36" s="322"/>
      <c r="BM36" s="322"/>
      <c r="BN36" s="323"/>
      <c r="BO36" s="1"/>
      <c r="BP36" s="1"/>
      <c r="BQ36" s="1"/>
      <c r="BR36" s="1"/>
      <c r="BS36" s="1"/>
      <c r="BT36" s="1"/>
      <c r="BU36" s="181" t="s">
        <v>559</v>
      </c>
      <c r="BV36" s="1"/>
    </row>
    <row r="37" spans="1:74" ht="169.5" customHeight="1" x14ac:dyDescent="0.25">
      <c r="A37" s="513"/>
      <c r="B37" s="512"/>
      <c r="C37" s="512"/>
      <c r="D37" s="512"/>
      <c r="E37" s="512"/>
      <c r="F37" s="512"/>
      <c r="G37" s="512"/>
      <c r="H37" s="513"/>
      <c r="I37" s="724"/>
      <c r="J37" s="300"/>
      <c r="K37" s="300"/>
      <c r="L37" s="300"/>
      <c r="M37" s="300"/>
      <c r="N37" s="300"/>
      <c r="O37" s="300"/>
      <c r="P37" s="300"/>
      <c r="Q37" s="300"/>
      <c r="R37" s="300"/>
      <c r="S37" s="300"/>
      <c r="T37" s="300"/>
      <c r="U37" s="300"/>
      <c r="V37" s="300"/>
      <c r="W37" s="300"/>
      <c r="X37" s="300"/>
      <c r="Y37" s="300"/>
      <c r="Z37" s="300"/>
      <c r="AA37" s="300"/>
      <c r="AB37" s="300"/>
      <c r="AC37" s="301"/>
      <c r="AD37" s="300"/>
      <c r="AE37" s="300"/>
      <c r="AF37" s="300"/>
      <c r="AG37" s="724"/>
      <c r="AH37" s="732"/>
      <c r="AI37" s="734"/>
      <c r="AJ37" s="109" t="s">
        <v>580</v>
      </c>
      <c r="AK37" s="139" t="s">
        <v>486</v>
      </c>
      <c r="AL37" s="109" t="str">
        <f t="shared" si="0"/>
        <v>Probabilidad</v>
      </c>
      <c r="AM37" s="302" t="s">
        <v>100</v>
      </c>
      <c r="AN37" s="302" t="s">
        <v>101</v>
      </c>
      <c r="AO37" s="303" t="str">
        <f t="shared" si="1"/>
        <v>40%</v>
      </c>
      <c r="AP37" s="302" t="s">
        <v>102</v>
      </c>
      <c r="AQ37" s="302" t="s">
        <v>103</v>
      </c>
      <c r="AR37" s="302" t="s">
        <v>104</v>
      </c>
      <c r="AS37" s="304">
        <f t="shared" si="2"/>
        <v>0</v>
      </c>
      <c r="AT37" s="305" t="str">
        <f t="shared" si="3"/>
        <v>Muy Baja</v>
      </c>
      <c r="AU37" s="303">
        <f t="shared" si="4"/>
        <v>0</v>
      </c>
      <c r="AV37" s="305" t="str">
        <f t="shared" si="5"/>
        <v>Leve</v>
      </c>
      <c r="AW37" s="303">
        <f t="shared" si="6"/>
        <v>0</v>
      </c>
      <c r="AX37" s="306" t="str">
        <f t="shared" si="7"/>
        <v>Bajo</v>
      </c>
      <c r="AY37" s="302" t="s">
        <v>105</v>
      </c>
      <c r="AZ37" s="108" t="s">
        <v>486</v>
      </c>
      <c r="BA37" s="109" t="s">
        <v>155</v>
      </c>
      <c r="BB37" s="307">
        <v>45017</v>
      </c>
      <c r="BC37" s="308">
        <v>45261</v>
      </c>
      <c r="BD37" s="108" t="s">
        <v>484</v>
      </c>
      <c r="BE37" s="109">
        <v>2</v>
      </c>
      <c r="BF37" s="109" t="s">
        <v>485</v>
      </c>
      <c r="BG37" s="109">
        <v>2</v>
      </c>
      <c r="BH37" s="109" t="s">
        <v>388</v>
      </c>
      <c r="BI37" s="109">
        <v>2</v>
      </c>
      <c r="BJ37" s="324" t="s">
        <v>389</v>
      </c>
      <c r="BK37" s="325"/>
      <c r="BL37" s="251"/>
      <c r="BM37" s="251"/>
      <c r="BN37" s="326"/>
      <c r="BO37" s="1"/>
      <c r="BP37" s="1"/>
      <c r="BQ37" s="1"/>
      <c r="BR37" s="1"/>
      <c r="BS37" s="1"/>
      <c r="BT37" s="1"/>
      <c r="BU37" s="181" t="s">
        <v>559</v>
      </c>
      <c r="BV37" s="1"/>
    </row>
    <row r="38" spans="1:74" ht="27.75" customHeight="1" x14ac:dyDescent="0.25">
      <c r="A38" s="26"/>
      <c r="B38" s="26"/>
      <c r="C38" s="26"/>
      <c r="D38" s="26"/>
      <c r="E38" s="26"/>
      <c r="F38" s="1"/>
      <c r="G38" s="260"/>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ht="16.5" customHeight="1" x14ac:dyDescent="0.25">
      <c r="A39" s="26"/>
      <c r="B39" s="26"/>
      <c r="C39" s="26"/>
      <c r="D39" s="26"/>
      <c r="E39" s="26"/>
      <c r="F39" s="1"/>
      <c r="G39" s="260"/>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ht="16.5" customHeight="1" x14ac:dyDescent="0.25">
      <c r="A40" s="26"/>
      <c r="B40" s="26"/>
      <c r="C40" s="26"/>
      <c r="D40" s="26"/>
      <c r="E40" s="26"/>
      <c r="F40" s="1"/>
      <c r="G40" s="260"/>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16.5" customHeight="1" x14ac:dyDescent="0.25">
      <c r="A41" s="26"/>
      <c r="B41" s="26"/>
      <c r="C41" s="26"/>
      <c r="D41" s="26"/>
      <c r="E41" s="26"/>
      <c r="F41" s="1"/>
      <c r="G41" s="260"/>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6.5" customHeight="1" x14ac:dyDescent="0.25">
      <c r="A42" s="26"/>
      <c r="B42" s="26"/>
      <c r="C42" s="26"/>
      <c r="D42" s="26"/>
      <c r="E42" s="26"/>
      <c r="F42" s="1"/>
      <c r="G42" s="260"/>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6.5" customHeight="1" x14ac:dyDescent="0.25">
      <c r="A43" s="26"/>
      <c r="B43" s="26"/>
      <c r="C43" s="26"/>
      <c r="D43" s="26"/>
      <c r="E43" s="26"/>
      <c r="F43" s="1"/>
      <c r="G43" s="260"/>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ht="16.5" customHeight="1" x14ac:dyDescent="0.25">
      <c r="A44" s="26"/>
      <c r="B44" s="26"/>
      <c r="C44" s="26"/>
      <c r="D44" s="26"/>
      <c r="E44" s="26"/>
      <c r="F44" s="1"/>
      <c r="G44" s="260"/>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ht="16.5" customHeight="1" x14ac:dyDescent="0.25">
      <c r="A45" s="26"/>
      <c r="B45" s="26"/>
      <c r="C45" s="26"/>
      <c r="D45" s="26"/>
      <c r="E45" s="26"/>
      <c r="F45" s="1"/>
      <c r="G45" s="260"/>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ht="16.5" customHeight="1" x14ac:dyDescent="0.25">
      <c r="A46" s="26"/>
      <c r="B46" s="26"/>
      <c r="C46" s="26"/>
      <c r="D46" s="26"/>
      <c r="E46" s="26"/>
      <c r="F46" s="1"/>
      <c r="G46" s="260"/>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ht="16.5" customHeight="1" x14ac:dyDescent="0.25">
      <c r="A47" s="26"/>
      <c r="B47" s="26"/>
      <c r="C47" s="26"/>
      <c r="D47" s="26"/>
      <c r="E47" s="26"/>
      <c r="F47" s="1"/>
      <c r="G47" s="260"/>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ht="16.5" customHeight="1" x14ac:dyDescent="0.25">
      <c r="A48" s="26"/>
      <c r="B48" s="26"/>
      <c r="C48" s="26"/>
      <c r="D48" s="26"/>
      <c r="E48" s="26"/>
      <c r="F48" s="1"/>
      <c r="G48" s="260"/>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ht="16.5" customHeight="1" x14ac:dyDescent="0.25">
      <c r="A49" s="26"/>
      <c r="B49" s="26"/>
      <c r="C49" s="26"/>
      <c r="D49" s="26"/>
      <c r="E49" s="26"/>
      <c r="F49" s="1"/>
      <c r="G49" s="260"/>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ht="16.5" customHeight="1" x14ac:dyDescent="0.25">
      <c r="A50" s="26"/>
      <c r="B50" s="26"/>
      <c r="C50" s="26"/>
      <c r="D50" s="26"/>
      <c r="E50" s="26"/>
      <c r="F50" s="1"/>
      <c r="G50" s="260"/>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ht="16.5" customHeight="1" x14ac:dyDescent="0.25">
      <c r="A51" s="26"/>
      <c r="B51" s="26"/>
      <c r="C51" s="26"/>
      <c r="D51" s="26"/>
      <c r="E51" s="26"/>
      <c r="F51" s="1"/>
      <c r="G51" s="26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ht="16.5" customHeight="1" x14ac:dyDescent="0.25">
      <c r="A52" s="26"/>
      <c r="B52" s="26"/>
      <c r="C52" s="26"/>
      <c r="D52" s="26"/>
      <c r="E52" s="26"/>
      <c r="F52" s="1"/>
      <c r="G52" s="260"/>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16.5" customHeight="1" x14ac:dyDescent="0.25">
      <c r="A53" s="26"/>
      <c r="B53" s="26"/>
      <c r="C53" s="26"/>
      <c r="D53" s="26"/>
      <c r="E53" s="26"/>
      <c r="F53" s="1"/>
      <c r="G53" s="260"/>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ht="16.5" customHeight="1" x14ac:dyDescent="0.25">
      <c r="A54" s="26"/>
      <c r="B54" s="26"/>
      <c r="C54" s="26"/>
      <c r="D54" s="26"/>
      <c r="E54" s="26"/>
      <c r="F54" s="1"/>
      <c r="G54" s="260"/>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ht="16.5" customHeight="1" x14ac:dyDescent="0.25">
      <c r="A55" s="26"/>
      <c r="B55" s="26"/>
      <c r="C55" s="26"/>
      <c r="D55" s="26"/>
      <c r="E55" s="26"/>
      <c r="F55" s="1"/>
      <c r="G55" s="260"/>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ht="16.5" customHeight="1" x14ac:dyDescent="0.25">
      <c r="A56" s="26"/>
      <c r="B56" s="26"/>
      <c r="C56" s="26"/>
      <c r="D56" s="26"/>
      <c r="E56" s="26"/>
      <c r="F56" s="1"/>
      <c r="G56" s="260"/>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ht="16.5" customHeight="1" x14ac:dyDescent="0.25">
      <c r="A57" s="26"/>
      <c r="B57" s="26"/>
      <c r="C57" s="26"/>
      <c r="D57" s="26"/>
      <c r="E57" s="26"/>
      <c r="F57" s="1"/>
      <c r="G57" s="260"/>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ht="16.5" customHeight="1" x14ac:dyDescent="0.25">
      <c r="A58" s="26"/>
      <c r="B58" s="26"/>
      <c r="C58" s="26"/>
      <c r="D58" s="26"/>
      <c r="E58" s="26"/>
      <c r="F58" s="1"/>
      <c r="G58" s="260"/>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ht="16.5" customHeight="1" x14ac:dyDescent="0.25">
      <c r="A59" s="26"/>
      <c r="B59" s="26"/>
      <c r="C59" s="26"/>
      <c r="D59" s="26"/>
      <c r="E59" s="26"/>
      <c r="F59" s="1"/>
      <c r="G59" s="260"/>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ht="16.5" customHeight="1" x14ac:dyDescent="0.25">
      <c r="A60" s="26"/>
      <c r="B60" s="26"/>
      <c r="C60" s="26"/>
      <c r="D60" s="26"/>
      <c r="E60" s="26"/>
      <c r="F60" s="1"/>
      <c r="G60" s="260"/>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ht="16.5" customHeight="1" x14ac:dyDescent="0.25">
      <c r="A61" s="26"/>
      <c r="B61" s="26"/>
      <c r="C61" s="26"/>
      <c r="D61" s="26"/>
      <c r="E61" s="26"/>
      <c r="F61" s="1"/>
      <c r="G61" s="260"/>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ht="16.5" customHeight="1" x14ac:dyDescent="0.25">
      <c r="A62" s="26"/>
      <c r="B62" s="26"/>
      <c r="C62" s="26"/>
      <c r="D62" s="26"/>
      <c r="E62" s="26"/>
      <c r="F62" s="1"/>
      <c r="G62" s="260"/>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ht="16.5" customHeight="1" x14ac:dyDescent="0.25">
      <c r="A63" s="26"/>
      <c r="B63" s="26"/>
      <c r="C63" s="26"/>
      <c r="D63" s="26"/>
      <c r="E63" s="26"/>
      <c r="F63" s="1"/>
      <c r="G63" s="260"/>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ht="16.5" customHeight="1" x14ac:dyDescent="0.25">
      <c r="A64" s="26"/>
      <c r="B64" s="26"/>
      <c r="C64" s="26"/>
      <c r="D64" s="26"/>
      <c r="E64" s="26"/>
      <c r="F64" s="1"/>
      <c r="G64" s="260"/>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ht="16.5" customHeight="1" x14ac:dyDescent="0.25">
      <c r="A65" s="26"/>
      <c r="B65" s="26"/>
      <c r="C65" s="26"/>
      <c r="D65" s="26"/>
      <c r="E65" s="26"/>
      <c r="F65" s="1"/>
      <c r="G65" s="260"/>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ht="16.5" customHeight="1" x14ac:dyDescent="0.25">
      <c r="A66" s="26"/>
      <c r="B66" s="26"/>
      <c r="C66" s="26"/>
      <c r="D66" s="26"/>
      <c r="E66" s="26"/>
      <c r="F66" s="1"/>
      <c r="G66" s="260"/>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ht="16.5" customHeight="1" x14ac:dyDescent="0.25">
      <c r="A67" s="26"/>
      <c r="B67" s="26"/>
      <c r="C67" s="26"/>
      <c r="D67" s="26"/>
      <c r="E67" s="26"/>
      <c r="F67" s="1"/>
      <c r="G67" s="260"/>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6.5" customHeight="1" x14ac:dyDescent="0.25">
      <c r="A68" s="26"/>
      <c r="B68" s="26"/>
      <c r="C68" s="26"/>
      <c r="D68" s="26"/>
      <c r="E68" s="26"/>
      <c r="F68" s="1"/>
      <c r="G68" s="26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ht="16.5" customHeight="1" x14ac:dyDescent="0.25">
      <c r="A69" s="26"/>
      <c r="B69" s="26"/>
      <c r="C69" s="26"/>
      <c r="D69" s="26"/>
      <c r="E69" s="26"/>
      <c r="F69" s="1"/>
      <c r="G69" s="260"/>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ht="16.5" customHeight="1" x14ac:dyDescent="0.25">
      <c r="A70" s="26"/>
      <c r="B70" s="26"/>
      <c r="C70" s="26"/>
      <c r="D70" s="26"/>
      <c r="E70" s="26"/>
      <c r="F70" s="1"/>
      <c r="G70" s="260"/>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ht="16.5" customHeight="1" x14ac:dyDescent="0.25">
      <c r="A71" s="26"/>
      <c r="B71" s="26"/>
      <c r="C71" s="26"/>
      <c r="D71" s="26"/>
      <c r="E71" s="26"/>
      <c r="F71" s="1"/>
      <c r="G71" s="260"/>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row r="72" spans="1:74" ht="16.5" customHeight="1" x14ac:dyDescent="0.25">
      <c r="A72" s="26"/>
      <c r="B72" s="26"/>
      <c r="C72" s="26"/>
      <c r="D72" s="26"/>
      <c r="E72" s="26"/>
      <c r="F72" s="1"/>
      <c r="G72" s="260"/>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1:74" ht="16.5" customHeight="1" x14ac:dyDescent="0.25">
      <c r="A73" s="26"/>
      <c r="B73" s="26"/>
      <c r="C73" s="26"/>
      <c r="D73" s="26"/>
      <c r="E73" s="26"/>
      <c r="F73" s="1"/>
      <c r="G73" s="260"/>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1:74" ht="16.5" customHeight="1" x14ac:dyDescent="0.25">
      <c r="A74" s="26"/>
      <c r="B74" s="26"/>
      <c r="C74" s="26"/>
      <c r="D74" s="26"/>
      <c r="E74" s="26"/>
      <c r="F74" s="1"/>
      <c r="G74" s="260"/>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1:74" ht="16.5" customHeight="1" x14ac:dyDescent="0.25">
      <c r="A75" s="26"/>
      <c r="B75" s="26"/>
      <c r="C75" s="26"/>
      <c r="D75" s="26"/>
      <c r="E75" s="26"/>
      <c r="F75" s="1"/>
      <c r="G75" s="260"/>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ht="16.5" customHeight="1" x14ac:dyDescent="0.25">
      <c r="A76" s="26"/>
      <c r="B76" s="26"/>
      <c r="C76" s="26"/>
      <c r="D76" s="26"/>
      <c r="E76" s="26"/>
      <c r="F76" s="1"/>
      <c r="G76" s="260"/>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ht="16.5" customHeight="1" x14ac:dyDescent="0.25">
      <c r="A77" s="26"/>
      <c r="B77" s="26"/>
      <c r="C77" s="26"/>
      <c r="D77" s="26"/>
      <c r="E77" s="26"/>
      <c r="F77" s="1"/>
      <c r="G77" s="260"/>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ht="16.5" customHeight="1" x14ac:dyDescent="0.25">
      <c r="A78" s="26"/>
      <c r="B78" s="26"/>
      <c r="C78" s="26"/>
      <c r="D78" s="26"/>
      <c r="E78" s="26"/>
      <c r="F78" s="1"/>
      <c r="G78" s="260"/>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ht="16.5" customHeight="1" x14ac:dyDescent="0.25">
      <c r="A79" s="26"/>
      <c r="B79" s="26"/>
      <c r="C79" s="26"/>
      <c r="D79" s="26"/>
      <c r="E79" s="26"/>
      <c r="F79" s="1"/>
      <c r="G79" s="260"/>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ht="16.5" customHeight="1" x14ac:dyDescent="0.25">
      <c r="A80" s="26"/>
      <c r="B80" s="26"/>
      <c r="C80" s="26"/>
      <c r="D80" s="26"/>
      <c r="E80" s="26"/>
      <c r="F80" s="1"/>
      <c r="G80" s="260"/>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ht="16.5" customHeight="1" x14ac:dyDescent="0.25">
      <c r="A81" s="26"/>
      <c r="B81" s="26"/>
      <c r="C81" s="26"/>
      <c r="D81" s="26"/>
      <c r="E81" s="26"/>
      <c r="F81" s="1"/>
      <c r="G81" s="260"/>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ht="16.5" customHeight="1" x14ac:dyDescent="0.25">
      <c r="A82" s="26"/>
      <c r="B82" s="26"/>
      <c r="C82" s="26"/>
      <c r="D82" s="26"/>
      <c r="E82" s="26"/>
      <c r="F82" s="1"/>
      <c r="G82" s="260"/>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ht="16.5" customHeight="1" x14ac:dyDescent="0.25">
      <c r="A83" s="26"/>
      <c r="B83" s="26"/>
      <c r="C83" s="26"/>
      <c r="D83" s="26"/>
      <c r="E83" s="26"/>
      <c r="F83" s="1"/>
      <c r="G83" s="260"/>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ht="16.5" customHeight="1" x14ac:dyDescent="0.25">
      <c r="A84" s="26"/>
      <c r="B84" s="26"/>
      <c r="C84" s="26"/>
      <c r="D84" s="26"/>
      <c r="E84" s="26"/>
      <c r="F84" s="1"/>
      <c r="G84" s="260"/>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ht="16.5" customHeight="1" x14ac:dyDescent="0.25">
      <c r="A85" s="26"/>
      <c r="B85" s="26"/>
      <c r="C85" s="26"/>
      <c r="D85" s="26"/>
      <c r="E85" s="26"/>
      <c r="F85" s="1"/>
      <c r="G85" s="260"/>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ht="16.5" customHeight="1" x14ac:dyDescent="0.25">
      <c r="A86" s="26"/>
      <c r="B86" s="26"/>
      <c r="C86" s="26"/>
      <c r="D86" s="26"/>
      <c r="E86" s="26"/>
      <c r="F86" s="1"/>
      <c r="G86" s="260"/>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row>
    <row r="87" spans="1:74" ht="16.5" customHeight="1" x14ac:dyDescent="0.25">
      <c r="A87" s="26"/>
      <c r="B87" s="26"/>
      <c r="C87" s="26"/>
      <c r="D87" s="26"/>
      <c r="E87" s="26"/>
      <c r="F87" s="1"/>
      <c r="G87" s="260"/>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row>
    <row r="88" spans="1:74" ht="16.5" customHeight="1" x14ac:dyDescent="0.25">
      <c r="A88" s="26"/>
      <c r="B88" s="26"/>
      <c r="C88" s="26"/>
      <c r="D88" s="26"/>
      <c r="E88" s="26"/>
      <c r="F88" s="1"/>
      <c r="G88" s="260"/>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4" ht="16.5" customHeight="1" x14ac:dyDescent="0.25">
      <c r="A89" s="26"/>
      <c r="B89" s="26"/>
      <c r="C89" s="26"/>
      <c r="D89" s="26"/>
      <c r="E89" s="26"/>
      <c r="F89" s="1"/>
      <c r="G89" s="260"/>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ht="16.5" customHeight="1" x14ac:dyDescent="0.25">
      <c r="A90" s="26"/>
      <c r="B90" s="26"/>
      <c r="C90" s="26"/>
      <c r="D90" s="26"/>
      <c r="E90" s="26"/>
      <c r="F90" s="1"/>
      <c r="G90" s="260"/>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ht="16.5" customHeight="1" x14ac:dyDescent="0.25">
      <c r="A91" s="26"/>
      <c r="B91" s="26"/>
      <c r="C91" s="26"/>
      <c r="D91" s="26"/>
      <c r="E91" s="26"/>
      <c r="F91" s="1"/>
      <c r="G91" s="260"/>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ht="16.5" customHeight="1" x14ac:dyDescent="0.25">
      <c r="A92" s="26"/>
      <c r="B92" s="26"/>
      <c r="C92" s="26"/>
      <c r="D92" s="26"/>
      <c r="E92" s="26"/>
      <c r="F92" s="1"/>
      <c r="G92" s="260"/>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ht="16.5" customHeight="1" x14ac:dyDescent="0.25">
      <c r="A93" s="26"/>
      <c r="B93" s="26"/>
      <c r="C93" s="26"/>
      <c r="D93" s="26"/>
      <c r="E93" s="26"/>
      <c r="F93" s="1"/>
      <c r="G93" s="260"/>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ht="16.5" customHeight="1" x14ac:dyDescent="0.25">
      <c r="A94" s="26"/>
      <c r="B94" s="26"/>
      <c r="C94" s="26"/>
      <c r="D94" s="26"/>
      <c r="E94" s="26"/>
      <c r="F94" s="1"/>
      <c r="G94" s="260"/>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ht="16.5" customHeight="1" x14ac:dyDescent="0.25">
      <c r="A95" s="26"/>
      <c r="B95" s="26"/>
      <c r="C95" s="26"/>
      <c r="D95" s="26"/>
      <c r="E95" s="26"/>
      <c r="F95" s="1"/>
      <c r="G95" s="260"/>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4" ht="16.5" customHeight="1" x14ac:dyDescent="0.25">
      <c r="A96" s="26"/>
      <c r="B96" s="26"/>
      <c r="C96" s="26"/>
      <c r="D96" s="26"/>
      <c r="E96" s="26"/>
      <c r="F96" s="1"/>
      <c r="G96" s="260"/>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1:74" ht="16.5" customHeight="1" x14ac:dyDescent="0.25">
      <c r="A97" s="26"/>
      <c r="B97" s="26"/>
      <c r="C97" s="26"/>
      <c r="D97" s="26"/>
      <c r="E97" s="26"/>
      <c r="F97" s="1"/>
      <c r="G97" s="260"/>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1:74" ht="16.5" customHeight="1" x14ac:dyDescent="0.25">
      <c r="A98" s="26"/>
      <c r="B98" s="26"/>
      <c r="C98" s="26"/>
      <c r="D98" s="26"/>
      <c r="E98" s="26"/>
      <c r="F98" s="1"/>
      <c r="G98" s="260"/>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1:74" ht="16.5" customHeight="1" x14ac:dyDescent="0.25">
      <c r="A99" s="26"/>
      <c r="B99" s="26"/>
      <c r="C99" s="26"/>
      <c r="D99" s="26"/>
      <c r="E99" s="26"/>
      <c r="F99" s="1"/>
      <c r="G99" s="260"/>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1:74" ht="16.5" customHeight="1" x14ac:dyDescent="0.25">
      <c r="A100" s="26"/>
      <c r="B100" s="26"/>
      <c r="C100" s="26"/>
      <c r="D100" s="26"/>
      <c r="E100" s="26"/>
      <c r="F100" s="1"/>
      <c r="G100" s="260"/>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row>
    <row r="101" spans="1:74" ht="16.5" customHeight="1" x14ac:dyDescent="0.25">
      <c r="A101" s="26"/>
      <c r="B101" s="26"/>
      <c r="C101" s="26"/>
      <c r="D101" s="26"/>
      <c r="E101" s="26"/>
      <c r="F101" s="1"/>
      <c r="G101" s="260"/>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row>
    <row r="102" spans="1:74" ht="16.5" customHeight="1" x14ac:dyDescent="0.25">
      <c r="A102" s="26"/>
      <c r="B102" s="26"/>
      <c r="C102" s="26"/>
      <c r="D102" s="26"/>
      <c r="E102" s="26"/>
      <c r="F102" s="1"/>
      <c r="G102" s="260"/>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1:74" ht="16.5" customHeight="1" x14ac:dyDescent="0.25">
      <c r="A103" s="26"/>
      <c r="B103" s="26"/>
      <c r="C103" s="26"/>
      <c r="D103" s="26"/>
      <c r="E103" s="26"/>
      <c r="F103" s="1"/>
      <c r="G103" s="260"/>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row>
    <row r="104" spans="1:74" ht="16.5" customHeight="1" x14ac:dyDescent="0.25">
      <c r="A104" s="26"/>
      <c r="B104" s="26"/>
      <c r="C104" s="26"/>
      <c r="D104" s="26"/>
      <c r="E104" s="26"/>
      <c r="F104" s="1"/>
      <c r="G104" s="260"/>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row>
    <row r="105" spans="1:74" ht="16.5" customHeight="1" x14ac:dyDescent="0.25">
      <c r="A105" s="26"/>
      <c r="B105" s="26"/>
      <c r="C105" s="26"/>
      <c r="D105" s="26"/>
      <c r="E105" s="26"/>
      <c r="F105" s="1"/>
      <c r="G105" s="260"/>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1:74" ht="16.5" customHeight="1" x14ac:dyDescent="0.25">
      <c r="A106" s="26"/>
      <c r="B106" s="26"/>
      <c r="C106" s="26"/>
      <c r="D106" s="26"/>
      <c r="E106" s="26"/>
      <c r="F106" s="1"/>
      <c r="G106" s="260"/>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row>
    <row r="107" spans="1:74" ht="16.5" customHeight="1" x14ac:dyDescent="0.25">
      <c r="A107" s="26"/>
      <c r="B107" s="26"/>
      <c r="C107" s="26"/>
      <c r="D107" s="26"/>
      <c r="E107" s="26"/>
      <c r="F107" s="1"/>
      <c r="G107" s="260"/>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row>
    <row r="108" spans="1:74" ht="16.5" customHeight="1" x14ac:dyDescent="0.25">
      <c r="A108" s="26"/>
      <c r="B108" s="26"/>
      <c r="C108" s="26"/>
      <c r="D108" s="26"/>
      <c r="E108" s="26"/>
      <c r="F108" s="1"/>
      <c r="G108" s="260"/>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row>
    <row r="109" spans="1:74" ht="16.5" customHeight="1" x14ac:dyDescent="0.25">
      <c r="A109" s="26"/>
      <c r="B109" s="26"/>
      <c r="C109" s="26"/>
      <c r="D109" s="26"/>
      <c r="E109" s="26"/>
      <c r="F109" s="1"/>
      <c r="G109" s="260"/>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row>
    <row r="110" spans="1:74" ht="16.5" customHeight="1" x14ac:dyDescent="0.25">
      <c r="A110" s="26"/>
      <c r="B110" s="26"/>
      <c r="C110" s="26"/>
      <c r="D110" s="26"/>
      <c r="E110" s="26"/>
      <c r="F110" s="1"/>
      <c r="G110" s="260"/>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row>
    <row r="111" spans="1:74" ht="16.5" customHeight="1" x14ac:dyDescent="0.25">
      <c r="A111" s="26"/>
      <c r="B111" s="26"/>
      <c r="C111" s="26"/>
      <c r="D111" s="26"/>
      <c r="E111" s="26"/>
      <c r="F111" s="1"/>
      <c r="G111" s="260"/>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1:74" ht="16.5" customHeight="1" x14ac:dyDescent="0.25">
      <c r="A112" s="26"/>
      <c r="B112" s="26"/>
      <c r="C112" s="26"/>
      <c r="D112" s="26"/>
      <c r="E112" s="26"/>
      <c r="F112" s="1"/>
      <c r="G112" s="260"/>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1:74" ht="16.5" customHeight="1" x14ac:dyDescent="0.25">
      <c r="A113" s="26"/>
      <c r="B113" s="26"/>
      <c r="C113" s="26"/>
      <c r="D113" s="26"/>
      <c r="E113" s="26"/>
      <c r="F113" s="1"/>
      <c r="G113" s="260"/>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row>
    <row r="114" spans="1:74" ht="16.5" customHeight="1" x14ac:dyDescent="0.25">
      <c r="A114" s="26"/>
      <c r="B114" s="26"/>
      <c r="C114" s="26"/>
      <c r="D114" s="26"/>
      <c r="E114" s="26"/>
      <c r="F114" s="1"/>
      <c r="G114" s="260"/>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row>
    <row r="115" spans="1:74" ht="16.5" customHeight="1" x14ac:dyDescent="0.25">
      <c r="A115" s="26"/>
      <c r="B115" s="26"/>
      <c r="C115" s="26"/>
      <c r="D115" s="26"/>
      <c r="E115" s="26"/>
      <c r="F115" s="1"/>
      <c r="G115" s="260"/>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row>
    <row r="116" spans="1:74" ht="16.5" customHeight="1" x14ac:dyDescent="0.25">
      <c r="A116" s="26"/>
      <c r="B116" s="26"/>
      <c r="C116" s="26"/>
      <c r="D116" s="26"/>
      <c r="E116" s="26"/>
      <c r="F116" s="1"/>
      <c r="G116" s="260"/>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row>
    <row r="117" spans="1:74" ht="16.5" customHeight="1" x14ac:dyDescent="0.25">
      <c r="A117" s="26"/>
      <c r="B117" s="26"/>
      <c r="C117" s="26"/>
      <c r="D117" s="26"/>
      <c r="E117" s="26"/>
      <c r="F117" s="1"/>
      <c r="G117" s="260"/>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row>
    <row r="118" spans="1:74" ht="16.5" customHeight="1" x14ac:dyDescent="0.25">
      <c r="A118" s="26"/>
      <c r="B118" s="26"/>
      <c r="C118" s="26"/>
      <c r="D118" s="26"/>
      <c r="E118" s="26"/>
      <c r="F118" s="1"/>
      <c r="G118" s="260"/>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row>
    <row r="119" spans="1:74" ht="16.5" customHeight="1" x14ac:dyDescent="0.25">
      <c r="A119" s="26"/>
      <c r="B119" s="26"/>
      <c r="C119" s="26"/>
      <c r="D119" s="26"/>
      <c r="E119" s="26"/>
      <c r="F119" s="1"/>
      <c r="G119" s="260"/>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row>
    <row r="120" spans="1:74" ht="16.5" customHeight="1" x14ac:dyDescent="0.25">
      <c r="A120" s="26"/>
      <c r="B120" s="26"/>
      <c r="C120" s="26"/>
      <c r="D120" s="26"/>
      <c r="E120" s="26"/>
      <c r="F120" s="1"/>
      <c r="G120" s="260"/>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row>
    <row r="121" spans="1:74" ht="16.5" customHeight="1" x14ac:dyDescent="0.25">
      <c r="A121" s="26"/>
      <c r="B121" s="26"/>
      <c r="C121" s="26"/>
      <c r="D121" s="26"/>
      <c r="E121" s="26"/>
      <c r="F121" s="1"/>
      <c r="G121" s="260"/>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row>
    <row r="122" spans="1:74" ht="16.5" customHeight="1" x14ac:dyDescent="0.25">
      <c r="A122" s="26"/>
      <c r="B122" s="26"/>
      <c r="C122" s="26"/>
      <c r="D122" s="26"/>
      <c r="E122" s="26"/>
      <c r="F122" s="1"/>
      <c r="G122" s="260"/>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row>
    <row r="123" spans="1:74" ht="16.5" customHeight="1" x14ac:dyDescent="0.25">
      <c r="A123" s="26"/>
      <c r="B123" s="26"/>
      <c r="C123" s="26"/>
      <c r="D123" s="26"/>
      <c r="E123" s="26"/>
      <c r="F123" s="1"/>
      <c r="G123" s="260"/>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row>
    <row r="124" spans="1:74" ht="16.5" customHeight="1" x14ac:dyDescent="0.25">
      <c r="A124" s="26"/>
      <c r="B124" s="26"/>
      <c r="C124" s="26"/>
      <c r="D124" s="26"/>
      <c r="E124" s="26"/>
      <c r="F124" s="1"/>
      <c r="G124" s="260"/>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row>
    <row r="125" spans="1:74" ht="16.5" customHeight="1" x14ac:dyDescent="0.25">
      <c r="A125" s="26"/>
      <c r="B125" s="26"/>
      <c r="C125" s="26"/>
      <c r="D125" s="26"/>
      <c r="E125" s="26"/>
      <c r="F125" s="1"/>
      <c r="G125" s="260"/>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row>
    <row r="126" spans="1:74" ht="16.5" customHeight="1" x14ac:dyDescent="0.25">
      <c r="A126" s="26"/>
      <c r="B126" s="26"/>
      <c r="C126" s="26"/>
      <c r="D126" s="26"/>
      <c r="E126" s="26"/>
      <c r="F126" s="1"/>
      <c r="G126" s="260"/>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row>
    <row r="127" spans="1:74" ht="16.5" customHeight="1" x14ac:dyDescent="0.25">
      <c r="A127" s="26"/>
      <c r="B127" s="26"/>
      <c r="C127" s="26"/>
      <c r="D127" s="26"/>
      <c r="E127" s="26"/>
      <c r="F127" s="1"/>
      <c r="G127" s="260"/>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row>
    <row r="128" spans="1:74" ht="16.5" customHeight="1" x14ac:dyDescent="0.25">
      <c r="A128" s="26"/>
      <c r="B128" s="26"/>
      <c r="C128" s="26"/>
      <c r="D128" s="26"/>
      <c r="E128" s="26"/>
      <c r="F128" s="1"/>
      <c r="G128" s="260"/>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row>
    <row r="129" spans="1:74" ht="16.5" customHeight="1" x14ac:dyDescent="0.25">
      <c r="A129" s="26"/>
      <c r="B129" s="26"/>
      <c r="C129" s="26"/>
      <c r="D129" s="26"/>
      <c r="E129" s="26"/>
      <c r="F129" s="1"/>
      <c r="G129" s="260"/>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row>
    <row r="130" spans="1:74" ht="16.5" customHeight="1" x14ac:dyDescent="0.25">
      <c r="A130" s="26"/>
      <c r="B130" s="26"/>
      <c r="C130" s="26"/>
      <c r="D130" s="26"/>
      <c r="E130" s="26"/>
      <c r="F130" s="1"/>
      <c r="G130" s="260"/>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row>
    <row r="131" spans="1:74" ht="16.5" customHeight="1" x14ac:dyDescent="0.25">
      <c r="A131" s="26"/>
      <c r="B131" s="26"/>
      <c r="C131" s="26"/>
      <c r="D131" s="26"/>
      <c r="E131" s="26"/>
      <c r="F131" s="1"/>
      <c r="G131" s="260"/>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row>
    <row r="132" spans="1:74" ht="16.5" customHeight="1" x14ac:dyDescent="0.25">
      <c r="A132" s="26"/>
      <c r="B132" s="26"/>
      <c r="C132" s="26"/>
      <c r="D132" s="26"/>
      <c r="E132" s="26"/>
      <c r="F132" s="1"/>
      <c r="G132" s="260"/>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row>
    <row r="133" spans="1:74" ht="16.5" customHeight="1" x14ac:dyDescent="0.25">
      <c r="A133" s="26"/>
      <c r="B133" s="26"/>
      <c r="C133" s="26"/>
      <c r="D133" s="26"/>
      <c r="E133" s="26"/>
      <c r="F133" s="1"/>
      <c r="G133" s="260"/>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row>
    <row r="134" spans="1:74" ht="16.5" customHeight="1" x14ac:dyDescent="0.25">
      <c r="A134" s="26"/>
      <c r="B134" s="26"/>
      <c r="C134" s="26"/>
      <c r="D134" s="26"/>
      <c r="E134" s="26"/>
      <c r="F134" s="1"/>
      <c r="G134" s="260"/>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row>
    <row r="135" spans="1:74" ht="16.5" customHeight="1" x14ac:dyDescent="0.25">
      <c r="A135" s="26"/>
      <c r="B135" s="26"/>
      <c r="C135" s="26"/>
      <c r="D135" s="26"/>
      <c r="E135" s="26"/>
      <c r="F135" s="1"/>
      <c r="G135" s="260"/>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row>
    <row r="136" spans="1:74" ht="16.5" customHeight="1" x14ac:dyDescent="0.25">
      <c r="A136" s="26"/>
      <c r="B136" s="26"/>
      <c r="C136" s="26"/>
      <c r="D136" s="26"/>
      <c r="E136" s="26"/>
      <c r="F136" s="1"/>
      <c r="G136" s="260"/>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row>
    <row r="137" spans="1:74" ht="16.5" customHeight="1" x14ac:dyDescent="0.25">
      <c r="A137" s="26"/>
      <c r="B137" s="26"/>
      <c r="C137" s="26"/>
      <c r="D137" s="26"/>
      <c r="E137" s="26"/>
      <c r="F137" s="1"/>
      <c r="G137" s="260"/>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row>
    <row r="138" spans="1:74" ht="16.5" customHeight="1" x14ac:dyDescent="0.25">
      <c r="A138" s="26"/>
      <c r="B138" s="26"/>
      <c r="C138" s="26"/>
      <c r="D138" s="26"/>
      <c r="E138" s="26"/>
      <c r="F138" s="1"/>
      <c r="G138" s="260"/>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row>
    <row r="139" spans="1:74" ht="16.5" customHeight="1" x14ac:dyDescent="0.25">
      <c r="A139" s="26"/>
      <c r="B139" s="26"/>
      <c r="C139" s="26"/>
      <c r="D139" s="26"/>
      <c r="E139" s="26"/>
      <c r="F139" s="1"/>
      <c r="G139" s="260"/>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row>
    <row r="140" spans="1:74" ht="16.5" customHeight="1" x14ac:dyDescent="0.25">
      <c r="A140" s="26"/>
      <c r="B140" s="26"/>
      <c r="C140" s="26"/>
      <c r="D140" s="26"/>
      <c r="E140" s="26"/>
      <c r="F140" s="1"/>
      <c r="G140" s="260"/>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row>
    <row r="141" spans="1:74" ht="16.5" customHeight="1" x14ac:dyDescent="0.25">
      <c r="A141" s="26"/>
      <c r="B141" s="26"/>
      <c r="C141" s="26"/>
      <c r="D141" s="26"/>
      <c r="E141" s="26"/>
      <c r="F141" s="1"/>
      <c r="G141" s="260"/>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row>
    <row r="142" spans="1:74" ht="16.5" customHeight="1" x14ac:dyDescent="0.25">
      <c r="A142" s="26"/>
      <c r="B142" s="26"/>
      <c r="C142" s="26"/>
      <c r="D142" s="26"/>
      <c r="E142" s="26"/>
      <c r="F142" s="1"/>
      <c r="G142" s="260"/>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row>
    <row r="143" spans="1:74" ht="16.5" customHeight="1" x14ac:dyDescent="0.25">
      <c r="A143" s="26"/>
      <c r="B143" s="26"/>
      <c r="C143" s="26"/>
      <c r="D143" s="26"/>
      <c r="E143" s="26"/>
      <c r="F143" s="1"/>
      <c r="G143" s="260"/>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row>
    <row r="144" spans="1:74" ht="16.5" customHeight="1" x14ac:dyDescent="0.25">
      <c r="A144" s="26"/>
      <c r="B144" s="26"/>
      <c r="C144" s="26"/>
      <c r="D144" s="26"/>
      <c r="E144" s="26"/>
      <c r="F144" s="1"/>
      <c r="G144" s="260"/>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row>
    <row r="145" spans="1:74" ht="16.5" customHeight="1" x14ac:dyDescent="0.25">
      <c r="A145" s="26"/>
      <c r="B145" s="26"/>
      <c r="C145" s="26"/>
      <c r="D145" s="26"/>
      <c r="E145" s="26"/>
      <c r="F145" s="1"/>
      <c r="G145" s="260"/>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row>
    <row r="146" spans="1:74" ht="16.5" customHeight="1" x14ac:dyDescent="0.25">
      <c r="A146" s="26"/>
      <c r="B146" s="26"/>
      <c r="C146" s="26"/>
      <c r="D146" s="26"/>
      <c r="E146" s="26"/>
      <c r="F146" s="1"/>
      <c r="G146" s="260"/>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row>
    <row r="147" spans="1:74" ht="16.5" customHeight="1" x14ac:dyDescent="0.25">
      <c r="A147" s="26"/>
      <c r="B147" s="26"/>
      <c r="C147" s="26"/>
      <c r="D147" s="26"/>
      <c r="E147" s="26"/>
      <c r="F147" s="1"/>
      <c r="G147" s="260"/>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row>
    <row r="148" spans="1:74" ht="16.5" customHeight="1" x14ac:dyDescent="0.25">
      <c r="A148" s="26"/>
      <c r="B148" s="26"/>
      <c r="C148" s="26"/>
      <c r="D148" s="26"/>
      <c r="E148" s="26"/>
      <c r="F148" s="1"/>
      <c r="G148" s="260"/>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row>
    <row r="149" spans="1:74" ht="16.5" customHeight="1" x14ac:dyDescent="0.25">
      <c r="A149" s="26"/>
      <c r="B149" s="26"/>
      <c r="C149" s="26"/>
      <c r="D149" s="26"/>
      <c r="E149" s="26"/>
      <c r="F149" s="1"/>
      <c r="G149" s="260"/>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row>
    <row r="150" spans="1:74" ht="16.5" customHeight="1" x14ac:dyDescent="0.25">
      <c r="A150" s="26"/>
      <c r="B150" s="26"/>
      <c r="C150" s="26"/>
      <c r="D150" s="26"/>
      <c r="E150" s="26"/>
      <c r="F150" s="1"/>
      <c r="G150" s="260"/>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row>
    <row r="151" spans="1:74" ht="16.5" customHeight="1" x14ac:dyDescent="0.25">
      <c r="A151" s="26"/>
      <c r="B151" s="26"/>
      <c r="C151" s="26"/>
      <c r="D151" s="26"/>
      <c r="E151" s="26"/>
      <c r="F151" s="1"/>
      <c r="G151" s="260"/>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row>
    <row r="152" spans="1:74" ht="16.5" customHeight="1" x14ac:dyDescent="0.25">
      <c r="A152" s="26"/>
      <c r="B152" s="26"/>
      <c r="C152" s="26"/>
      <c r="D152" s="26"/>
      <c r="E152" s="26"/>
      <c r="F152" s="1"/>
      <c r="G152" s="260"/>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row>
    <row r="153" spans="1:74" ht="16.5" customHeight="1" x14ac:dyDescent="0.25">
      <c r="A153" s="26"/>
      <c r="B153" s="26"/>
      <c r="C153" s="26"/>
      <c r="D153" s="26"/>
      <c r="E153" s="26"/>
      <c r="F153" s="1"/>
      <c r="G153" s="260"/>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row>
    <row r="154" spans="1:74" ht="16.5" customHeight="1" x14ac:dyDescent="0.25">
      <c r="A154" s="26"/>
      <c r="B154" s="26"/>
      <c r="C154" s="26"/>
      <c r="D154" s="26"/>
      <c r="E154" s="26"/>
      <c r="F154" s="1"/>
      <c r="G154" s="260"/>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row>
    <row r="155" spans="1:74" ht="16.5" customHeight="1" x14ac:dyDescent="0.25">
      <c r="A155" s="26"/>
      <c r="B155" s="26"/>
      <c r="C155" s="26"/>
      <c r="D155" s="26"/>
      <c r="E155" s="26"/>
      <c r="F155" s="1"/>
      <c r="G155" s="260"/>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row>
    <row r="156" spans="1:74" ht="16.5" customHeight="1" x14ac:dyDescent="0.25">
      <c r="A156" s="26"/>
      <c r="B156" s="26"/>
      <c r="C156" s="26"/>
      <c r="D156" s="26"/>
      <c r="E156" s="26"/>
      <c r="F156" s="1"/>
      <c r="G156" s="260"/>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row>
    <row r="157" spans="1:74" ht="16.5" customHeight="1" x14ac:dyDescent="0.25">
      <c r="A157" s="26"/>
      <c r="B157" s="26"/>
      <c r="C157" s="26"/>
      <c r="D157" s="26"/>
      <c r="E157" s="26"/>
      <c r="F157" s="1"/>
      <c r="G157" s="260"/>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1:74" ht="16.5" customHeight="1" x14ac:dyDescent="0.25">
      <c r="A158" s="26"/>
      <c r="B158" s="26"/>
      <c r="C158" s="26"/>
      <c r="D158" s="26"/>
      <c r="E158" s="26"/>
      <c r="F158" s="1"/>
      <c r="G158" s="260"/>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row>
    <row r="159" spans="1:74" ht="16.5" customHeight="1" x14ac:dyDescent="0.25">
      <c r="A159" s="26"/>
      <c r="B159" s="26"/>
      <c r="C159" s="26"/>
      <c r="D159" s="26"/>
      <c r="E159" s="26"/>
      <c r="F159" s="1"/>
      <c r="G159" s="260"/>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row>
    <row r="160" spans="1:74" ht="16.5" customHeight="1" x14ac:dyDescent="0.25">
      <c r="A160" s="26"/>
      <c r="B160" s="26"/>
      <c r="C160" s="26"/>
      <c r="D160" s="26"/>
      <c r="E160" s="26"/>
      <c r="F160" s="1"/>
      <c r="G160" s="260"/>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row>
    <row r="161" spans="1:74" ht="16.5" customHeight="1" x14ac:dyDescent="0.25">
      <c r="A161" s="26"/>
      <c r="B161" s="26"/>
      <c r="C161" s="26"/>
      <c r="D161" s="26"/>
      <c r="E161" s="26"/>
      <c r="F161" s="1"/>
      <c r="G161" s="260"/>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row>
    <row r="162" spans="1:74" ht="16.5" customHeight="1" x14ac:dyDescent="0.25">
      <c r="A162" s="26"/>
      <c r="B162" s="26"/>
      <c r="C162" s="26"/>
      <c r="D162" s="26"/>
      <c r="E162" s="26"/>
      <c r="F162" s="1"/>
      <c r="G162" s="260"/>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row>
    <row r="163" spans="1:74" ht="16.5" customHeight="1" x14ac:dyDescent="0.25">
      <c r="A163" s="26"/>
      <c r="B163" s="26"/>
      <c r="C163" s="26"/>
      <c r="D163" s="26"/>
      <c r="E163" s="26"/>
      <c r="F163" s="1"/>
      <c r="G163" s="260"/>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row>
    <row r="164" spans="1:74" ht="16.5" customHeight="1" x14ac:dyDescent="0.25">
      <c r="A164" s="26"/>
      <c r="B164" s="26"/>
      <c r="C164" s="26"/>
      <c r="D164" s="26"/>
      <c r="E164" s="26"/>
      <c r="F164" s="1"/>
      <c r="G164" s="260"/>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row>
    <row r="165" spans="1:74" ht="16.5" customHeight="1" x14ac:dyDescent="0.25">
      <c r="A165" s="26"/>
      <c r="B165" s="26"/>
      <c r="C165" s="26"/>
      <c r="D165" s="26"/>
      <c r="E165" s="26"/>
      <c r="F165" s="1"/>
      <c r="G165" s="260"/>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row>
    <row r="166" spans="1:74" ht="16.5" customHeight="1" x14ac:dyDescent="0.25">
      <c r="A166" s="26"/>
      <c r="B166" s="26"/>
      <c r="C166" s="26"/>
      <c r="D166" s="26"/>
      <c r="E166" s="26"/>
      <c r="F166" s="1"/>
      <c r="G166" s="260"/>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row>
    <row r="167" spans="1:74" ht="16.5" customHeight="1" x14ac:dyDescent="0.25">
      <c r="A167" s="26"/>
      <c r="B167" s="26"/>
      <c r="C167" s="26"/>
      <c r="D167" s="26"/>
      <c r="E167" s="26"/>
      <c r="F167" s="1"/>
      <c r="G167" s="260"/>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row>
    <row r="168" spans="1:74" ht="16.5" customHeight="1" x14ac:dyDescent="0.25">
      <c r="A168" s="26"/>
      <c r="B168" s="26"/>
      <c r="C168" s="26"/>
      <c r="D168" s="26"/>
      <c r="E168" s="26"/>
      <c r="F168" s="1"/>
      <c r="G168" s="260"/>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row>
    <row r="169" spans="1:74" ht="16.5" customHeight="1" x14ac:dyDescent="0.25">
      <c r="A169" s="26"/>
      <c r="B169" s="26"/>
      <c r="C169" s="26"/>
      <c r="D169" s="26"/>
      <c r="E169" s="26"/>
      <c r="F169" s="1"/>
      <c r="G169" s="260"/>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row>
    <row r="170" spans="1:74" ht="16.5" customHeight="1" x14ac:dyDescent="0.25">
      <c r="A170" s="26"/>
      <c r="B170" s="26"/>
      <c r="C170" s="26"/>
      <c r="D170" s="26"/>
      <c r="E170" s="26"/>
      <c r="F170" s="1"/>
      <c r="G170" s="260"/>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row>
    <row r="171" spans="1:74" ht="16.5" customHeight="1" x14ac:dyDescent="0.25">
      <c r="A171" s="26"/>
      <c r="B171" s="26"/>
      <c r="C171" s="26"/>
      <c r="D171" s="26"/>
      <c r="E171" s="26"/>
      <c r="F171" s="1"/>
      <c r="G171" s="260"/>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row>
    <row r="172" spans="1:74" ht="16.5" customHeight="1" x14ac:dyDescent="0.25">
      <c r="A172" s="26"/>
      <c r="B172" s="26"/>
      <c r="C172" s="26"/>
      <c r="D172" s="26"/>
      <c r="E172" s="26"/>
      <c r="F172" s="1"/>
      <c r="G172" s="260"/>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row>
    <row r="173" spans="1:74" ht="16.5" customHeight="1" x14ac:dyDescent="0.25">
      <c r="A173" s="26"/>
      <c r="B173" s="26"/>
      <c r="C173" s="26"/>
      <c r="D173" s="26"/>
      <c r="E173" s="26"/>
      <c r="F173" s="1"/>
      <c r="G173" s="260"/>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row>
    <row r="174" spans="1:74" ht="16.5" customHeight="1" x14ac:dyDescent="0.25">
      <c r="A174" s="26"/>
      <c r="B174" s="26"/>
      <c r="C174" s="26"/>
      <c r="D174" s="26"/>
      <c r="E174" s="26"/>
      <c r="F174" s="1"/>
      <c r="G174" s="260"/>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row>
    <row r="175" spans="1:74" ht="16.5" customHeight="1" x14ac:dyDescent="0.25">
      <c r="A175" s="26"/>
      <c r="B175" s="26"/>
      <c r="C175" s="26"/>
      <c r="D175" s="26"/>
      <c r="E175" s="26"/>
      <c r="F175" s="1"/>
      <c r="G175" s="260"/>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row>
    <row r="176" spans="1:74" ht="16.5" customHeight="1" x14ac:dyDescent="0.25">
      <c r="A176" s="26"/>
      <c r="B176" s="26"/>
      <c r="C176" s="26"/>
      <c r="D176" s="26"/>
      <c r="E176" s="26"/>
      <c r="F176" s="1"/>
      <c r="G176" s="26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row>
    <row r="177" spans="1:74" ht="16.5" customHeight="1" x14ac:dyDescent="0.25">
      <c r="A177" s="26"/>
      <c r="B177" s="26"/>
      <c r="C177" s="26"/>
      <c r="D177" s="26"/>
      <c r="E177" s="26"/>
      <c r="F177" s="1"/>
      <c r="G177" s="260"/>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row>
    <row r="178" spans="1:74" ht="16.5" customHeight="1" x14ac:dyDescent="0.25">
      <c r="A178" s="26"/>
      <c r="B178" s="26"/>
      <c r="C178" s="26"/>
      <c r="D178" s="26"/>
      <c r="E178" s="26"/>
      <c r="F178" s="1"/>
      <c r="G178" s="260"/>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row>
    <row r="179" spans="1:74" ht="16.5" customHeight="1" x14ac:dyDescent="0.25">
      <c r="A179" s="26"/>
      <c r="B179" s="26"/>
      <c r="C179" s="26"/>
      <c r="D179" s="26"/>
      <c r="E179" s="26"/>
      <c r="F179" s="1"/>
      <c r="G179" s="260"/>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row>
    <row r="180" spans="1:74" ht="16.5" customHeight="1" x14ac:dyDescent="0.25">
      <c r="A180" s="26"/>
      <c r="B180" s="26"/>
      <c r="C180" s="26"/>
      <c r="D180" s="26"/>
      <c r="E180" s="26"/>
      <c r="F180" s="1"/>
      <c r="G180" s="260"/>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row>
    <row r="181" spans="1:74" ht="16.5" customHeight="1" x14ac:dyDescent="0.25">
      <c r="A181" s="26"/>
      <c r="B181" s="26"/>
      <c r="C181" s="26"/>
      <c r="D181" s="26"/>
      <c r="E181" s="26"/>
      <c r="F181" s="1"/>
      <c r="G181" s="260"/>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row>
    <row r="182" spans="1:74" ht="16.5" customHeight="1" x14ac:dyDescent="0.25">
      <c r="A182" s="26"/>
      <c r="B182" s="26"/>
      <c r="C182" s="26"/>
      <c r="D182" s="26"/>
      <c r="E182" s="26"/>
      <c r="F182" s="1"/>
      <c r="G182" s="260"/>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row>
    <row r="183" spans="1:74" ht="16.5" customHeight="1" x14ac:dyDescent="0.25">
      <c r="A183" s="26"/>
      <c r="B183" s="26"/>
      <c r="C183" s="26"/>
      <c r="D183" s="26"/>
      <c r="E183" s="26"/>
      <c r="F183" s="1"/>
      <c r="G183" s="260"/>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row>
    <row r="184" spans="1:74" ht="16.5" customHeight="1" x14ac:dyDescent="0.25">
      <c r="A184" s="26"/>
      <c r="B184" s="26"/>
      <c r="C184" s="26"/>
      <c r="D184" s="26"/>
      <c r="E184" s="26"/>
      <c r="F184" s="1"/>
      <c r="G184" s="260"/>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row>
    <row r="185" spans="1:74" ht="16.5" customHeight="1" x14ac:dyDescent="0.25">
      <c r="A185" s="26"/>
      <c r="B185" s="26"/>
      <c r="C185" s="26"/>
      <c r="D185" s="26"/>
      <c r="E185" s="26"/>
      <c r="F185" s="1"/>
      <c r="G185" s="260"/>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row>
    <row r="186" spans="1:74" ht="16.5" customHeight="1" x14ac:dyDescent="0.25">
      <c r="A186" s="26"/>
      <c r="B186" s="26"/>
      <c r="C186" s="26"/>
      <c r="D186" s="26"/>
      <c r="E186" s="26"/>
      <c r="F186" s="1"/>
      <c r="G186" s="260"/>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row>
    <row r="187" spans="1:74" ht="16.5" customHeight="1" x14ac:dyDescent="0.25">
      <c r="A187" s="26"/>
      <c r="B187" s="26"/>
      <c r="C187" s="26"/>
      <c r="D187" s="26"/>
      <c r="E187" s="26"/>
      <c r="F187" s="1"/>
      <c r="G187" s="260"/>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row>
    <row r="188" spans="1:74" ht="16.5" customHeight="1" x14ac:dyDescent="0.25">
      <c r="A188" s="26"/>
      <c r="B188" s="26"/>
      <c r="C188" s="26"/>
      <c r="D188" s="26"/>
      <c r="E188" s="26"/>
      <c r="F188" s="1"/>
      <c r="G188" s="260"/>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row>
    <row r="189" spans="1:74" ht="16.5" customHeight="1" x14ac:dyDescent="0.25">
      <c r="A189" s="26"/>
      <c r="B189" s="26"/>
      <c r="C189" s="26"/>
      <c r="D189" s="26"/>
      <c r="E189" s="26"/>
      <c r="F189" s="1"/>
      <c r="G189" s="260"/>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row>
    <row r="190" spans="1:74" ht="16.5" customHeight="1" x14ac:dyDescent="0.25">
      <c r="A190" s="26"/>
      <c r="B190" s="26"/>
      <c r="C190" s="26"/>
      <c r="D190" s="26"/>
      <c r="E190" s="26"/>
      <c r="F190" s="1"/>
      <c r="G190" s="260"/>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row>
    <row r="191" spans="1:74" ht="16.5" customHeight="1" x14ac:dyDescent="0.25">
      <c r="A191" s="26"/>
      <c r="B191" s="26"/>
      <c r="C191" s="26"/>
      <c r="D191" s="26"/>
      <c r="E191" s="26"/>
      <c r="F191" s="1"/>
      <c r="G191" s="260"/>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row>
    <row r="192" spans="1:74" ht="16.5" customHeight="1" x14ac:dyDescent="0.25">
      <c r="A192" s="26"/>
      <c r="B192" s="26"/>
      <c r="C192" s="26"/>
      <c r="D192" s="26"/>
      <c r="E192" s="26"/>
      <c r="F192" s="1"/>
      <c r="G192" s="260"/>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row>
    <row r="193" spans="1:74" ht="16.5" customHeight="1" x14ac:dyDescent="0.25">
      <c r="A193" s="26"/>
      <c r="B193" s="26"/>
      <c r="C193" s="26"/>
      <c r="D193" s="26"/>
      <c r="E193" s="26"/>
      <c r="F193" s="1"/>
      <c r="G193" s="260"/>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row>
    <row r="194" spans="1:74" ht="16.5" customHeight="1" x14ac:dyDescent="0.25">
      <c r="A194" s="26"/>
      <c r="B194" s="26"/>
      <c r="C194" s="26"/>
      <c r="D194" s="26"/>
      <c r="E194" s="26"/>
      <c r="F194" s="1"/>
      <c r="G194" s="260"/>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1:74" ht="16.5" customHeight="1" x14ac:dyDescent="0.25">
      <c r="A195" s="26"/>
      <c r="B195" s="26"/>
      <c r="C195" s="26"/>
      <c r="D195" s="26"/>
      <c r="E195" s="26"/>
      <c r="F195" s="1"/>
      <c r="G195" s="260"/>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1:74" ht="16.5" customHeight="1" x14ac:dyDescent="0.25">
      <c r="A196" s="26"/>
      <c r="B196" s="26"/>
      <c r="C196" s="26"/>
      <c r="D196" s="26"/>
      <c r="E196" s="26"/>
      <c r="F196" s="1"/>
      <c r="G196" s="260"/>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1:74" ht="16.5" customHeight="1" x14ac:dyDescent="0.25">
      <c r="A197" s="26"/>
      <c r="B197" s="26"/>
      <c r="C197" s="26"/>
      <c r="D197" s="26"/>
      <c r="E197" s="26"/>
      <c r="F197" s="1"/>
      <c r="G197" s="260"/>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1:74" ht="16.5" customHeight="1" x14ac:dyDescent="0.25">
      <c r="A198" s="26"/>
      <c r="B198" s="26"/>
      <c r="C198" s="26"/>
      <c r="D198" s="26"/>
      <c r="E198" s="26"/>
      <c r="F198" s="1"/>
      <c r="G198" s="260"/>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1:74" ht="16.5" customHeight="1" x14ac:dyDescent="0.25">
      <c r="A199" s="26"/>
      <c r="B199" s="26"/>
      <c r="C199" s="26"/>
      <c r="D199" s="26"/>
      <c r="E199" s="26"/>
      <c r="F199" s="1"/>
      <c r="G199" s="260"/>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row>
    <row r="200" spans="1:74" ht="16.5" customHeight="1" x14ac:dyDescent="0.25">
      <c r="A200" s="26"/>
      <c r="B200" s="26"/>
      <c r="C200" s="26"/>
      <c r="D200" s="26"/>
      <c r="E200" s="26"/>
      <c r="F200" s="1"/>
      <c r="G200" s="260"/>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row>
    <row r="201" spans="1:74" ht="16.5" customHeight="1" x14ac:dyDescent="0.25">
      <c r="A201" s="26"/>
      <c r="B201" s="26"/>
      <c r="C201" s="26"/>
      <c r="D201" s="26"/>
      <c r="E201" s="26"/>
      <c r="F201" s="1"/>
      <c r="G201" s="260"/>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row>
    <row r="202" spans="1:74" ht="16.5" customHeight="1" x14ac:dyDescent="0.25">
      <c r="A202" s="26"/>
      <c r="B202" s="26"/>
      <c r="C202" s="26"/>
      <c r="D202" s="26"/>
      <c r="E202" s="26"/>
      <c r="F202" s="1"/>
      <c r="G202" s="260"/>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row>
    <row r="203" spans="1:74" ht="16.5" customHeight="1" x14ac:dyDescent="0.25">
      <c r="A203" s="26"/>
      <c r="B203" s="26"/>
      <c r="C203" s="26"/>
      <c r="D203" s="26"/>
      <c r="E203" s="26"/>
      <c r="F203" s="1"/>
      <c r="G203" s="260"/>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row>
    <row r="204" spans="1:74" ht="16.5" customHeight="1" x14ac:dyDescent="0.25">
      <c r="A204" s="26"/>
      <c r="B204" s="26"/>
      <c r="C204" s="26"/>
      <c r="D204" s="26"/>
      <c r="E204" s="26"/>
      <c r="F204" s="1"/>
      <c r="G204" s="260"/>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row>
    <row r="205" spans="1:74" ht="16.5" customHeight="1" x14ac:dyDescent="0.25">
      <c r="A205" s="26"/>
      <c r="B205" s="26"/>
      <c r="C205" s="26"/>
      <c r="D205" s="26"/>
      <c r="E205" s="26"/>
      <c r="F205" s="1"/>
      <c r="G205" s="260"/>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row>
    <row r="206" spans="1:74" ht="16.5" customHeight="1" x14ac:dyDescent="0.25">
      <c r="A206" s="26"/>
      <c r="B206" s="26"/>
      <c r="C206" s="26"/>
      <c r="D206" s="26"/>
      <c r="E206" s="26"/>
      <c r="F206" s="1"/>
      <c r="G206" s="260"/>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row>
    <row r="207" spans="1:74" ht="16.5" customHeight="1" x14ac:dyDescent="0.25">
      <c r="A207" s="26"/>
      <c r="B207" s="26"/>
      <c r="C207" s="26"/>
      <c r="D207" s="26"/>
      <c r="E207" s="26"/>
      <c r="F207" s="1"/>
      <c r="G207" s="260"/>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row>
    <row r="208" spans="1:74" ht="16.5" customHeight="1" x14ac:dyDescent="0.25">
      <c r="A208" s="26"/>
      <c r="B208" s="26"/>
      <c r="C208" s="26"/>
      <c r="D208" s="26"/>
      <c r="E208" s="26"/>
      <c r="F208" s="1"/>
      <c r="G208" s="260"/>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row>
    <row r="209" spans="1:74" ht="16.5" customHeight="1" x14ac:dyDescent="0.25">
      <c r="A209" s="26"/>
      <c r="B209" s="26"/>
      <c r="C209" s="26"/>
      <c r="D209" s="26"/>
      <c r="E209" s="26"/>
      <c r="F209" s="1"/>
      <c r="G209" s="260"/>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row>
    <row r="210" spans="1:74" ht="16.5" customHeight="1" x14ac:dyDescent="0.25">
      <c r="A210" s="26"/>
      <c r="B210" s="26"/>
      <c r="C210" s="26"/>
      <c r="D210" s="26"/>
      <c r="E210" s="26"/>
      <c r="F210" s="1"/>
      <c r="G210" s="260"/>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row>
    <row r="211" spans="1:74" ht="16.5" customHeight="1" x14ac:dyDescent="0.25">
      <c r="A211" s="26"/>
      <c r="B211" s="26"/>
      <c r="C211" s="26"/>
      <c r="D211" s="26"/>
      <c r="E211" s="26"/>
      <c r="F211" s="1"/>
      <c r="G211" s="260"/>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row>
    <row r="212" spans="1:74" ht="16.5" customHeight="1" x14ac:dyDescent="0.25">
      <c r="A212" s="26"/>
      <c r="B212" s="26"/>
      <c r="C212" s="26"/>
      <c r="D212" s="26"/>
      <c r="E212" s="26"/>
      <c r="F212" s="1"/>
      <c r="G212" s="260"/>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row>
    <row r="213" spans="1:74" ht="16.5" customHeight="1" x14ac:dyDescent="0.25">
      <c r="A213" s="26"/>
      <c r="B213" s="26"/>
      <c r="C213" s="26"/>
      <c r="D213" s="26"/>
      <c r="E213" s="26"/>
      <c r="F213" s="1"/>
      <c r="G213" s="260"/>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row>
    <row r="214" spans="1:74" ht="16.5" customHeight="1" x14ac:dyDescent="0.25">
      <c r="A214" s="26"/>
      <c r="B214" s="26"/>
      <c r="C214" s="26"/>
      <c r="D214" s="26"/>
      <c r="E214" s="26"/>
      <c r="F214" s="1"/>
      <c r="G214" s="260"/>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row>
    <row r="215" spans="1:74" ht="16.5" customHeight="1" x14ac:dyDescent="0.25">
      <c r="A215" s="26"/>
      <c r="B215" s="26"/>
      <c r="C215" s="26"/>
      <c r="D215" s="26"/>
      <c r="E215" s="26"/>
      <c r="F215" s="1"/>
      <c r="G215" s="260"/>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row>
    <row r="216" spans="1:74" ht="16.5" customHeight="1" x14ac:dyDescent="0.25">
      <c r="A216" s="26"/>
      <c r="B216" s="26"/>
      <c r="C216" s="26"/>
      <c r="D216" s="26"/>
      <c r="E216" s="26"/>
      <c r="F216" s="1"/>
      <c r="G216" s="260"/>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row>
    <row r="217" spans="1:74" ht="16.5" customHeight="1" x14ac:dyDescent="0.25">
      <c r="A217" s="26"/>
      <c r="B217" s="26"/>
      <c r="C217" s="26"/>
      <c r="D217" s="26"/>
      <c r="E217" s="26"/>
      <c r="F217" s="1"/>
      <c r="G217" s="260"/>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row>
    <row r="218" spans="1:74" ht="16.5" customHeight="1" x14ac:dyDescent="0.25">
      <c r="A218" s="26"/>
      <c r="B218" s="26"/>
      <c r="C218" s="26"/>
      <c r="D218" s="26"/>
      <c r="E218" s="26"/>
      <c r="F218" s="1"/>
      <c r="G218" s="260"/>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row>
    <row r="219" spans="1:74" ht="16.5" customHeight="1" x14ac:dyDescent="0.25">
      <c r="A219" s="26"/>
      <c r="B219" s="26"/>
      <c r="C219" s="26"/>
      <c r="D219" s="26"/>
      <c r="E219" s="26"/>
      <c r="F219" s="1"/>
      <c r="G219" s="260"/>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row>
    <row r="220" spans="1:74" ht="16.5" customHeight="1" x14ac:dyDescent="0.25">
      <c r="A220" s="26"/>
      <c r="B220" s="26"/>
      <c r="C220" s="26"/>
      <c r="D220" s="26"/>
      <c r="E220" s="26"/>
      <c r="F220" s="1"/>
      <c r="G220" s="260"/>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row>
    <row r="221" spans="1:74" ht="16.5" customHeight="1" x14ac:dyDescent="0.25">
      <c r="A221" s="26"/>
      <c r="B221" s="26"/>
      <c r="C221" s="26"/>
      <c r="D221" s="26"/>
      <c r="E221" s="26"/>
      <c r="F221" s="1"/>
      <c r="G221" s="260"/>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row>
    <row r="222" spans="1:74" ht="16.5" customHeight="1" x14ac:dyDescent="0.25">
      <c r="A222" s="26"/>
      <c r="B222" s="26"/>
      <c r="C222" s="26"/>
      <c r="D222" s="26"/>
      <c r="E222" s="26"/>
      <c r="F222" s="1"/>
      <c r="G222" s="260"/>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row>
    <row r="223" spans="1:74" ht="16.5" customHeight="1" x14ac:dyDescent="0.25">
      <c r="A223" s="26"/>
      <c r="B223" s="26"/>
      <c r="C223" s="26"/>
      <c r="D223" s="26"/>
      <c r="E223" s="26"/>
      <c r="F223" s="1"/>
      <c r="G223" s="260"/>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row>
    <row r="224" spans="1:74" ht="16.5" customHeight="1" x14ac:dyDescent="0.25">
      <c r="A224" s="26"/>
      <c r="B224" s="26"/>
      <c r="C224" s="26"/>
      <c r="D224" s="26"/>
      <c r="E224" s="26"/>
      <c r="F224" s="1"/>
      <c r="G224" s="260"/>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row>
    <row r="225" spans="1:74" ht="16.5" customHeight="1" x14ac:dyDescent="0.25">
      <c r="A225" s="26"/>
      <c r="B225" s="26"/>
      <c r="C225" s="26"/>
      <c r="D225" s="26"/>
      <c r="E225" s="26"/>
      <c r="F225" s="1"/>
      <c r="G225" s="260"/>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row>
    <row r="226" spans="1:74" ht="16.5" customHeight="1" x14ac:dyDescent="0.25">
      <c r="A226" s="26"/>
      <c r="B226" s="26"/>
      <c r="C226" s="26"/>
      <c r="D226" s="26"/>
      <c r="E226" s="26"/>
      <c r="F226" s="1"/>
      <c r="G226" s="260"/>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row>
    <row r="227" spans="1:74" ht="16.5" customHeight="1" x14ac:dyDescent="0.25">
      <c r="A227" s="26"/>
      <c r="B227" s="26"/>
      <c r="C227" s="26"/>
      <c r="D227" s="26"/>
      <c r="E227" s="26"/>
      <c r="F227" s="1"/>
      <c r="G227" s="260"/>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row>
    <row r="228" spans="1:74" ht="16.5" customHeight="1" x14ac:dyDescent="0.25">
      <c r="A228" s="26"/>
      <c r="B228" s="26"/>
      <c r="C228" s="26"/>
      <c r="D228" s="26"/>
      <c r="E228" s="26"/>
      <c r="F228" s="1"/>
      <c r="G228" s="260"/>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row>
    <row r="229" spans="1:74" ht="16.5" customHeight="1" x14ac:dyDescent="0.25">
      <c r="A229" s="26"/>
      <c r="B229" s="26"/>
      <c r="C229" s="26"/>
      <c r="D229" s="26"/>
      <c r="E229" s="26"/>
      <c r="F229" s="1"/>
      <c r="G229" s="260"/>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row>
    <row r="230" spans="1:74" ht="16.5" customHeight="1" x14ac:dyDescent="0.25">
      <c r="A230" s="26"/>
      <c r="B230" s="26"/>
      <c r="C230" s="26"/>
      <c r="D230" s="26"/>
      <c r="E230" s="26"/>
      <c r="F230" s="1"/>
      <c r="G230" s="260"/>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row>
    <row r="231" spans="1:74" ht="16.5" customHeight="1" x14ac:dyDescent="0.25">
      <c r="A231" s="26"/>
      <c r="B231" s="26"/>
      <c r="C231" s="26"/>
      <c r="D231" s="26"/>
      <c r="E231" s="26"/>
      <c r="F231" s="1"/>
      <c r="G231" s="260"/>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row>
    <row r="232" spans="1:74" ht="16.5" customHeight="1" x14ac:dyDescent="0.25">
      <c r="A232" s="26"/>
      <c r="B232" s="26"/>
      <c r="C232" s="26"/>
      <c r="D232" s="26"/>
      <c r="E232" s="26"/>
      <c r="F232" s="1"/>
      <c r="G232" s="260"/>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row>
    <row r="233" spans="1:74" ht="16.5" customHeight="1" x14ac:dyDescent="0.25">
      <c r="A233" s="26"/>
      <c r="B233" s="26"/>
      <c r="C233" s="26"/>
      <c r="D233" s="26"/>
      <c r="E233" s="26"/>
      <c r="F233" s="1"/>
      <c r="G233" s="260"/>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row>
    <row r="234" spans="1:74" ht="16.5" customHeight="1" x14ac:dyDescent="0.25">
      <c r="A234" s="26"/>
      <c r="B234" s="26"/>
      <c r="C234" s="26"/>
      <c r="D234" s="26"/>
      <c r="E234" s="26"/>
      <c r="F234" s="1"/>
      <c r="G234" s="260"/>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row>
    <row r="235" spans="1:74" ht="16.5" customHeight="1" x14ac:dyDescent="0.25">
      <c r="A235" s="26"/>
      <c r="B235" s="26"/>
      <c r="C235" s="26"/>
      <c r="D235" s="26"/>
      <c r="E235" s="26"/>
      <c r="F235" s="1"/>
      <c r="G235" s="260"/>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row>
    <row r="236" spans="1:74" ht="16.5" customHeight="1" x14ac:dyDescent="0.25">
      <c r="A236" s="26"/>
      <c r="B236" s="26"/>
      <c r="C236" s="26"/>
      <c r="D236" s="26"/>
      <c r="E236" s="26"/>
      <c r="F236" s="1"/>
      <c r="G236" s="260"/>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row>
    <row r="237" spans="1:74" ht="16.5" customHeight="1" x14ac:dyDescent="0.25">
      <c r="A237" s="26"/>
      <c r="B237" s="26"/>
      <c r="C237" s="26"/>
      <c r="D237" s="26"/>
      <c r="E237" s="26"/>
      <c r="F237" s="1"/>
      <c r="G237" s="260"/>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row>
    <row r="238" spans="1:74"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row>
    <row r="239" spans="1:74"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row>
    <row r="240" spans="1:74"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row>
    <row r="241" spans="1:74"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row>
    <row r="242" spans="1:74"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row>
    <row r="243" spans="1:74"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row>
    <row r="244" spans="1:74"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row>
    <row r="245" spans="1:74"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row>
    <row r="246" spans="1:74"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row>
    <row r="247" spans="1:74"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row>
    <row r="248" spans="1:74"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row>
    <row r="249" spans="1:74"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row>
    <row r="250" spans="1:74"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row>
    <row r="251" spans="1:74"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row>
    <row r="252" spans="1:74"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row>
    <row r="253" spans="1:74"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row>
    <row r="254" spans="1:74"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row>
    <row r="255" spans="1:74"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row>
    <row r="256" spans="1:74"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row>
    <row r="257" spans="1:74"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row>
    <row r="258" spans="1:74"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row>
    <row r="259" spans="1:74"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row>
    <row r="260" spans="1:74"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row>
    <row r="261" spans="1:74"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row>
    <row r="262" spans="1:74"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row>
    <row r="263" spans="1:74"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row>
    <row r="264" spans="1:74"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row>
    <row r="265" spans="1:74"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row>
    <row r="266" spans="1:74"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row>
    <row r="267" spans="1:74"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row>
    <row r="268" spans="1:74"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row>
    <row r="269" spans="1:74"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row>
    <row r="270" spans="1:74"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row>
    <row r="271" spans="1:74"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row>
    <row r="272" spans="1:74"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row>
    <row r="273" spans="1:74"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row>
    <row r="274" spans="1:74"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row>
    <row r="275" spans="1:74"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row>
    <row r="276" spans="1:74"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row>
    <row r="277" spans="1:74"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row>
    <row r="278" spans="1:74"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row>
    <row r="279" spans="1:74"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row>
    <row r="280" spans="1:74"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row>
    <row r="281" spans="1:74"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row>
    <row r="282" spans="1:74"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row>
    <row r="283" spans="1:74"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row>
    <row r="284" spans="1:74"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row>
    <row r="285" spans="1:74"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row>
    <row r="286" spans="1:74"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row>
    <row r="287" spans="1:74"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row>
    <row r="288" spans="1:74"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row>
    <row r="289" spans="1:74"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row>
    <row r="290" spans="1:74"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row>
    <row r="291" spans="1:74"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row>
    <row r="292" spans="1:74"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row>
    <row r="293" spans="1:74"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row>
    <row r="294" spans="1:74"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row>
    <row r="295" spans="1:74"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row>
    <row r="296" spans="1:74"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row>
    <row r="297" spans="1:74"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row>
    <row r="298" spans="1:74"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row>
    <row r="299" spans="1:74"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row>
    <row r="300" spans="1:74"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row>
    <row r="301" spans="1:74"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row>
    <row r="302" spans="1:74"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row>
    <row r="303" spans="1:74"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row>
    <row r="304" spans="1:74"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row>
    <row r="305" spans="1:74"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row>
    <row r="306" spans="1:74"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row>
    <row r="307" spans="1:74"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row>
    <row r="308" spans="1:74"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row>
    <row r="309" spans="1:74"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row>
    <row r="310" spans="1:74"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row>
    <row r="311" spans="1:74"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row>
    <row r="312" spans="1:74"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row>
    <row r="313" spans="1:74"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row>
    <row r="314" spans="1:74"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row>
    <row r="315" spans="1:74"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row>
    <row r="316" spans="1:74"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row>
    <row r="317" spans="1:74"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row>
    <row r="318" spans="1:74"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row>
    <row r="319" spans="1:74"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row>
    <row r="320" spans="1:74"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row>
    <row r="321" spans="1:74"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row>
    <row r="322" spans="1:74"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row>
    <row r="323" spans="1:74"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row>
    <row r="324" spans="1:74"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row>
    <row r="325" spans="1:74"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row>
    <row r="326" spans="1:74"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row>
    <row r="327" spans="1:74"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row>
    <row r="328" spans="1:74"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row>
    <row r="329" spans="1:74"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row>
    <row r="330" spans="1:74"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row>
    <row r="331" spans="1:74"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row>
    <row r="332" spans="1:74"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row>
    <row r="333" spans="1:74"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row>
    <row r="334" spans="1:74"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row>
    <row r="335" spans="1:74"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row>
    <row r="336" spans="1:74"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row>
    <row r="337" spans="1:74"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row>
    <row r="338" spans="1:74"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row>
    <row r="339" spans="1:74"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row>
    <row r="340" spans="1:74"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row>
    <row r="341" spans="1:74"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row>
    <row r="342" spans="1:74"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row>
    <row r="343" spans="1:74"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row>
    <row r="344" spans="1:74"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row>
    <row r="345" spans="1:74"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row>
    <row r="346" spans="1:74"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row>
    <row r="347" spans="1:74"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row>
    <row r="348" spans="1:74"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row>
    <row r="349" spans="1:74"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row>
    <row r="350" spans="1:74"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row>
    <row r="351" spans="1:74"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row>
    <row r="352" spans="1:74"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row>
    <row r="353" spans="1:74"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row>
    <row r="354" spans="1:74"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row>
    <row r="355" spans="1:74"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row>
    <row r="356" spans="1:74"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row>
    <row r="357" spans="1:74"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row>
    <row r="358" spans="1:74"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row>
    <row r="359" spans="1:74"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row>
    <row r="360" spans="1:74"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row>
    <row r="361" spans="1:74"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row>
    <row r="362" spans="1:74"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row>
    <row r="363" spans="1:74"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row>
    <row r="364" spans="1:74"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row>
    <row r="365" spans="1:74"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row>
    <row r="366" spans="1:74"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row>
    <row r="367" spans="1:74"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row>
    <row r="368" spans="1:74"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row>
    <row r="369" spans="1:74"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row>
    <row r="370" spans="1:74"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row>
    <row r="371" spans="1:74"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row>
    <row r="372" spans="1:74"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row>
    <row r="373" spans="1:74"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row>
    <row r="374" spans="1:74"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row>
    <row r="375" spans="1:74"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row>
    <row r="376" spans="1:74"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row>
    <row r="377" spans="1:74"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row>
    <row r="378" spans="1:74"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row>
    <row r="379" spans="1:74"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row>
    <row r="380" spans="1:74"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row>
    <row r="381" spans="1:74"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row>
    <row r="382" spans="1:74"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row>
    <row r="383" spans="1:74"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row>
    <row r="384" spans="1:74"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row>
    <row r="385" spans="1:74"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row>
    <row r="386" spans="1:74"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row>
    <row r="387" spans="1:74"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row>
    <row r="388" spans="1:74"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row>
    <row r="389" spans="1:74"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row>
    <row r="390" spans="1:74"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row>
    <row r="391" spans="1:74"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row>
    <row r="392" spans="1:74"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row>
    <row r="393" spans="1:74"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row>
    <row r="394" spans="1:74"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row>
    <row r="395" spans="1:74"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row>
    <row r="396" spans="1:74"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row>
    <row r="397" spans="1:74"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row>
    <row r="398" spans="1:74"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row>
    <row r="399" spans="1:74"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row>
    <row r="400" spans="1:74"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row>
    <row r="401" spans="1:74"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row>
    <row r="402" spans="1:74"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row>
    <row r="403" spans="1:74"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row>
    <row r="404" spans="1:74"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row>
    <row r="405" spans="1:74"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row>
    <row r="406" spans="1:74"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row>
    <row r="407" spans="1:74"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row>
    <row r="408" spans="1:74"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row>
    <row r="409" spans="1:74"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row>
    <row r="410" spans="1:74"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row>
    <row r="411" spans="1:74"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row>
    <row r="412" spans="1:74"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row>
    <row r="413" spans="1:74"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row>
    <row r="414" spans="1:74"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row>
    <row r="415" spans="1:74"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row>
    <row r="416" spans="1:74"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row>
    <row r="417" spans="1:74"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row>
    <row r="418" spans="1:74"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row>
    <row r="419" spans="1:74"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row>
    <row r="420" spans="1:74"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row>
    <row r="421" spans="1:74"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row>
    <row r="422" spans="1:74"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row>
    <row r="423" spans="1:74"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row>
    <row r="424" spans="1:74"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row>
    <row r="425" spans="1:74"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row>
    <row r="426" spans="1:74"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row>
    <row r="427" spans="1:74"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row>
    <row r="428" spans="1:74"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row>
    <row r="429" spans="1:74"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row>
    <row r="430" spans="1:74"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row>
    <row r="431" spans="1:74"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row>
    <row r="432" spans="1:74"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row>
    <row r="433" spans="1:74"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row>
    <row r="434" spans="1:74"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row>
    <row r="435" spans="1:74"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row>
    <row r="436" spans="1:74"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row>
    <row r="437" spans="1:74"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row>
    <row r="438" spans="1:74"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row>
    <row r="439" spans="1:74"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row>
    <row r="440" spans="1:74"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row>
    <row r="441" spans="1:74"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row>
    <row r="442" spans="1:74"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row>
    <row r="443" spans="1:74"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row>
    <row r="444" spans="1:74"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row>
    <row r="445" spans="1:74"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row>
    <row r="446" spans="1:74"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row>
    <row r="447" spans="1:74"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row>
    <row r="448" spans="1:74"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row>
    <row r="449" spans="1:74"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row>
    <row r="450" spans="1:74"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row>
    <row r="451" spans="1:74"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row>
    <row r="452" spans="1:74"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row>
    <row r="453" spans="1:74"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row>
    <row r="454" spans="1:74"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row>
    <row r="455" spans="1:74"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row>
    <row r="456" spans="1:74"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row>
    <row r="457" spans="1:74"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row>
    <row r="458" spans="1:74"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row>
    <row r="459" spans="1:74"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row>
    <row r="460" spans="1:74"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row>
    <row r="461" spans="1:74"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row>
    <row r="462" spans="1:74"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row>
    <row r="463" spans="1:74"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row>
    <row r="464" spans="1:74"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row>
    <row r="465" spans="1:74"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row>
    <row r="466" spans="1:74"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row>
    <row r="467" spans="1:74"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row>
    <row r="468" spans="1:74"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row>
    <row r="469" spans="1:74"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row>
    <row r="470" spans="1:74"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row>
    <row r="471" spans="1:74"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row>
    <row r="472" spans="1:74"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row>
    <row r="473" spans="1:74"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row>
    <row r="474" spans="1:74"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row>
    <row r="475" spans="1:74"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row>
    <row r="476" spans="1:74"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row>
    <row r="477" spans="1:74"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row>
    <row r="478" spans="1:74"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row>
    <row r="479" spans="1:74"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row>
    <row r="480" spans="1:74"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row>
    <row r="481" spans="1:74"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row>
    <row r="482" spans="1:74"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row>
    <row r="483" spans="1:74"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row>
    <row r="484" spans="1:74"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row>
    <row r="485" spans="1:74"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row>
    <row r="486" spans="1:74"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row>
    <row r="487" spans="1:74"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row>
    <row r="488" spans="1:74"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row>
    <row r="489" spans="1:74"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row>
    <row r="490" spans="1:74"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row>
    <row r="491" spans="1:74"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row>
    <row r="492" spans="1:74"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row>
    <row r="493" spans="1:74"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row>
    <row r="494" spans="1:74"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row>
    <row r="495" spans="1:74"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row>
    <row r="496" spans="1:74"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row>
    <row r="497" spans="1:74"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row>
    <row r="498" spans="1:74"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row>
    <row r="499" spans="1:74"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row>
    <row r="500" spans="1:74"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row>
    <row r="501" spans="1:74"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row>
    <row r="502" spans="1:74"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row>
    <row r="503" spans="1:74"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row>
    <row r="504" spans="1:74"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row>
    <row r="505" spans="1:74"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row>
    <row r="506" spans="1:74"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row>
    <row r="507" spans="1:74"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row>
    <row r="508" spans="1:74"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row>
    <row r="509" spans="1:74"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row>
    <row r="510" spans="1:74"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row>
    <row r="511" spans="1:74"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row>
    <row r="512" spans="1:74"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row>
    <row r="513" spans="1:74"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row>
    <row r="514" spans="1:74"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row>
    <row r="515" spans="1:74"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row>
    <row r="516" spans="1:74"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row>
    <row r="517" spans="1:74"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row>
    <row r="518" spans="1:74"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row>
    <row r="519" spans="1:74"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row>
    <row r="520" spans="1:74"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row>
    <row r="521" spans="1:74"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row>
    <row r="522" spans="1:74"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row>
    <row r="523" spans="1:74"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row>
    <row r="524" spans="1:74"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row>
    <row r="525" spans="1:74"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row>
    <row r="526" spans="1:74"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row>
    <row r="527" spans="1:74"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row>
    <row r="528" spans="1:74"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row>
    <row r="529" spans="1:74"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row>
    <row r="530" spans="1:74"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row>
    <row r="531" spans="1:74"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row>
    <row r="532" spans="1:74"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row>
    <row r="533" spans="1:74"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row>
    <row r="534" spans="1:74"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row>
    <row r="535" spans="1:74"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row>
    <row r="536" spans="1:74"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row>
    <row r="537" spans="1:74"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row>
    <row r="538" spans="1:74"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row>
    <row r="539" spans="1:74"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row>
    <row r="540" spans="1:74"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row>
    <row r="541" spans="1:74"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row>
    <row r="542" spans="1:74"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row>
    <row r="543" spans="1:74"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row>
    <row r="544" spans="1:74"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row>
    <row r="545" spans="1:74"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row>
    <row r="546" spans="1:74"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row>
    <row r="547" spans="1:74"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row>
    <row r="548" spans="1:74"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row>
    <row r="549" spans="1:74"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row>
    <row r="550" spans="1:74"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row>
    <row r="551" spans="1:74"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row>
    <row r="552" spans="1:74"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row>
    <row r="553" spans="1:74"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row>
    <row r="554" spans="1:74"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row>
    <row r="555" spans="1:74"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row>
    <row r="556" spans="1:74"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row>
    <row r="557" spans="1:74"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row>
    <row r="558" spans="1:74"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row>
    <row r="559" spans="1:74"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row>
    <row r="560" spans="1:74"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row>
    <row r="561" spans="1:74"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row>
    <row r="562" spans="1:74"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row>
    <row r="563" spans="1:74"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row>
    <row r="564" spans="1:74"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row>
    <row r="565" spans="1:74"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row>
    <row r="566" spans="1:74"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row>
    <row r="567" spans="1:74"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row>
    <row r="568" spans="1:74"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row>
    <row r="569" spans="1:74"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row>
    <row r="570" spans="1:74"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row>
    <row r="571" spans="1:74"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row>
    <row r="572" spans="1:74"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row>
    <row r="573" spans="1:74"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row>
    <row r="574" spans="1:74"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row>
    <row r="575" spans="1:74"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row>
    <row r="576" spans="1:74"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row>
    <row r="577" spans="1:74"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row>
    <row r="578" spans="1:74"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row>
    <row r="579" spans="1:74"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row>
    <row r="580" spans="1:74"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row>
    <row r="581" spans="1:74"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row>
    <row r="582" spans="1:74"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row>
    <row r="583" spans="1:74"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row>
    <row r="584" spans="1:74"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row>
    <row r="585" spans="1:74"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row>
    <row r="586" spans="1:74"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row>
    <row r="587" spans="1:74"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row>
    <row r="588" spans="1:74"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row>
    <row r="589" spans="1:74"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row>
    <row r="590" spans="1:74"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row>
    <row r="591" spans="1:74"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row>
    <row r="592" spans="1:74"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row>
    <row r="593" spans="1:74"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row>
    <row r="594" spans="1:74"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row>
    <row r="595" spans="1:74"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row>
    <row r="596" spans="1:74"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row>
    <row r="597" spans="1:74"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row>
    <row r="598" spans="1:74"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row>
    <row r="599" spans="1:74"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row>
    <row r="600" spans="1:74"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row>
    <row r="601" spans="1:74"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row>
    <row r="602" spans="1:74"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row>
    <row r="603" spans="1:74"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row>
    <row r="604" spans="1:74"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row>
    <row r="605" spans="1:74"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row>
    <row r="606" spans="1:74"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row>
    <row r="607" spans="1:74"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row>
    <row r="608" spans="1:74"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row>
    <row r="609" spans="1:74"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row>
    <row r="610" spans="1:74"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row>
    <row r="611" spans="1:74"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row>
    <row r="612" spans="1:74"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row>
    <row r="613" spans="1:74"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row>
    <row r="614" spans="1:74"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row>
    <row r="615" spans="1:74"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row>
    <row r="616" spans="1:74"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row>
    <row r="617" spans="1:74"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row>
    <row r="618" spans="1:74"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row>
    <row r="619" spans="1:74"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row>
    <row r="620" spans="1:74"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row>
    <row r="621" spans="1:74"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row>
    <row r="622" spans="1:74"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row>
    <row r="623" spans="1:74"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row>
    <row r="624" spans="1:74"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row>
    <row r="625" spans="1:74"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row>
    <row r="626" spans="1:74"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row>
    <row r="627" spans="1:74"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row>
    <row r="628" spans="1:74"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row>
    <row r="629" spans="1:74"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row>
    <row r="630" spans="1:74"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row>
    <row r="631" spans="1:74"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row>
    <row r="632" spans="1:74"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row>
    <row r="633" spans="1:74"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row>
    <row r="634" spans="1:74"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row>
    <row r="635" spans="1:74"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row>
    <row r="636" spans="1:74"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row>
    <row r="637" spans="1:74"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row>
    <row r="638" spans="1:74"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row>
    <row r="639" spans="1:74"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row>
    <row r="640" spans="1:74"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row>
    <row r="641" spans="1:74"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row>
    <row r="642" spans="1:74"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row>
    <row r="643" spans="1:74"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row>
    <row r="644" spans="1:74"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row>
    <row r="645" spans="1:74"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row>
    <row r="646" spans="1:74"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row>
    <row r="647" spans="1:74"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row>
    <row r="648" spans="1:74"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row>
    <row r="649" spans="1:74"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row>
    <row r="650" spans="1:74"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row>
    <row r="651" spans="1:74"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row>
    <row r="652" spans="1:74"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row>
    <row r="653" spans="1:74"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row>
    <row r="654" spans="1:74"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row>
    <row r="655" spans="1:74"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row>
    <row r="656" spans="1:74"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row>
    <row r="657" spans="1:74"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row>
    <row r="658" spans="1:74"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row>
    <row r="659" spans="1:74"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row>
    <row r="660" spans="1:74"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row>
    <row r="661" spans="1:74"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row>
    <row r="662" spans="1:74"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row>
    <row r="663" spans="1:74"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row>
    <row r="664" spans="1:74"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row>
    <row r="665" spans="1:74"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row>
    <row r="666" spans="1:74"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row>
    <row r="667" spans="1:74"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row>
    <row r="668" spans="1:74"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row>
    <row r="669" spans="1:74"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row>
    <row r="670" spans="1:74"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row>
    <row r="671" spans="1:74"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row>
    <row r="672" spans="1:74"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row>
    <row r="673" spans="1:74"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row>
    <row r="674" spans="1:74"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row>
    <row r="675" spans="1:74"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row>
    <row r="676" spans="1:74"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row>
    <row r="677" spans="1:74"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row>
    <row r="678" spans="1:74"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row>
    <row r="679" spans="1:74"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row>
    <row r="680" spans="1:74"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row>
    <row r="681" spans="1:74"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row>
    <row r="682" spans="1:74"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row>
    <row r="683" spans="1:74"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row>
    <row r="684" spans="1:74"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row>
    <row r="685" spans="1:74"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row>
    <row r="686" spans="1:74"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row>
    <row r="687" spans="1:74"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row>
    <row r="688" spans="1:74"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row>
    <row r="689" spans="1:74"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row>
    <row r="690" spans="1:74"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row>
    <row r="691" spans="1:74"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row>
    <row r="692" spans="1:74"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row>
    <row r="693" spans="1:74"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row>
    <row r="694" spans="1:74"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row>
    <row r="695" spans="1:74"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row>
    <row r="696" spans="1:74"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row>
    <row r="697" spans="1:74"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row>
    <row r="698" spans="1:74"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row>
    <row r="699" spans="1:74"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row>
    <row r="700" spans="1:74"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row>
    <row r="701" spans="1:74"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row>
    <row r="702" spans="1:74"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row>
    <row r="703" spans="1:74"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row>
    <row r="704" spans="1:74"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row>
    <row r="705" spans="1:74"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row>
    <row r="706" spans="1:74"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row>
    <row r="707" spans="1:74"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row>
    <row r="708" spans="1:74"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row>
    <row r="709" spans="1:74"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row>
    <row r="710" spans="1:74"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row>
    <row r="711" spans="1:74"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row>
    <row r="712" spans="1:74"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row>
    <row r="713" spans="1:74"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row>
    <row r="714" spans="1:74"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row>
    <row r="715" spans="1:74"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row>
    <row r="716" spans="1:74"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row>
    <row r="717" spans="1:74"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row>
    <row r="718" spans="1:74"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row>
    <row r="719" spans="1:74"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row>
    <row r="720" spans="1:74"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row>
    <row r="721" spans="1:74"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row>
    <row r="722" spans="1:74"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row>
    <row r="723" spans="1:74"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row>
    <row r="724" spans="1:74"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row>
    <row r="725" spans="1:74"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row>
    <row r="726" spans="1:74"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row>
    <row r="727" spans="1:74"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row>
    <row r="728" spans="1:74"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row>
    <row r="729" spans="1:74"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row>
    <row r="730" spans="1:74"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row>
    <row r="731" spans="1:74"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row>
    <row r="732" spans="1:74"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row>
    <row r="733" spans="1:74"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row>
    <row r="734" spans="1:74"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row>
    <row r="735" spans="1:74"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row>
    <row r="736" spans="1:74"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row>
    <row r="737" spans="1:74"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row>
    <row r="738" spans="1:74"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row>
    <row r="739" spans="1:74"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row>
    <row r="740" spans="1:74"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row>
    <row r="741" spans="1:74"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row>
    <row r="742" spans="1:74"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row>
    <row r="743" spans="1:74"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row>
    <row r="744" spans="1:74"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row>
    <row r="745" spans="1:74"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row>
    <row r="746" spans="1:74"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row>
    <row r="747" spans="1:74"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row>
    <row r="748" spans="1:74"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row>
    <row r="749" spans="1:74"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row>
    <row r="750" spans="1:74"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row>
    <row r="751" spans="1:74"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row>
    <row r="752" spans="1:74"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row>
    <row r="753" spans="1:74"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row>
    <row r="754" spans="1:74"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row>
    <row r="755" spans="1:74"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row>
    <row r="756" spans="1:74"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row>
    <row r="757" spans="1:74"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row>
    <row r="758" spans="1:74"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row>
    <row r="759" spans="1:74"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row>
    <row r="760" spans="1:74"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row>
    <row r="761" spans="1:74"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row>
    <row r="762" spans="1:74"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row>
    <row r="763" spans="1:74"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row>
    <row r="764" spans="1:74"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row>
    <row r="765" spans="1:74"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row>
    <row r="766" spans="1:74"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row>
    <row r="767" spans="1:74"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row>
    <row r="768" spans="1:74"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row>
    <row r="769" spans="1:74"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row>
    <row r="770" spans="1:74"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row>
    <row r="771" spans="1:74"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row>
    <row r="772" spans="1:74"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row>
    <row r="773" spans="1:74"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row>
    <row r="774" spans="1:74"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row>
    <row r="775" spans="1:74"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row>
    <row r="776" spans="1:74"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row>
    <row r="777" spans="1:74"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row>
    <row r="778" spans="1:74"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row>
    <row r="779" spans="1:74"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row>
    <row r="780" spans="1:74"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row>
    <row r="781" spans="1:74"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row>
    <row r="782" spans="1:74"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row>
    <row r="783" spans="1:74"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row>
    <row r="784" spans="1:74"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row>
    <row r="785" spans="1:74"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row>
    <row r="786" spans="1:74"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row>
    <row r="787" spans="1:74"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row>
    <row r="788" spans="1:74"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row>
    <row r="789" spans="1:74"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row>
    <row r="790" spans="1:74"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row>
    <row r="791" spans="1:74"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row>
    <row r="792" spans="1:74"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row>
    <row r="793" spans="1:74"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row>
    <row r="794" spans="1:74"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row>
    <row r="795" spans="1:74"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row>
    <row r="796" spans="1:74"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row>
    <row r="797" spans="1:74"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row>
    <row r="798" spans="1:74"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row>
    <row r="799" spans="1:74"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row>
    <row r="800" spans="1:74"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row>
    <row r="801" spans="1:74"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row>
    <row r="802" spans="1:74"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row>
    <row r="803" spans="1:74"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row>
    <row r="804" spans="1:74"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row>
    <row r="805" spans="1:74"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row>
    <row r="806" spans="1:74"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row>
    <row r="807" spans="1:74"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row>
    <row r="808" spans="1:74"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row>
    <row r="809" spans="1:74"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row>
    <row r="810" spans="1:74"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row>
    <row r="811" spans="1:74"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row>
    <row r="812" spans="1:74"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row>
    <row r="813" spans="1:74"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row>
    <row r="814" spans="1:74"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row>
    <row r="815" spans="1:74"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row>
    <row r="816" spans="1:74"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row>
    <row r="817" spans="1:74"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row>
    <row r="818" spans="1:74"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row>
    <row r="819" spans="1:74"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row>
    <row r="820" spans="1:74"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row>
    <row r="821" spans="1:74"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row>
    <row r="822" spans="1:74"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row>
    <row r="823" spans="1:74"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row>
    <row r="824" spans="1:74"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row>
    <row r="825" spans="1:74"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row>
    <row r="826" spans="1:74"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row>
    <row r="827" spans="1:74"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row>
    <row r="828" spans="1:74"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row>
    <row r="829" spans="1:74"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row>
    <row r="830" spans="1:74"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row>
    <row r="831" spans="1:74"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row>
    <row r="832" spans="1:74"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row>
    <row r="833" spans="1:74"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row>
    <row r="834" spans="1:74"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row>
    <row r="835" spans="1:74"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row>
    <row r="836" spans="1:74"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row>
    <row r="837" spans="1:74"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row>
    <row r="838" spans="1:74"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row>
    <row r="839" spans="1:74"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row>
    <row r="840" spans="1:74"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row>
    <row r="841" spans="1:74"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row>
    <row r="842" spans="1:74"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row>
    <row r="843" spans="1:74"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row>
    <row r="844" spans="1:74"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row>
    <row r="845" spans="1:74"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row>
    <row r="846" spans="1:74"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row>
    <row r="847" spans="1:74"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row>
    <row r="848" spans="1:74"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row>
    <row r="849" spans="1:74"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row>
    <row r="850" spans="1:74"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row>
    <row r="851" spans="1:74"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row>
    <row r="852" spans="1:74"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row>
    <row r="853" spans="1:74"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row>
    <row r="854" spans="1:74"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row>
    <row r="855" spans="1:74"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row>
    <row r="856" spans="1:74"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row>
    <row r="857" spans="1:74"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row>
    <row r="858" spans="1:74"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row>
    <row r="859" spans="1:74"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row>
    <row r="860" spans="1:74"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row>
    <row r="861" spans="1:74"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row>
    <row r="862" spans="1:74"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row>
    <row r="863" spans="1:74"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row>
    <row r="864" spans="1:74"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row>
    <row r="865" spans="1:74"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row>
    <row r="866" spans="1:74"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row>
    <row r="867" spans="1:74"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row>
    <row r="868" spans="1:74"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row>
    <row r="869" spans="1:74"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row>
    <row r="870" spans="1:74"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row>
    <row r="871" spans="1:74"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row>
    <row r="872" spans="1:74"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row>
    <row r="873" spans="1:74"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row>
    <row r="874" spans="1:74"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row>
    <row r="875" spans="1:74"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row>
    <row r="876" spans="1:74"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row>
    <row r="877" spans="1:74"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row>
    <row r="878" spans="1:74"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row>
    <row r="879" spans="1:74"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row>
    <row r="880" spans="1:74"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row>
    <row r="881" spans="1:74"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row>
    <row r="882" spans="1:74"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row>
    <row r="883" spans="1:74"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row>
    <row r="884" spans="1:74"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row>
    <row r="885" spans="1:74"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row>
    <row r="886" spans="1:74"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row>
    <row r="887" spans="1:74"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row>
    <row r="888" spans="1:74"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row>
    <row r="889" spans="1:74"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row>
    <row r="890" spans="1:74"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row>
    <row r="891" spans="1:74"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row>
    <row r="892" spans="1:74"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row>
    <row r="893" spans="1:74"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row>
    <row r="894" spans="1:74"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row>
    <row r="895" spans="1:74"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row>
    <row r="896" spans="1:74"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row>
    <row r="897" spans="1:74"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row>
    <row r="898" spans="1:74"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row>
    <row r="899" spans="1:74"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row>
    <row r="900" spans="1:74"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row>
    <row r="901" spans="1:74"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row>
    <row r="902" spans="1:74"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row>
    <row r="903" spans="1:74"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row>
    <row r="904" spans="1:74"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row>
    <row r="905" spans="1:74"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row>
    <row r="906" spans="1:74"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row>
    <row r="907" spans="1:74"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row>
    <row r="908" spans="1:74"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row>
    <row r="909" spans="1:74"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row>
    <row r="910" spans="1:74"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row>
    <row r="911" spans="1:74"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row>
    <row r="912" spans="1:74"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row>
    <row r="913" spans="1:74"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row>
    <row r="914" spans="1:74"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row>
    <row r="915" spans="1:74"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row>
    <row r="916" spans="1:74"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row>
    <row r="917" spans="1:74"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row>
    <row r="918" spans="1:74"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row>
    <row r="919" spans="1:74"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row>
    <row r="920" spans="1:74"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row>
    <row r="921" spans="1:74"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row>
    <row r="922" spans="1:74"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row>
    <row r="923" spans="1:74"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row>
    <row r="924" spans="1:74"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row>
    <row r="925" spans="1:74"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row>
    <row r="926" spans="1:74"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row>
    <row r="927" spans="1:74"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row>
    <row r="928" spans="1:74"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row>
    <row r="929" spans="1:74"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row>
    <row r="930" spans="1:74"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row>
    <row r="931" spans="1:74"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row>
    <row r="932" spans="1:74"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row>
    <row r="933" spans="1:74"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row>
    <row r="934" spans="1:74"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row>
    <row r="935" spans="1:74"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row>
    <row r="936" spans="1:74"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row>
    <row r="937" spans="1:74"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row>
    <row r="938" spans="1:74"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row>
    <row r="939" spans="1:74"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row>
    <row r="940" spans="1:74"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row>
    <row r="941" spans="1:74"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row>
    <row r="942" spans="1:74"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row>
    <row r="943" spans="1:74"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row>
    <row r="944" spans="1:74"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row>
    <row r="945" spans="1:74"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row>
    <row r="946" spans="1:74"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row>
    <row r="947" spans="1:74"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row>
    <row r="948" spans="1:74"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row>
    <row r="949" spans="1:74"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row>
    <row r="950" spans="1:74"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row>
    <row r="951" spans="1:74"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row>
    <row r="952" spans="1:74"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row>
    <row r="953" spans="1:74"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row>
    <row r="954" spans="1:74"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row>
    <row r="955" spans="1:74"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row>
    <row r="956" spans="1:74"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row>
    <row r="957" spans="1:74"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row>
    <row r="958" spans="1:74"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row>
    <row r="959" spans="1:74"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row>
    <row r="960" spans="1:74"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row>
    <row r="961" spans="1:74"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row>
    <row r="962" spans="1:74"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row>
    <row r="963" spans="1:74"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row>
    <row r="964" spans="1:74"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row>
    <row r="965" spans="1:74"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row>
    <row r="966" spans="1:74"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row>
    <row r="967" spans="1:74"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row>
    <row r="968" spans="1:74"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row>
    <row r="969" spans="1:74"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row>
    <row r="970" spans="1:74"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row>
    <row r="971" spans="1:74"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row>
    <row r="972" spans="1:74"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row>
    <row r="973" spans="1:74"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row>
    <row r="974" spans="1:74"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row>
    <row r="975" spans="1:74"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row>
    <row r="976" spans="1:74"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row>
    <row r="977" spans="1:74"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row>
    <row r="978" spans="1:74"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row>
    <row r="979" spans="1:74"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row>
    <row r="980" spans="1:74"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row>
    <row r="981" spans="1:74"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row>
    <row r="982" spans="1:74"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row>
    <row r="983" spans="1:74"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row>
    <row r="984" spans="1:74"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row>
    <row r="985" spans="1:74"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row>
    <row r="986" spans="1:74"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row>
    <row r="987" spans="1:74"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row>
    <row r="988" spans="1:74"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row>
    <row r="989" spans="1:74"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row>
    <row r="990" spans="1:74"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row>
    <row r="991" spans="1:74"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row>
    <row r="992" spans="1:74"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row>
    <row r="993" spans="1:74"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row>
    <row r="994" spans="1:74"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row>
    <row r="995" spans="1:74"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row>
    <row r="996" spans="1:74"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row>
    <row r="997" spans="1:74"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row>
    <row r="998" spans="1:74"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row>
    <row r="999" spans="1:74"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row>
    <row r="1000" spans="1:74"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row>
    <row r="1001" spans="1:74"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row>
    <row r="1002" spans="1:74"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row>
    <row r="1003" spans="1:74"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row>
    <row r="1004" spans="1:74"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row>
  </sheetData>
  <autoFilter ref="A16:BJ37"/>
  <mergeCells count="105">
    <mergeCell ref="AG36:AG37"/>
    <mergeCell ref="AH36:AH37"/>
    <mergeCell ref="AI36:AI37"/>
    <mergeCell ref="AH17:AH19"/>
    <mergeCell ref="AG27:AG29"/>
    <mergeCell ref="AH27:AH29"/>
    <mergeCell ref="AI27:AI29"/>
    <mergeCell ref="AG30:AG31"/>
    <mergeCell ref="AH30:AH31"/>
    <mergeCell ref="AI30:AI31"/>
    <mergeCell ref="AG22:AG24"/>
    <mergeCell ref="AH22:AH24"/>
    <mergeCell ref="AI22:AI24"/>
    <mergeCell ref="AG25:AG26"/>
    <mergeCell ref="AH25:AH26"/>
    <mergeCell ref="AI25:AI26"/>
    <mergeCell ref="AG17:AG19"/>
    <mergeCell ref="AI17:AI19"/>
    <mergeCell ref="AG20:AG21"/>
    <mergeCell ref="AH20:AH21"/>
    <mergeCell ref="AI20:AI21"/>
    <mergeCell ref="I25:I26"/>
    <mergeCell ref="G30:G31"/>
    <mergeCell ref="H30:H31"/>
    <mergeCell ref="I30:I31"/>
    <mergeCell ref="I36:I37"/>
    <mergeCell ref="H36:H37"/>
    <mergeCell ref="F36:F37"/>
    <mergeCell ref="G36:G37"/>
    <mergeCell ref="G17:G19"/>
    <mergeCell ref="H17:H19"/>
    <mergeCell ref="I17:I19"/>
    <mergeCell ref="I20:I21"/>
    <mergeCell ref="G20:G21"/>
    <mergeCell ref="H20:H21"/>
    <mergeCell ref="I22:I24"/>
    <mergeCell ref="G22:G24"/>
    <mergeCell ref="H22:H24"/>
    <mergeCell ref="G27:G29"/>
    <mergeCell ref="H27:H29"/>
    <mergeCell ref="I27:I29"/>
    <mergeCell ref="G25:G26"/>
    <mergeCell ref="H25:H26"/>
    <mergeCell ref="A36:A37"/>
    <mergeCell ref="B36:B37"/>
    <mergeCell ref="C36:C37"/>
    <mergeCell ref="D36:D37"/>
    <mergeCell ref="E36:E37"/>
    <mergeCell ref="F25:F26"/>
    <mergeCell ref="A27:A29"/>
    <mergeCell ref="B27:B29"/>
    <mergeCell ref="C27:C29"/>
    <mergeCell ref="D27:D29"/>
    <mergeCell ref="E27:E29"/>
    <mergeCell ref="F27:F29"/>
    <mergeCell ref="A25:A26"/>
    <mergeCell ref="B25:B26"/>
    <mergeCell ref="C25:C26"/>
    <mergeCell ref="D25:D26"/>
    <mergeCell ref="E25:E26"/>
    <mergeCell ref="B22:B24"/>
    <mergeCell ref="A22:A24"/>
    <mergeCell ref="D22:D24"/>
    <mergeCell ref="E22:E24"/>
    <mergeCell ref="F22:F24"/>
    <mergeCell ref="C22:C24"/>
    <mergeCell ref="F17:F19"/>
    <mergeCell ref="A20:A21"/>
    <mergeCell ref="B20:B21"/>
    <mergeCell ref="C20:C21"/>
    <mergeCell ref="D20:D21"/>
    <mergeCell ref="E20:E21"/>
    <mergeCell ref="F20:F21"/>
    <mergeCell ref="A17:A19"/>
    <mergeCell ref="B17:B19"/>
    <mergeCell ref="C17:C19"/>
    <mergeCell ref="D17:D19"/>
    <mergeCell ref="E17:E19"/>
    <mergeCell ref="A5:B8"/>
    <mergeCell ref="C5:BG8"/>
    <mergeCell ref="BH5:BJ5"/>
    <mergeCell ref="BH6:BJ6"/>
    <mergeCell ref="BH7:BJ7"/>
    <mergeCell ref="BH8:BJ8"/>
    <mergeCell ref="A9:BJ9"/>
    <mergeCell ref="BO14:BR14"/>
    <mergeCell ref="BS14:BV14"/>
    <mergeCell ref="BK15:BL15"/>
    <mergeCell ref="BO15:BP15"/>
    <mergeCell ref="BS15:BT15"/>
    <mergeCell ref="K15:AC15"/>
    <mergeCell ref="AM15:AR15"/>
    <mergeCell ref="A10:B10"/>
    <mergeCell ref="C10:BJ10"/>
    <mergeCell ref="A11:BK11"/>
    <mergeCell ref="A12:BK12"/>
    <mergeCell ref="A13:BJ13"/>
    <mergeCell ref="A14:BJ14"/>
    <mergeCell ref="BK14:BN14"/>
    <mergeCell ref="F30:F31"/>
    <mergeCell ref="A30:A31"/>
    <mergeCell ref="B30:B31"/>
    <mergeCell ref="C30:C31"/>
    <mergeCell ref="D30:D31"/>
    <mergeCell ref="E30:E31"/>
  </mergeCells>
  <conditionalFormatting sqref="I17">
    <cfRule type="cellIs" dxfId="123" priority="11" operator="equal">
      <formula>"Muy Alta"</formula>
    </cfRule>
  </conditionalFormatting>
  <conditionalFormatting sqref="I17">
    <cfRule type="cellIs" dxfId="122" priority="12" operator="equal">
      <formula>"Alta"</formula>
    </cfRule>
  </conditionalFormatting>
  <conditionalFormatting sqref="I17">
    <cfRule type="cellIs" dxfId="121" priority="13" operator="equal">
      <formula>"Media"</formula>
    </cfRule>
  </conditionalFormatting>
  <conditionalFormatting sqref="I17">
    <cfRule type="cellIs" dxfId="120" priority="14" operator="equal">
      <formula>"Baja"</formula>
    </cfRule>
  </conditionalFormatting>
  <conditionalFormatting sqref="I17">
    <cfRule type="cellIs" dxfId="119" priority="15" operator="equal">
      <formula>"Muy Baja"</formula>
    </cfRule>
  </conditionalFormatting>
  <conditionalFormatting sqref="I20">
    <cfRule type="cellIs" dxfId="118" priority="16" operator="equal">
      <formula>"Muy Alta"</formula>
    </cfRule>
  </conditionalFormatting>
  <conditionalFormatting sqref="I20">
    <cfRule type="cellIs" dxfId="117" priority="17" operator="equal">
      <formula>"Alta"</formula>
    </cfRule>
  </conditionalFormatting>
  <conditionalFormatting sqref="I20">
    <cfRule type="cellIs" dxfId="116" priority="18" operator="equal">
      <formula>"Media"</formula>
    </cfRule>
  </conditionalFormatting>
  <conditionalFormatting sqref="I20">
    <cfRule type="cellIs" dxfId="115" priority="19" operator="equal">
      <formula>"Baja"</formula>
    </cfRule>
  </conditionalFormatting>
  <conditionalFormatting sqref="I20">
    <cfRule type="cellIs" dxfId="114" priority="20" operator="equal">
      <formula>"Muy Baja"</formula>
    </cfRule>
  </conditionalFormatting>
  <conditionalFormatting sqref="I25">
    <cfRule type="cellIs" dxfId="113" priority="21" operator="equal">
      <formula>"Muy Alta"</formula>
    </cfRule>
  </conditionalFormatting>
  <conditionalFormatting sqref="I25">
    <cfRule type="cellIs" dxfId="112" priority="22" operator="equal">
      <formula>"Alta"</formula>
    </cfRule>
  </conditionalFormatting>
  <conditionalFormatting sqref="I25">
    <cfRule type="cellIs" dxfId="111" priority="23" operator="equal">
      <formula>"Media"</formula>
    </cfRule>
  </conditionalFormatting>
  <conditionalFormatting sqref="I25">
    <cfRule type="cellIs" dxfId="110" priority="24" operator="equal">
      <formula>"Baja"</formula>
    </cfRule>
  </conditionalFormatting>
  <conditionalFormatting sqref="I25">
    <cfRule type="cellIs" dxfId="109" priority="25" operator="equal">
      <formula>"Muy Baja"</formula>
    </cfRule>
  </conditionalFormatting>
  <conditionalFormatting sqref="I27">
    <cfRule type="cellIs" dxfId="108" priority="26" operator="equal">
      <formula>"Muy Alta"</formula>
    </cfRule>
  </conditionalFormatting>
  <conditionalFormatting sqref="I27">
    <cfRule type="cellIs" dxfId="107" priority="27" operator="equal">
      <formula>"Alta"</formula>
    </cfRule>
  </conditionalFormatting>
  <conditionalFormatting sqref="I27">
    <cfRule type="cellIs" dxfId="106" priority="28" operator="equal">
      <formula>"Media"</formula>
    </cfRule>
  </conditionalFormatting>
  <conditionalFormatting sqref="I27">
    <cfRule type="cellIs" dxfId="105" priority="29" operator="equal">
      <formula>"Baja"</formula>
    </cfRule>
  </conditionalFormatting>
  <conditionalFormatting sqref="I27">
    <cfRule type="cellIs" dxfId="104" priority="30" operator="equal">
      <formula>"Muy Baja"</formula>
    </cfRule>
  </conditionalFormatting>
  <conditionalFormatting sqref="I30">
    <cfRule type="cellIs" dxfId="103" priority="31" operator="equal">
      <formula>"Muy Alta"</formula>
    </cfRule>
  </conditionalFormatting>
  <conditionalFormatting sqref="I30">
    <cfRule type="cellIs" dxfId="102" priority="32" operator="equal">
      <formula>"Alta"</formula>
    </cfRule>
  </conditionalFormatting>
  <conditionalFormatting sqref="I30">
    <cfRule type="cellIs" dxfId="101" priority="33" operator="equal">
      <formula>"Media"</formula>
    </cfRule>
  </conditionalFormatting>
  <conditionalFormatting sqref="I30">
    <cfRule type="cellIs" dxfId="100" priority="34" operator="equal">
      <formula>"Baja"</formula>
    </cfRule>
  </conditionalFormatting>
  <conditionalFormatting sqref="I30">
    <cfRule type="cellIs" dxfId="99" priority="35" operator="equal">
      <formula>"Muy Baja"</formula>
    </cfRule>
  </conditionalFormatting>
  <conditionalFormatting sqref="I32:I36">
    <cfRule type="cellIs" dxfId="98" priority="36" operator="equal">
      <formula>"Muy Alta"</formula>
    </cfRule>
  </conditionalFormatting>
  <conditionalFormatting sqref="I32:I36">
    <cfRule type="cellIs" dxfId="97" priority="37" operator="equal">
      <formula>"Alta"</formula>
    </cfRule>
  </conditionalFormatting>
  <conditionalFormatting sqref="I32:I36">
    <cfRule type="cellIs" dxfId="96" priority="38" operator="equal">
      <formula>"Media"</formula>
    </cfRule>
  </conditionalFormatting>
  <conditionalFormatting sqref="I32:I36">
    <cfRule type="cellIs" dxfId="95" priority="39" operator="equal">
      <formula>"Baja"</formula>
    </cfRule>
  </conditionalFormatting>
  <conditionalFormatting sqref="I32:I36">
    <cfRule type="cellIs" dxfId="94" priority="40" operator="equal">
      <formula>"Muy Baja"</formula>
    </cfRule>
  </conditionalFormatting>
  <conditionalFormatting sqref="AD17:AD19 AD22:AD24">
    <cfRule type="colorScale" priority="41">
      <colorScale>
        <cfvo type="formula" val="0"/>
        <cfvo type="formula" val="6"/>
        <cfvo type="formula" val="11"/>
        <color rgb="FFFFC000"/>
        <color rgb="FFFFFF00"/>
        <color rgb="FFFF0000"/>
      </colorScale>
    </cfRule>
  </conditionalFormatting>
  <conditionalFormatting sqref="AD20">
    <cfRule type="colorScale" priority="42">
      <colorScale>
        <cfvo type="formula" val="0"/>
        <cfvo type="formula" val="6"/>
        <cfvo type="formula" val="11"/>
        <color rgb="FFFFC000"/>
        <color rgb="FFFFFF00"/>
        <color rgb="FFFF0000"/>
      </colorScale>
    </cfRule>
  </conditionalFormatting>
  <conditionalFormatting sqref="AD25">
    <cfRule type="colorScale" priority="43">
      <colorScale>
        <cfvo type="formula" val="0"/>
        <cfvo type="formula" val="6"/>
        <cfvo type="formula" val="11"/>
        <color rgb="FFFFC000"/>
        <color rgb="FFFFFF00"/>
        <color rgb="FFFF0000"/>
      </colorScale>
    </cfRule>
  </conditionalFormatting>
  <conditionalFormatting sqref="AD27:AD29">
    <cfRule type="colorScale" priority="44">
      <colorScale>
        <cfvo type="formula" val="0"/>
        <cfvo type="formula" val="6"/>
        <cfvo type="formula" val="11"/>
        <color rgb="FFFFC000"/>
        <color rgb="FFFFFF00"/>
        <color rgb="FFFF0000"/>
      </colorScale>
    </cfRule>
  </conditionalFormatting>
  <conditionalFormatting sqref="AD30">
    <cfRule type="colorScale" priority="45">
      <colorScale>
        <cfvo type="formula" val="0"/>
        <cfvo type="formula" val="6"/>
        <cfvo type="formula" val="11"/>
        <color rgb="FFFFC000"/>
        <color rgb="FFFFFF00"/>
        <color rgb="FFFF0000"/>
      </colorScale>
    </cfRule>
  </conditionalFormatting>
  <conditionalFormatting sqref="AD32">
    <cfRule type="colorScale" priority="46">
      <colorScale>
        <cfvo type="formula" val="0"/>
        <cfvo type="formula" val="6"/>
        <cfvo type="formula" val="11"/>
        <color rgb="FFFFC000"/>
        <color rgb="FFFFFF00"/>
        <color rgb="FFFF0000"/>
      </colorScale>
    </cfRule>
  </conditionalFormatting>
  <conditionalFormatting sqref="AD33">
    <cfRule type="colorScale" priority="47">
      <colorScale>
        <cfvo type="formula" val="0"/>
        <cfvo type="formula" val="6"/>
        <cfvo type="formula" val="11"/>
        <color rgb="FFFFC000"/>
        <color rgb="FFFFFF00"/>
        <color rgb="FFFF0000"/>
      </colorScale>
    </cfRule>
  </conditionalFormatting>
  <conditionalFormatting sqref="AD34">
    <cfRule type="colorScale" priority="48">
      <colorScale>
        <cfvo type="formula" val="0"/>
        <cfvo type="formula" val="6"/>
        <cfvo type="formula" val="11"/>
        <color rgb="FFFFC000"/>
        <color rgb="FFFFFF00"/>
        <color rgb="FFFF0000"/>
      </colorScale>
    </cfRule>
  </conditionalFormatting>
  <conditionalFormatting sqref="AD35">
    <cfRule type="colorScale" priority="49">
      <colorScale>
        <cfvo type="formula" val="0"/>
        <cfvo type="formula" val="6"/>
        <cfvo type="formula" val="11"/>
        <color rgb="FFFFC000"/>
        <color rgb="FFFFFF00"/>
        <color rgb="FFFF0000"/>
      </colorScale>
    </cfRule>
  </conditionalFormatting>
  <conditionalFormatting sqref="AD36">
    <cfRule type="colorScale" priority="50">
      <colorScale>
        <cfvo type="formula" val="0"/>
        <cfvo type="formula" val="6"/>
        <cfvo type="formula" val="11"/>
        <color rgb="FFFFC000"/>
        <color rgb="FFFFFF00"/>
        <color rgb="FFFF0000"/>
      </colorScale>
    </cfRule>
  </conditionalFormatting>
  <conditionalFormatting sqref="AF17">
    <cfRule type="containsText" dxfId="93" priority="51" operator="containsText" text="❌">
      <formula>NOT(ISERROR(SEARCH(("❌"),(AF17))))</formula>
    </cfRule>
  </conditionalFormatting>
  <conditionalFormatting sqref="AF20">
    <cfRule type="containsText" dxfId="92" priority="52" operator="containsText" text="❌">
      <formula>NOT(ISERROR(SEARCH(("❌"),(AF20))))</formula>
    </cfRule>
  </conditionalFormatting>
  <conditionalFormatting sqref="AF22">
    <cfRule type="containsText" dxfId="91" priority="53" operator="containsText" text="❌">
      <formula>NOT(ISERROR(SEARCH(("❌"),(AF22))))</formula>
    </cfRule>
  </conditionalFormatting>
  <conditionalFormatting sqref="AF25">
    <cfRule type="containsText" dxfId="90" priority="54" operator="containsText" text="❌">
      <formula>NOT(ISERROR(SEARCH(("❌"),(AF25))))</formula>
    </cfRule>
  </conditionalFormatting>
  <conditionalFormatting sqref="AF27">
    <cfRule type="containsText" dxfId="89" priority="55" operator="containsText" text="❌">
      <formula>NOT(ISERROR(SEARCH(("❌"),(AF27))))</formula>
    </cfRule>
  </conditionalFormatting>
  <conditionalFormatting sqref="AF30">
    <cfRule type="containsText" dxfId="88" priority="56" operator="containsText" text="❌">
      <formula>NOT(ISERROR(SEARCH(("❌"),(AF30))))</formula>
    </cfRule>
  </conditionalFormatting>
  <conditionalFormatting sqref="AF32:AF36">
    <cfRule type="containsText" dxfId="87" priority="57" operator="containsText" text="❌">
      <formula>NOT(ISERROR(SEARCH(("❌"),(AF32))))</formula>
    </cfRule>
  </conditionalFormatting>
  <conditionalFormatting sqref="AG17">
    <cfRule type="cellIs" dxfId="86" priority="58" operator="equal">
      <formula>"Catastrófico"</formula>
    </cfRule>
  </conditionalFormatting>
  <conditionalFormatting sqref="AG17">
    <cfRule type="cellIs" dxfId="85" priority="59" operator="equal">
      <formula>"Mayor"</formula>
    </cfRule>
  </conditionalFormatting>
  <conditionalFormatting sqref="AG17">
    <cfRule type="cellIs" dxfId="84" priority="60" operator="equal">
      <formula>"Moderado"</formula>
    </cfRule>
  </conditionalFormatting>
  <conditionalFormatting sqref="AG17">
    <cfRule type="cellIs" dxfId="83" priority="61" operator="equal">
      <formula>"Menor"</formula>
    </cfRule>
  </conditionalFormatting>
  <conditionalFormatting sqref="AG17">
    <cfRule type="cellIs" dxfId="82" priority="62" operator="equal">
      <formula>"Leve"</formula>
    </cfRule>
  </conditionalFormatting>
  <conditionalFormatting sqref="AG20">
    <cfRule type="cellIs" dxfId="81" priority="63" operator="equal">
      <formula>"Catastrófico"</formula>
    </cfRule>
  </conditionalFormatting>
  <conditionalFormatting sqref="AG20">
    <cfRule type="cellIs" dxfId="80" priority="64" operator="equal">
      <formula>"Mayor"</formula>
    </cfRule>
  </conditionalFormatting>
  <conditionalFormatting sqref="AG20">
    <cfRule type="cellIs" dxfId="79" priority="65" operator="equal">
      <formula>"Moderado"</formula>
    </cfRule>
  </conditionalFormatting>
  <conditionalFormatting sqref="AG20">
    <cfRule type="cellIs" dxfId="78" priority="66" operator="equal">
      <formula>"Menor"</formula>
    </cfRule>
  </conditionalFormatting>
  <conditionalFormatting sqref="AG20">
    <cfRule type="cellIs" dxfId="77" priority="67" operator="equal">
      <formula>"Leve"</formula>
    </cfRule>
  </conditionalFormatting>
  <conditionalFormatting sqref="AG22">
    <cfRule type="cellIs" dxfId="76" priority="68" operator="equal">
      <formula>"Catastrófico"</formula>
    </cfRule>
  </conditionalFormatting>
  <conditionalFormatting sqref="AG22">
    <cfRule type="cellIs" dxfId="75" priority="69" operator="equal">
      <formula>"Mayor"</formula>
    </cfRule>
  </conditionalFormatting>
  <conditionalFormatting sqref="AG22">
    <cfRule type="cellIs" dxfId="74" priority="70" operator="equal">
      <formula>"Moderado"</formula>
    </cfRule>
  </conditionalFormatting>
  <conditionalFormatting sqref="AG22">
    <cfRule type="cellIs" dxfId="73" priority="71" operator="equal">
      <formula>"Menor"</formula>
    </cfRule>
  </conditionalFormatting>
  <conditionalFormatting sqref="AG22">
    <cfRule type="cellIs" dxfId="72" priority="72" operator="equal">
      <formula>"Leve"</formula>
    </cfRule>
  </conditionalFormatting>
  <conditionalFormatting sqref="AG25">
    <cfRule type="cellIs" dxfId="71" priority="73" operator="equal">
      <formula>"Catastrófico"</formula>
    </cfRule>
  </conditionalFormatting>
  <conditionalFormatting sqref="AG25">
    <cfRule type="cellIs" dxfId="70" priority="74" operator="equal">
      <formula>"Mayor"</formula>
    </cfRule>
  </conditionalFormatting>
  <conditionalFormatting sqref="AG25">
    <cfRule type="cellIs" dxfId="69" priority="75" operator="equal">
      <formula>"Moderado"</formula>
    </cfRule>
  </conditionalFormatting>
  <conditionalFormatting sqref="AG25">
    <cfRule type="cellIs" dxfId="68" priority="76" operator="equal">
      <formula>"Menor"</formula>
    </cfRule>
  </conditionalFormatting>
  <conditionalFormatting sqref="AG25">
    <cfRule type="cellIs" dxfId="67" priority="77" operator="equal">
      <formula>"Leve"</formula>
    </cfRule>
  </conditionalFormatting>
  <conditionalFormatting sqref="AG27">
    <cfRule type="cellIs" dxfId="66" priority="78" operator="equal">
      <formula>"Catastrófico"</formula>
    </cfRule>
  </conditionalFormatting>
  <conditionalFormatting sqref="AG27">
    <cfRule type="cellIs" dxfId="65" priority="79" operator="equal">
      <formula>"Mayor"</formula>
    </cfRule>
  </conditionalFormatting>
  <conditionalFormatting sqref="AG27">
    <cfRule type="cellIs" dxfId="64" priority="80" operator="equal">
      <formula>"Moderado"</formula>
    </cfRule>
  </conditionalFormatting>
  <conditionalFormatting sqref="AG27">
    <cfRule type="cellIs" dxfId="63" priority="81" operator="equal">
      <formula>"Menor"</formula>
    </cfRule>
  </conditionalFormatting>
  <conditionalFormatting sqref="AG27">
    <cfRule type="cellIs" dxfId="62" priority="82" operator="equal">
      <formula>"Leve"</formula>
    </cfRule>
  </conditionalFormatting>
  <conditionalFormatting sqref="AG30">
    <cfRule type="cellIs" dxfId="61" priority="83" operator="equal">
      <formula>"Catastrófico"</formula>
    </cfRule>
  </conditionalFormatting>
  <conditionalFormatting sqref="AG30">
    <cfRule type="cellIs" dxfId="60" priority="84" operator="equal">
      <formula>"Mayor"</formula>
    </cfRule>
  </conditionalFormatting>
  <conditionalFormatting sqref="AG30">
    <cfRule type="cellIs" dxfId="59" priority="85" operator="equal">
      <formula>"Moderado"</formula>
    </cfRule>
  </conditionalFormatting>
  <conditionalFormatting sqref="AG30">
    <cfRule type="cellIs" dxfId="58" priority="86" operator="equal">
      <formula>"Menor"</formula>
    </cfRule>
  </conditionalFormatting>
  <conditionalFormatting sqref="AG30">
    <cfRule type="cellIs" dxfId="57" priority="87" operator="equal">
      <formula>"Leve"</formula>
    </cfRule>
  </conditionalFormatting>
  <conditionalFormatting sqref="AG32 AG34:AG36">
    <cfRule type="cellIs" dxfId="56" priority="88" operator="equal">
      <formula>"Catastrófico"</formula>
    </cfRule>
  </conditionalFormatting>
  <conditionalFormatting sqref="AG32 AG34:AG36">
    <cfRule type="cellIs" dxfId="55" priority="89" operator="equal">
      <formula>"Mayor"</formula>
    </cfRule>
  </conditionalFormatting>
  <conditionalFormatting sqref="AG32 AG34:AG36">
    <cfRule type="cellIs" dxfId="54" priority="90" operator="equal">
      <formula>"Moderado"</formula>
    </cfRule>
  </conditionalFormatting>
  <conditionalFormatting sqref="AG32 AG34:AG36">
    <cfRule type="cellIs" dxfId="53" priority="91" operator="equal">
      <formula>"Menor"</formula>
    </cfRule>
  </conditionalFormatting>
  <conditionalFormatting sqref="AG32 AG34:AG36">
    <cfRule type="cellIs" dxfId="52" priority="92" operator="equal">
      <formula>"Leve"</formula>
    </cfRule>
  </conditionalFormatting>
  <conditionalFormatting sqref="AI17">
    <cfRule type="cellIs" dxfId="51" priority="93" operator="equal">
      <formula>"Extremo"</formula>
    </cfRule>
  </conditionalFormatting>
  <conditionalFormatting sqref="AI17">
    <cfRule type="cellIs" dxfId="50" priority="94" operator="equal">
      <formula>"Alto"</formula>
    </cfRule>
  </conditionalFormatting>
  <conditionalFormatting sqref="AI17">
    <cfRule type="cellIs" dxfId="49" priority="95" operator="equal">
      <formula>"Moderado"</formula>
    </cfRule>
  </conditionalFormatting>
  <conditionalFormatting sqref="AI17">
    <cfRule type="cellIs" dxfId="48" priority="96" operator="equal">
      <formula>"Bajo"</formula>
    </cfRule>
  </conditionalFormatting>
  <conditionalFormatting sqref="AI20">
    <cfRule type="cellIs" dxfId="47" priority="97" operator="equal">
      <formula>"Extremo"</formula>
    </cfRule>
  </conditionalFormatting>
  <conditionalFormatting sqref="AI20">
    <cfRule type="cellIs" dxfId="46" priority="98" operator="equal">
      <formula>"Alto"</formula>
    </cfRule>
  </conditionalFormatting>
  <conditionalFormatting sqref="AI20">
    <cfRule type="cellIs" dxfId="45" priority="99" operator="equal">
      <formula>"Moderado"</formula>
    </cfRule>
  </conditionalFormatting>
  <conditionalFormatting sqref="AI20">
    <cfRule type="cellIs" dxfId="44" priority="100" operator="equal">
      <formula>"Bajo"</formula>
    </cfRule>
  </conditionalFormatting>
  <conditionalFormatting sqref="AI22">
    <cfRule type="cellIs" dxfId="43" priority="101" operator="equal">
      <formula>"Extremo"</formula>
    </cfRule>
  </conditionalFormatting>
  <conditionalFormatting sqref="AI22">
    <cfRule type="cellIs" dxfId="42" priority="102" operator="equal">
      <formula>"Alto"</formula>
    </cfRule>
  </conditionalFormatting>
  <conditionalFormatting sqref="AI22">
    <cfRule type="cellIs" dxfId="41" priority="103" operator="equal">
      <formula>"Moderado"</formula>
    </cfRule>
  </conditionalFormatting>
  <conditionalFormatting sqref="AI22">
    <cfRule type="cellIs" dxfId="40" priority="104" operator="equal">
      <formula>"Bajo"</formula>
    </cfRule>
  </conditionalFormatting>
  <conditionalFormatting sqref="AI25">
    <cfRule type="cellIs" dxfId="39" priority="105" operator="equal">
      <formula>"Extremo"</formula>
    </cfRule>
  </conditionalFormatting>
  <conditionalFormatting sqref="AI25">
    <cfRule type="cellIs" dxfId="38" priority="106" operator="equal">
      <formula>"Alto"</formula>
    </cfRule>
  </conditionalFormatting>
  <conditionalFormatting sqref="AI25">
    <cfRule type="cellIs" dxfId="37" priority="107" operator="equal">
      <formula>"Moderado"</formula>
    </cfRule>
  </conditionalFormatting>
  <conditionalFormatting sqref="AI25">
    <cfRule type="cellIs" dxfId="36" priority="108" operator="equal">
      <formula>"Bajo"</formula>
    </cfRule>
  </conditionalFormatting>
  <conditionalFormatting sqref="AI27">
    <cfRule type="cellIs" dxfId="35" priority="109" operator="equal">
      <formula>"Extremo"</formula>
    </cfRule>
  </conditionalFormatting>
  <conditionalFormatting sqref="AI27">
    <cfRule type="cellIs" dxfId="34" priority="110" operator="equal">
      <formula>"Alto"</formula>
    </cfRule>
  </conditionalFormatting>
  <conditionalFormatting sqref="AI27">
    <cfRule type="cellIs" dxfId="33" priority="111" operator="equal">
      <formula>"Moderado"</formula>
    </cfRule>
  </conditionalFormatting>
  <conditionalFormatting sqref="AI27">
    <cfRule type="cellIs" dxfId="32" priority="112" operator="equal">
      <formula>"Bajo"</formula>
    </cfRule>
  </conditionalFormatting>
  <conditionalFormatting sqref="AI30">
    <cfRule type="cellIs" dxfId="31" priority="113" operator="equal">
      <formula>"Extremo"</formula>
    </cfRule>
  </conditionalFormatting>
  <conditionalFormatting sqref="AI30">
    <cfRule type="cellIs" dxfId="30" priority="114" operator="equal">
      <formula>"Alto"</formula>
    </cfRule>
  </conditionalFormatting>
  <conditionalFormatting sqref="AI30">
    <cfRule type="cellIs" dxfId="29" priority="115" operator="equal">
      <formula>"Moderado"</formula>
    </cfRule>
  </conditionalFormatting>
  <conditionalFormatting sqref="AI30">
    <cfRule type="cellIs" dxfId="28" priority="116" operator="equal">
      <formula>"Bajo"</formula>
    </cfRule>
  </conditionalFormatting>
  <conditionalFormatting sqref="AI32:AI36">
    <cfRule type="cellIs" dxfId="27" priority="117" operator="equal">
      <formula>"Extremo"</formula>
    </cfRule>
  </conditionalFormatting>
  <conditionalFormatting sqref="AI32:AI36">
    <cfRule type="cellIs" dxfId="26" priority="118" operator="equal">
      <formula>"Alto"</formula>
    </cfRule>
  </conditionalFormatting>
  <conditionalFormatting sqref="AI32:AI36">
    <cfRule type="cellIs" dxfId="25" priority="119" operator="equal">
      <formula>"Moderado"</formula>
    </cfRule>
  </conditionalFormatting>
  <conditionalFormatting sqref="AI32:AI36">
    <cfRule type="cellIs" dxfId="24" priority="120" operator="equal">
      <formula>"Bajo"</formula>
    </cfRule>
  </conditionalFormatting>
  <conditionalFormatting sqref="I22 AT17:AT37">
    <cfRule type="cellIs" dxfId="23" priority="121" operator="equal">
      <formula>"Muy Alta"</formula>
    </cfRule>
  </conditionalFormatting>
  <conditionalFormatting sqref="I22 AT17:AT37">
    <cfRule type="cellIs" dxfId="22" priority="122" operator="equal">
      <formula>"Alta"</formula>
    </cfRule>
  </conditionalFormatting>
  <conditionalFormatting sqref="I22 AT17:AT37">
    <cfRule type="cellIs" dxfId="21" priority="123" operator="equal">
      <formula>"Media"</formula>
    </cfRule>
  </conditionalFormatting>
  <conditionalFormatting sqref="I22 AT17:AT37">
    <cfRule type="cellIs" dxfId="20" priority="124" operator="equal">
      <formula>"Baja"</formula>
    </cfRule>
  </conditionalFormatting>
  <conditionalFormatting sqref="I22 AT17:AT37">
    <cfRule type="cellIs" dxfId="19" priority="125" operator="equal">
      <formula>"Muy Baja"</formula>
    </cfRule>
  </conditionalFormatting>
  <conditionalFormatting sqref="AV17:AV37">
    <cfRule type="cellIs" dxfId="18" priority="126" operator="equal">
      <formula>"Catastrófico"</formula>
    </cfRule>
  </conditionalFormatting>
  <conditionalFormatting sqref="AV17:AV37">
    <cfRule type="cellIs" dxfId="17" priority="127" operator="equal">
      <formula>"Mayor"</formula>
    </cfRule>
  </conditionalFormatting>
  <conditionalFormatting sqref="AV17:AV37">
    <cfRule type="cellIs" dxfId="16" priority="128" operator="equal">
      <formula>"Moderado"</formula>
    </cfRule>
  </conditionalFormatting>
  <conditionalFormatting sqref="AV17:AV37">
    <cfRule type="cellIs" dxfId="15" priority="129" operator="equal">
      <formula>"Menor"</formula>
    </cfRule>
  </conditionalFormatting>
  <conditionalFormatting sqref="AV17:AV37">
    <cfRule type="cellIs" dxfId="14" priority="130" operator="equal">
      <formula>"Leve"</formula>
    </cfRule>
  </conditionalFormatting>
  <conditionalFormatting sqref="AX17:AX37">
    <cfRule type="cellIs" dxfId="13" priority="131" operator="equal">
      <formula>"Extremo"</formula>
    </cfRule>
  </conditionalFormatting>
  <conditionalFormatting sqref="AX17:AX37">
    <cfRule type="cellIs" dxfId="12" priority="132" operator="equal">
      <formula>"Alto"</formula>
    </cfRule>
  </conditionalFormatting>
  <conditionalFormatting sqref="AX17:AX37">
    <cfRule type="cellIs" dxfId="11" priority="133" operator="equal">
      <formula>"Moderado"</formula>
    </cfRule>
  </conditionalFormatting>
  <conditionalFormatting sqref="AX17:AX37">
    <cfRule type="cellIs" dxfId="10" priority="134" operator="equal">
      <formula>"Bajo"</formula>
    </cfRule>
  </conditionalFormatting>
  <conditionalFormatting sqref="AG33">
    <cfRule type="cellIs" dxfId="9" priority="1" operator="equal">
      <formula>"Catastrófico"</formula>
    </cfRule>
  </conditionalFormatting>
  <conditionalFormatting sqref="AG33">
    <cfRule type="cellIs" dxfId="8" priority="2" operator="equal">
      <formula>"Mayor"</formula>
    </cfRule>
  </conditionalFormatting>
  <conditionalFormatting sqref="AG33">
    <cfRule type="cellIs" dxfId="7" priority="3" operator="equal">
      <formula>"Moderado"</formula>
    </cfRule>
  </conditionalFormatting>
  <conditionalFormatting sqref="AG33">
    <cfRule type="cellIs" dxfId="6" priority="4" operator="equal">
      <formula>"Menor"</formula>
    </cfRule>
  </conditionalFormatting>
  <conditionalFormatting sqref="AG33">
    <cfRule type="cellIs" dxfId="5" priority="5" operator="equal">
      <formula>"Leve"</formula>
    </cfRule>
  </conditionalFormatting>
  <pageMargins left="0.7" right="0.7" top="0.75" bottom="0.75" header="0" footer="0"/>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x14ac:dyDescent="0.25"/>
  <cols>
    <col min="1" max="1" width="10.7109375" customWidth="1"/>
    <col min="2" max="2" width="24.140625" customWidth="1"/>
    <col min="3" max="3" width="70.140625" customWidth="1"/>
    <col min="4" max="4" width="29.85546875" customWidth="1"/>
    <col min="5" max="24" width="10.7109375" customWidth="1"/>
  </cols>
  <sheetData>
    <row r="1" spans="1:24" ht="23.25" x14ac:dyDescent="0.25">
      <c r="A1" s="196"/>
      <c r="B1" s="536" t="s">
        <v>487</v>
      </c>
      <c r="C1" s="446"/>
      <c r="D1" s="446"/>
      <c r="E1" s="196"/>
      <c r="F1" s="196"/>
      <c r="G1" s="196"/>
      <c r="H1" s="196"/>
      <c r="I1" s="196"/>
      <c r="J1" s="196"/>
      <c r="K1" s="196"/>
      <c r="L1" s="196"/>
      <c r="M1" s="196"/>
      <c r="N1" s="196"/>
      <c r="O1" s="196"/>
      <c r="P1" s="196"/>
      <c r="Q1" s="196"/>
      <c r="R1" s="196"/>
      <c r="S1" s="196"/>
      <c r="T1" s="196"/>
      <c r="U1" s="196"/>
      <c r="V1" s="196"/>
      <c r="W1" s="196"/>
      <c r="X1" s="196"/>
    </row>
    <row r="2" spans="1:24" x14ac:dyDescent="0.25">
      <c r="A2" s="196"/>
      <c r="B2" s="196"/>
      <c r="C2" s="196"/>
      <c r="D2" s="196"/>
      <c r="E2" s="196"/>
      <c r="F2" s="196"/>
      <c r="G2" s="196"/>
      <c r="H2" s="196"/>
      <c r="I2" s="196"/>
      <c r="J2" s="196"/>
      <c r="K2" s="196"/>
      <c r="L2" s="196"/>
      <c r="M2" s="196"/>
      <c r="N2" s="196"/>
      <c r="O2" s="196"/>
      <c r="P2" s="196"/>
      <c r="Q2" s="196"/>
      <c r="R2" s="196"/>
      <c r="S2" s="196"/>
      <c r="T2" s="196"/>
      <c r="U2" s="196"/>
      <c r="V2" s="196"/>
      <c r="W2" s="196"/>
      <c r="X2" s="196"/>
    </row>
    <row r="3" spans="1:24" ht="25.5" x14ac:dyDescent="0.25">
      <c r="A3" s="196"/>
      <c r="B3" s="327"/>
      <c r="C3" s="328" t="s">
        <v>488</v>
      </c>
      <c r="D3" s="328" t="s">
        <v>190</v>
      </c>
      <c r="E3" s="196"/>
      <c r="F3" s="196"/>
      <c r="G3" s="196"/>
      <c r="H3" s="196"/>
      <c r="I3" s="196"/>
      <c r="J3" s="196"/>
      <c r="K3" s="196"/>
      <c r="L3" s="196"/>
      <c r="M3" s="196"/>
      <c r="N3" s="196"/>
      <c r="O3" s="196"/>
      <c r="P3" s="196"/>
      <c r="Q3" s="196"/>
      <c r="R3" s="196"/>
      <c r="S3" s="196"/>
      <c r="T3" s="196"/>
      <c r="U3" s="196"/>
      <c r="V3" s="196"/>
      <c r="W3" s="196"/>
      <c r="X3" s="196"/>
    </row>
    <row r="4" spans="1:24" ht="51" x14ac:dyDescent="0.25">
      <c r="A4" s="196"/>
      <c r="B4" s="329" t="s">
        <v>489</v>
      </c>
      <c r="C4" s="330" t="s">
        <v>490</v>
      </c>
      <c r="D4" s="331">
        <v>0.2</v>
      </c>
      <c r="E4" s="196"/>
      <c r="F4" s="196"/>
      <c r="G4" s="196"/>
      <c r="H4" s="196"/>
      <c r="I4" s="196"/>
      <c r="J4" s="196"/>
      <c r="K4" s="196"/>
      <c r="L4" s="196"/>
      <c r="M4" s="196"/>
      <c r="N4" s="196"/>
      <c r="O4" s="196"/>
      <c r="P4" s="196"/>
      <c r="Q4" s="196"/>
      <c r="R4" s="196"/>
      <c r="S4" s="196"/>
      <c r="T4" s="196"/>
      <c r="U4" s="196"/>
      <c r="V4" s="196"/>
      <c r="W4" s="196"/>
      <c r="X4" s="196"/>
    </row>
    <row r="5" spans="1:24" ht="51" x14ac:dyDescent="0.25">
      <c r="A5" s="196"/>
      <c r="B5" s="332" t="s">
        <v>491</v>
      </c>
      <c r="C5" s="333" t="s">
        <v>492</v>
      </c>
      <c r="D5" s="334">
        <v>0.4</v>
      </c>
      <c r="E5" s="196"/>
      <c r="F5" s="196"/>
      <c r="G5" s="196"/>
      <c r="H5" s="196"/>
      <c r="I5" s="196"/>
      <c r="J5" s="196"/>
      <c r="K5" s="196"/>
      <c r="L5" s="196"/>
      <c r="M5" s="196"/>
      <c r="N5" s="196"/>
      <c r="O5" s="196"/>
      <c r="P5" s="196"/>
      <c r="Q5" s="196"/>
      <c r="R5" s="196"/>
      <c r="S5" s="196"/>
      <c r="T5" s="196"/>
      <c r="U5" s="196"/>
      <c r="V5" s="196"/>
      <c r="W5" s="196"/>
      <c r="X5" s="196"/>
    </row>
    <row r="6" spans="1:24" ht="51" x14ac:dyDescent="0.25">
      <c r="A6" s="196"/>
      <c r="B6" s="335" t="s">
        <v>493</v>
      </c>
      <c r="C6" s="333" t="s">
        <v>494</v>
      </c>
      <c r="D6" s="334">
        <v>0.6</v>
      </c>
      <c r="E6" s="196"/>
      <c r="F6" s="196"/>
      <c r="G6" s="196"/>
      <c r="H6" s="196"/>
      <c r="I6" s="196"/>
      <c r="J6" s="196"/>
      <c r="K6" s="196"/>
      <c r="L6" s="196"/>
      <c r="M6" s="196"/>
      <c r="N6" s="196"/>
      <c r="O6" s="196"/>
      <c r="P6" s="196"/>
      <c r="Q6" s="196"/>
      <c r="R6" s="196"/>
      <c r="S6" s="196"/>
      <c r="T6" s="196"/>
      <c r="U6" s="196"/>
      <c r="V6" s="196"/>
      <c r="W6" s="196"/>
      <c r="X6" s="196"/>
    </row>
    <row r="7" spans="1:24" ht="76.5" x14ac:dyDescent="0.25">
      <c r="A7" s="196"/>
      <c r="B7" s="336" t="s">
        <v>495</v>
      </c>
      <c r="C7" s="333" t="s">
        <v>496</v>
      </c>
      <c r="D7" s="334">
        <v>0.8</v>
      </c>
      <c r="E7" s="196"/>
      <c r="F7" s="196"/>
      <c r="G7" s="196"/>
      <c r="H7" s="196"/>
      <c r="I7" s="196"/>
      <c r="J7" s="196"/>
      <c r="K7" s="196"/>
      <c r="L7" s="196"/>
      <c r="M7" s="196"/>
      <c r="N7" s="196"/>
      <c r="O7" s="196"/>
      <c r="P7" s="196"/>
      <c r="Q7" s="196"/>
      <c r="R7" s="196"/>
      <c r="S7" s="196"/>
      <c r="T7" s="196"/>
      <c r="U7" s="196"/>
      <c r="V7" s="196"/>
      <c r="W7" s="196"/>
      <c r="X7" s="196"/>
    </row>
    <row r="8" spans="1:24" ht="51" x14ac:dyDescent="0.25">
      <c r="A8" s="196"/>
      <c r="B8" s="337" t="s">
        <v>497</v>
      </c>
      <c r="C8" s="333" t="s">
        <v>498</v>
      </c>
      <c r="D8" s="334">
        <v>1</v>
      </c>
      <c r="E8" s="196"/>
      <c r="F8" s="196"/>
      <c r="G8" s="196"/>
      <c r="H8" s="196"/>
      <c r="I8" s="196"/>
      <c r="J8" s="196"/>
      <c r="K8" s="196"/>
      <c r="L8" s="196"/>
      <c r="M8" s="196"/>
      <c r="N8" s="196"/>
      <c r="O8" s="196"/>
      <c r="P8" s="196"/>
      <c r="Q8" s="196"/>
      <c r="R8" s="196"/>
      <c r="S8" s="196"/>
      <c r="T8" s="196"/>
      <c r="U8" s="196"/>
      <c r="V8" s="196"/>
      <c r="W8" s="196"/>
      <c r="X8" s="196"/>
    </row>
    <row r="9" spans="1:24" x14ac:dyDescent="0.25">
      <c r="A9" s="196"/>
      <c r="B9" s="196"/>
      <c r="C9" s="196"/>
      <c r="D9" s="196"/>
      <c r="E9" s="196"/>
      <c r="F9" s="196"/>
      <c r="G9" s="196"/>
      <c r="H9" s="196"/>
      <c r="I9" s="196"/>
      <c r="J9" s="196"/>
      <c r="K9" s="196"/>
      <c r="L9" s="196"/>
      <c r="M9" s="196"/>
      <c r="N9" s="196"/>
      <c r="O9" s="196"/>
      <c r="P9" s="196"/>
      <c r="Q9" s="196"/>
      <c r="R9" s="196"/>
      <c r="S9" s="196"/>
      <c r="T9" s="196"/>
      <c r="U9" s="196"/>
      <c r="V9" s="196"/>
      <c r="W9" s="196"/>
      <c r="X9" s="196"/>
    </row>
    <row r="10" spans="1:24" ht="16.5" x14ac:dyDescent="0.25">
      <c r="A10" s="196"/>
      <c r="B10" s="338"/>
      <c r="C10" s="196"/>
      <c r="D10" s="196"/>
      <c r="E10" s="196"/>
      <c r="F10" s="196"/>
      <c r="G10" s="196"/>
      <c r="H10" s="196"/>
      <c r="I10" s="196"/>
      <c r="J10" s="196"/>
      <c r="K10" s="196"/>
      <c r="L10" s="196"/>
      <c r="M10" s="196"/>
      <c r="N10" s="196"/>
      <c r="O10" s="196"/>
      <c r="P10" s="196"/>
      <c r="Q10" s="196"/>
      <c r="R10" s="196"/>
      <c r="S10" s="196"/>
      <c r="T10" s="196"/>
      <c r="U10" s="196"/>
      <c r="V10" s="196"/>
      <c r="W10" s="196"/>
      <c r="X10" s="196"/>
    </row>
    <row r="11" spans="1:24" x14ac:dyDescent="0.25">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row>
    <row r="12" spans="1:24" x14ac:dyDescent="0.25">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row>
    <row r="13" spans="1:24" x14ac:dyDescent="0.25">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row>
    <row r="14" spans="1:24" x14ac:dyDescent="0.25">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row>
    <row r="15" spans="1:24" x14ac:dyDescent="0.25">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row>
    <row r="16" spans="1:24" x14ac:dyDescent="0.25">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row>
    <row r="17" spans="1:24"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row>
    <row r="18" spans="1:24"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row>
    <row r="19" spans="1:24"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row>
    <row r="20" spans="1:24" x14ac:dyDescent="0.2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row>
    <row r="21" spans="1:24" ht="15.75" customHeight="1" x14ac:dyDescent="0.25">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row>
    <row r="22" spans="1:24" ht="15.75" customHeight="1" x14ac:dyDescent="0.25">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row>
    <row r="23" spans="1:24" ht="15.75" customHeight="1" x14ac:dyDescent="0.25">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row>
    <row r="24" spans="1:24" ht="15.75" customHeight="1" x14ac:dyDescent="0.25">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row>
    <row r="25" spans="1:24" ht="15.75" customHeight="1" x14ac:dyDescent="0.25">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row>
    <row r="26" spans="1:24" ht="15.75" customHeight="1" x14ac:dyDescent="0.2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row>
    <row r="27" spans="1:24" ht="15.75" customHeight="1" x14ac:dyDescent="0.25">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row>
    <row r="28" spans="1:24" ht="15.75" customHeight="1" x14ac:dyDescent="0.25">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row>
    <row r="29" spans="1:24" ht="15.75" customHeight="1" x14ac:dyDescent="0.25">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row>
    <row r="30" spans="1:24" ht="15.75" customHeight="1" x14ac:dyDescent="0.2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row>
    <row r="31" spans="1:24" ht="15.75" customHeight="1" x14ac:dyDescent="0.25">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row>
    <row r="32" spans="1:24" ht="15.75" customHeight="1" x14ac:dyDescent="0.2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row>
    <row r="33" spans="1:24" ht="15.75" customHeight="1" x14ac:dyDescent="0.25">
      <c r="A33" s="196"/>
      <c r="E33" s="196"/>
      <c r="F33" s="196"/>
      <c r="G33" s="196"/>
      <c r="H33" s="196"/>
      <c r="I33" s="196"/>
      <c r="J33" s="196"/>
      <c r="K33" s="196"/>
      <c r="L33" s="196"/>
      <c r="M33" s="196"/>
      <c r="N33" s="196"/>
      <c r="O33" s="196"/>
      <c r="P33" s="196"/>
      <c r="Q33" s="196"/>
      <c r="R33" s="196"/>
      <c r="S33" s="196"/>
      <c r="T33" s="196"/>
      <c r="U33" s="196"/>
      <c r="V33" s="196"/>
      <c r="W33" s="196"/>
      <c r="X33" s="196"/>
    </row>
    <row r="34" spans="1:24" ht="15.75" customHeight="1" x14ac:dyDescent="0.25">
      <c r="A34" s="196"/>
      <c r="B34" s="1" t="s">
        <v>383</v>
      </c>
      <c r="E34" s="196"/>
      <c r="F34" s="196"/>
      <c r="G34" s="196"/>
      <c r="H34" s="196"/>
      <c r="I34" s="196"/>
      <c r="J34" s="196"/>
      <c r="K34" s="196"/>
      <c r="L34" s="196"/>
      <c r="M34" s="196"/>
      <c r="N34" s="196"/>
      <c r="O34" s="196"/>
      <c r="P34" s="196"/>
      <c r="Q34" s="196"/>
      <c r="R34" s="196"/>
      <c r="S34" s="196"/>
      <c r="T34" s="196"/>
      <c r="U34" s="196"/>
      <c r="V34" s="196"/>
      <c r="W34" s="196"/>
      <c r="X34" s="196"/>
    </row>
    <row r="35" spans="1:24" ht="15.75" customHeight="1" x14ac:dyDescent="0.25">
      <c r="A35" s="196"/>
      <c r="B35" s="1" t="s">
        <v>384</v>
      </c>
    </row>
    <row r="36" spans="1:24" ht="15.75" customHeight="1" x14ac:dyDescent="0.25">
      <c r="A36" s="196"/>
    </row>
    <row r="37" spans="1:24" ht="15.75" customHeight="1" x14ac:dyDescent="0.25">
      <c r="A37" s="196"/>
    </row>
    <row r="38" spans="1:24" ht="15.75" customHeight="1" x14ac:dyDescent="0.25">
      <c r="A38" s="196"/>
    </row>
    <row r="39" spans="1:24" ht="15.75" customHeight="1" x14ac:dyDescent="0.25">
      <c r="A39" s="196"/>
    </row>
    <row r="40" spans="1:24" ht="15.75" customHeight="1" x14ac:dyDescent="0.25">
      <c r="A40" s="196"/>
    </row>
    <row r="41" spans="1:24" ht="15.75" customHeight="1" x14ac:dyDescent="0.25">
      <c r="A41" s="196"/>
    </row>
    <row r="42" spans="1:24" ht="15.75" customHeight="1" x14ac:dyDescent="0.25">
      <c r="A42" s="196"/>
    </row>
    <row r="43" spans="1:24" ht="15.75" customHeight="1" x14ac:dyDescent="0.25">
      <c r="A43" s="196"/>
    </row>
    <row r="44" spans="1:24" ht="15.75" customHeight="1" x14ac:dyDescent="0.25">
      <c r="A44" s="196"/>
    </row>
    <row r="45" spans="1:24" ht="15.75" customHeight="1" x14ac:dyDescent="0.25">
      <c r="A45" s="196"/>
    </row>
    <row r="46" spans="1:24" ht="15.75" customHeight="1" x14ac:dyDescent="0.25">
      <c r="A46" s="196"/>
    </row>
    <row r="47" spans="1:24" ht="15.75" customHeight="1" x14ac:dyDescent="0.25">
      <c r="A47" s="196"/>
    </row>
    <row r="48" spans="1:24" ht="15.75" customHeight="1" x14ac:dyDescent="0.25">
      <c r="A48" s="196"/>
    </row>
    <row r="49" spans="1:1" ht="15.75" customHeight="1" x14ac:dyDescent="0.25">
      <c r="A49" s="196"/>
    </row>
    <row r="50" spans="1:1" ht="15.75" customHeight="1" x14ac:dyDescent="0.25">
      <c r="A50" s="196"/>
    </row>
    <row r="51" spans="1:1" ht="15.75" customHeight="1" x14ac:dyDescent="0.25">
      <c r="A51" s="196"/>
    </row>
    <row r="52" spans="1:1" ht="15.75" customHeight="1" x14ac:dyDescent="0.25">
      <c r="A52" s="196"/>
    </row>
    <row r="53" spans="1:1" ht="15.75" customHeight="1" x14ac:dyDescent="0.25">
      <c r="A53" s="196"/>
    </row>
    <row r="54" spans="1:1" ht="15.75" customHeight="1" x14ac:dyDescent="0.25">
      <c r="A54" s="196"/>
    </row>
    <row r="55" spans="1:1" ht="15.75" customHeight="1" x14ac:dyDescent="0.25">
      <c r="A55" s="196"/>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x14ac:dyDescent="0.25"/>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x14ac:dyDescent="0.25">
      <c r="A1" s="196"/>
      <c r="B1" s="537" t="s">
        <v>499</v>
      </c>
      <c r="C1" s="446"/>
      <c r="D1" s="446"/>
      <c r="E1" s="196"/>
      <c r="F1" s="196"/>
      <c r="G1" s="196"/>
      <c r="H1" s="196"/>
      <c r="I1" s="196"/>
      <c r="J1" s="196"/>
      <c r="K1" s="196"/>
      <c r="L1" s="196"/>
      <c r="M1" s="196"/>
      <c r="N1" s="196"/>
      <c r="O1" s="196"/>
      <c r="P1" s="196"/>
      <c r="Q1" s="196"/>
      <c r="R1" s="196"/>
      <c r="S1" s="196"/>
      <c r="T1" s="196"/>
      <c r="U1" s="196"/>
    </row>
    <row r="2" spans="1:26" x14ac:dyDescent="0.25">
      <c r="A2" s="196"/>
      <c r="B2" s="196"/>
      <c r="C2" s="196"/>
      <c r="D2" s="196"/>
      <c r="E2" s="196"/>
      <c r="F2" s="196"/>
      <c r="G2" s="196"/>
      <c r="H2" s="196"/>
      <c r="I2" s="196"/>
      <c r="J2" s="196"/>
      <c r="K2" s="196"/>
      <c r="L2" s="196"/>
      <c r="M2" s="196"/>
      <c r="N2" s="196"/>
      <c r="O2" s="196"/>
      <c r="P2" s="196"/>
      <c r="Q2" s="196"/>
      <c r="R2" s="196"/>
      <c r="S2" s="196"/>
      <c r="T2" s="196"/>
      <c r="U2" s="196"/>
    </row>
    <row r="3" spans="1:26" ht="30" x14ac:dyDescent="0.25">
      <c r="A3" s="196"/>
      <c r="B3" s="339"/>
      <c r="C3" s="340" t="s">
        <v>500</v>
      </c>
      <c r="D3" s="340" t="s">
        <v>501</v>
      </c>
      <c r="E3" s="196"/>
      <c r="F3" s="196"/>
      <c r="G3" s="196"/>
      <c r="H3" s="196"/>
      <c r="I3" s="196"/>
      <c r="J3" s="196"/>
      <c r="K3" s="196"/>
      <c r="L3" s="196"/>
      <c r="M3" s="196"/>
      <c r="N3" s="196"/>
      <c r="O3" s="196"/>
      <c r="P3" s="196"/>
      <c r="Q3" s="196"/>
      <c r="R3" s="196"/>
      <c r="S3" s="196"/>
      <c r="T3" s="196"/>
      <c r="U3" s="196"/>
    </row>
    <row r="4" spans="1:26" ht="33.75" x14ac:dyDescent="0.25">
      <c r="A4" s="341" t="s">
        <v>502</v>
      </c>
      <c r="B4" s="342" t="s">
        <v>503</v>
      </c>
      <c r="C4" s="343" t="s">
        <v>504</v>
      </c>
      <c r="D4" s="344" t="s">
        <v>505</v>
      </c>
      <c r="E4" s="196"/>
      <c r="F4" s="196"/>
      <c r="G4" s="196"/>
      <c r="H4" s="196"/>
      <c r="I4" s="196"/>
      <c r="J4" s="196"/>
      <c r="K4" s="196"/>
      <c r="L4" s="196"/>
      <c r="M4" s="196"/>
      <c r="N4" s="196"/>
      <c r="O4" s="196"/>
      <c r="P4" s="196"/>
      <c r="Q4" s="196"/>
      <c r="R4" s="196"/>
      <c r="S4" s="196"/>
      <c r="T4" s="196"/>
      <c r="U4" s="196"/>
    </row>
    <row r="5" spans="1:26" ht="67.5" x14ac:dyDescent="0.25">
      <c r="A5" s="341" t="s">
        <v>506</v>
      </c>
      <c r="B5" s="345" t="s">
        <v>507</v>
      </c>
      <c r="C5" s="346" t="s">
        <v>508</v>
      </c>
      <c r="D5" s="347" t="s">
        <v>509</v>
      </c>
      <c r="E5" s="196"/>
      <c r="F5" s="196"/>
      <c r="G5" s="196"/>
      <c r="H5" s="196"/>
      <c r="I5" s="196"/>
      <c r="J5" s="196"/>
      <c r="K5" s="196"/>
      <c r="L5" s="196"/>
      <c r="M5" s="196"/>
      <c r="N5" s="196"/>
      <c r="O5" s="196"/>
      <c r="P5" s="196"/>
      <c r="Q5" s="196"/>
      <c r="R5" s="196"/>
      <c r="S5" s="196"/>
      <c r="T5" s="196"/>
      <c r="U5" s="196"/>
    </row>
    <row r="6" spans="1:26" ht="67.5" x14ac:dyDescent="0.25">
      <c r="A6" s="341" t="s">
        <v>161</v>
      </c>
      <c r="B6" s="348" t="s">
        <v>510</v>
      </c>
      <c r="C6" s="346" t="s">
        <v>511</v>
      </c>
      <c r="D6" s="347" t="s">
        <v>475</v>
      </c>
      <c r="E6" s="196"/>
      <c r="F6" s="196"/>
      <c r="G6" s="196"/>
      <c r="H6" s="196"/>
      <c r="I6" s="196"/>
      <c r="J6" s="196"/>
      <c r="K6" s="196"/>
      <c r="L6" s="196"/>
      <c r="M6" s="196"/>
      <c r="N6" s="196"/>
      <c r="O6" s="196"/>
      <c r="P6" s="196"/>
      <c r="Q6" s="196"/>
      <c r="R6" s="196"/>
      <c r="S6" s="196"/>
      <c r="T6" s="196"/>
      <c r="U6" s="196"/>
    </row>
    <row r="7" spans="1:26" ht="101.25" x14ac:dyDescent="0.25">
      <c r="A7" s="341" t="s">
        <v>512</v>
      </c>
      <c r="B7" s="349" t="s">
        <v>513</v>
      </c>
      <c r="C7" s="346" t="s">
        <v>514</v>
      </c>
      <c r="D7" s="347" t="s">
        <v>515</v>
      </c>
      <c r="E7" s="196"/>
      <c r="F7" s="196"/>
      <c r="G7" s="196"/>
      <c r="H7" s="196"/>
      <c r="I7" s="196"/>
      <c r="J7" s="196"/>
      <c r="K7" s="196"/>
      <c r="L7" s="196"/>
      <c r="M7" s="196"/>
      <c r="N7" s="196"/>
      <c r="O7" s="196"/>
      <c r="P7" s="196"/>
      <c r="Q7" s="196"/>
      <c r="R7" s="196"/>
      <c r="S7" s="196"/>
      <c r="T7" s="196"/>
      <c r="U7" s="196"/>
    </row>
    <row r="8" spans="1:26" ht="67.5" x14ac:dyDescent="0.25">
      <c r="A8" s="341" t="s">
        <v>516</v>
      </c>
      <c r="B8" s="350" t="s">
        <v>517</v>
      </c>
      <c r="C8" s="346" t="s">
        <v>518</v>
      </c>
      <c r="D8" s="347" t="s">
        <v>519</v>
      </c>
      <c r="E8" s="196"/>
      <c r="F8" s="196"/>
      <c r="G8" s="196"/>
      <c r="H8" s="196"/>
      <c r="I8" s="196"/>
      <c r="J8" s="196"/>
      <c r="K8" s="196"/>
      <c r="L8" s="196"/>
      <c r="M8" s="196"/>
      <c r="N8" s="196"/>
      <c r="O8" s="196"/>
      <c r="P8" s="196"/>
      <c r="Q8" s="196"/>
      <c r="R8" s="196"/>
      <c r="S8" s="196"/>
      <c r="T8" s="196"/>
      <c r="U8" s="196"/>
    </row>
    <row r="9" spans="1:26" ht="20.25" x14ac:dyDescent="0.25">
      <c r="A9" s="196"/>
      <c r="B9" s="196"/>
      <c r="C9" s="351"/>
      <c r="D9" s="351"/>
      <c r="E9" s="196"/>
      <c r="F9" s="196"/>
      <c r="G9" s="196"/>
      <c r="H9" s="196"/>
      <c r="I9" s="196"/>
      <c r="J9" s="196"/>
      <c r="K9" s="196"/>
      <c r="L9" s="196"/>
      <c r="M9" s="196"/>
      <c r="N9" s="196"/>
      <c r="O9" s="196"/>
      <c r="P9" s="196"/>
      <c r="Q9" s="196"/>
      <c r="R9" s="196"/>
      <c r="S9" s="196"/>
      <c r="T9" s="196"/>
      <c r="U9" s="196"/>
      <c r="V9" s="1"/>
      <c r="W9" s="1"/>
      <c r="X9" s="1"/>
      <c r="Y9" s="1"/>
      <c r="Z9" s="1"/>
    </row>
    <row r="10" spans="1:26" ht="20.25" x14ac:dyDescent="0.25">
      <c r="A10" s="196"/>
      <c r="B10" s="1"/>
      <c r="C10" s="352"/>
      <c r="D10" s="352"/>
      <c r="E10" s="1"/>
      <c r="F10" s="1"/>
      <c r="G10" s="1"/>
      <c r="H10" s="1"/>
      <c r="I10" s="1"/>
      <c r="J10" s="1"/>
      <c r="K10" s="1"/>
      <c r="L10" s="1"/>
      <c r="M10" s="1"/>
      <c r="N10" s="1"/>
      <c r="O10" s="1"/>
      <c r="P10" s="1"/>
      <c r="Q10" s="1"/>
      <c r="R10" s="1"/>
      <c r="S10" s="1"/>
      <c r="T10" s="1"/>
      <c r="U10" s="1"/>
      <c r="V10" s="1"/>
      <c r="W10" s="1"/>
      <c r="X10" s="1"/>
      <c r="Y10" s="1"/>
      <c r="Z10" s="1"/>
    </row>
    <row r="11" spans="1:26" x14ac:dyDescent="0.25">
      <c r="A11" s="196"/>
      <c r="B11" s="196" t="s">
        <v>520</v>
      </c>
      <c r="C11" s="196" t="s">
        <v>203</v>
      </c>
      <c r="D11" s="196" t="s">
        <v>332</v>
      </c>
      <c r="E11" s="1"/>
      <c r="F11" s="1"/>
      <c r="G11" s="1"/>
      <c r="H11" s="1"/>
      <c r="I11" s="1"/>
      <c r="J11" s="1"/>
      <c r="K11" s="1"/>
      <c r="L11" s="1"/>
      <c r="M11" s="1"/>
      <c r="N11" s="1"/>
      <c r="O11" s="1"/>
      <c r="P11" s="1"/>
      <c r="Q11" s="1"/>
      <c r="R11" s="1"/>
      <c r="S11" s="1"/>
      <c r="T11" s="1"/>
      <c r="U11" s="1"/>
      <c r="V11" s="1"/>
      <c r="W11" s="1"/>
      <c r="X11" s="1"/>
      <c r="Y11" s="1"/>
      <c r="Z11" s="1"/>
    </row>
    <row r="12" spans="1:26" x14ac:dyDescent="0.25">
      <c r="A12" s="196"/>
      <c r="B12" s="196" t="s">
        <v>521</v>
      </c>
      <c r="C12" s="196" t="s">
        <v>455</v>
      </c>
      <c r="D12" s="196" t="s">
        <v>327</v>
      </c>
      <c r="E12" s="1"/>
      <c r="F12" s="1"/>
      <c r="G12" s="1"/>
      <c r="H12" s="1"/>
      <c r="I12" s="1"/>
      <c r="J12" s="1"/>
      <c r="K12" s="1"/>
      <c r="L12" s="1"/>
      <c r="M12" s="1"/>
      <c r="N12" s="1"/>
      <c r="O12" s="1"/>
      <c r="P12" s="1"/>
      <c r="Q12" s="1"/>
      <c r="R12" s="1"/>
      <c r="S12" s="1"/>
      <c r="T12" s="1"/>
      <c r="U12" s="1"/>
      <c r="V12" s="1"/>
      <c r="W12" s="1"/>
      <c r="X12" s="1"/>
      <c r="Y12" s="1"/>
      <c r="Z12" s="1"/>
    </row>
    <row r="13" spans="1:26" x14ac:dyDescent="0.25">
      <c r="A13" s="196"/>
      <c r="B13" s="196"/>
      <c r="C13" s="196" t="s">
        <v>233</v>
      </c>
      <c r="D13" s="196" t="s">
        <v>99</v>
      </c>
      <c r="E13" s="1"/>
      <c r="F13" s="1"/>
      <c r="G13" s="1"/>
      <c r="H13" s="1"/>
      <c r="I13" s="1"/>
      <c r="J13" s="1"/>
      <c r="K13" s="1"/>
      <c r="L13" s="1"/>
      <c r="M13" s="1"/>
      <c r="N13" s="1"/>
      <c r="O13" s="1"/>
      <c r="P13" s="1"/>
      <c r="Q13" s="1"/>
      <c r="R13" s="1"/>
      <c r="S13" s="1"/>
      <c r="T13" s="1"/>
      <c r="U13" s="1"/>
      <c r="V13" s="1"/>
      <c r="W13" s="1"/>
      <c r="X13" s="1"/>
      <c r="Y13" s="1"/>
      <c r="Z13" s="1"/>
    </row>
    <row r="14" spans="1:26" x14ac:dyDescent="0.25">
      <c r="A14" s="196"/>
      <c r="B14" s="196"/>
      <c r="C14" s="196" t="s">
        <v>160</v>
      </c>
      <c r="D14" s="196" t="s">
        <v>178</v>
      </c>
      <c r="E14" s="1"/>
      <c r="F14" s="1"/>
      <c r="G14" s="1"/>
      <c r="H14" s="1"/>
      <c r="I14" s="1"/>
      <c r="J14" s="1"/>
      <c r="K14" s="1"/>
      <c r="L14" s="1"/>
      <c r="M14" s="1"/>
      <c r="N14" s="1"/>
      <c r="O14" s="1"/>
      <c r="P14" s="1"/>
      <c r="Q14" s="1"/>
      <c r="R14" s="1"/>
      <c r="S14" s="1"/>
      <c r="T14" s="1"/>
      <c r="U14" s="1"/>
      <c r="V14" s="1"/>
      <c r="W14" s="1"/>
      <c r="X14" s="1"/>
      <c r="Y14" s="1"/>
      <c r="Z14" s="1"/>
    </row>
    <row r="15" spans="1:26" x14ac:dyDescent="0.25">
      <c r="A15" s="196"/>
      <c r="B15" s="196"/>
      <c r="C15" s="196" t="s">
        <v>522</v>
      </c>
      <c r="D15" s="196" t="s">
        <v>523</v>
      </c>
      <c r="E15" s="1"/>
      <c r="F15" s="1"/>
      <c r="G15" s="1"/>
      <c r="H15" s="1"/>
      <c r="I15" s="1"/>
      <c r="J15" s="1"/>
      <c r="K15" s="1"/>
      <c r="L15" s="1"/>
      <c r="M15" s="1"/>
      <c r="N15" s="1"/>
      <c r="O15" s="1"/>
      <c r="P15" s="1"/>
      <c r="Q15" s="1"/>
      <c r="R15" s="1"/>
      <c r="S15" s="1"/>
      <c r="T15" s="1"/>
      <c r="U15" s="1"/>
      <c r="V15" s="1"/>
      <c r="W15" s="1"/>
      <c r="X15" s="1"/>
      <c r="Y15" s="1"/>
      <c r="Z15" s="1"/>
    </row>
    <row r="16" spans="1:26" ht="20.25" x14ac:dyDescent="0.25">
      <c r="A16" s="196"/>
      <c r="B16" s="1"/>
      <c r="C16" s="352"/>
      <c r="D16" s="352"/>
      <c r="E16" s="1"/>
      <c r="F16" s="1"/>
      <c r="G16" s="1"/>
      <c r="H16" s="1"/>
      <c r="I16" s="1"/>
      <c r="J16" s="1"/>
      <c r="K16" s="1"/>
      <c r="L16" s="1"/>
      <c r="M16" s="1"/>
      <c r="N16" s="1"/>
      <c r="O16" s="1"/>
      <c r="P16" s="1"/>
      <c r="Q16" s="1"/>
      <c r="R16" s="1"/>
      <c r="S16" s="1"/>
      <c r="T16" s="1"/>
      <c r="U16" s="1"/>
      <c r="V16" s="1"/>
      <c r="W16" s="1"/>
      <c r="X16" s="1"/>
      <c r="Y16" s="1"/>
      <c r="Z16" s="1"/>
    </row>
    <row r="17" spans="1:26" ht="20.25" x14ac:dyDescent="0.25">
      <c r="A17" s="196"/>
      <c r="B17" s="1"/>
      <c r="C17" s="352"/>
      <c r="D17" s="352"/>
      <c r="E17" s="1"/>
      <c r="F17" s="1"/>
      <c r="G17" s="1"/>
      <c r="H17" s="1"/>
      <c r="I17" s="1"/>
      <c r="J17" s="1"/>
      <c r="K17" s="1"/>
      <c r="L17" s="1"/>
      <c r="M17" s="1"/>
      <c r="N17" s="1"/>
      <c r="O17" s="1"/>
      <c r="P17" s="1"/>
      <c r="Q17" s="1"/>
      <c r="R17" s="1"/>
      <c r="S17" s="1"/>
      <c r="T17" s="1"/>
      <c r="U17" s="1"/>
      <c r="V17" s="1"/>
      <c r="W17" s="1"/>
      <c r="X17" s="1"/>
      <c r="Y17" s="1"/>
      <c r="Z17" s="1"/>
    </row>
    <row r="18" spans="1:26" ht="20.25" x14ac:dyDescent="0.25">
      <c r="A18" s="196"/>
      <c r="B18" s="1"/>
      <c r="C18" s="352"/>
      <c r="D18" s="352"/>
      <c r="E18" s="1"/>
      <c r="F18" s="1"/>
      <c r="G18" s="1"/>
      <c r="H18" s="1"/>
      <c r="I18" s="1"/>
      <c r="J18" s="1"/>
      <c r="K18" s="1"/>
      <c r="L18" s="1"/>
      <c r="M18" s="1"/>
      <c r="N18" s="1"/>
      <c r="O18" s="1"/>
      <c r="P18" s="1"/>
      <c r="Q18" s="1"/>
      <c r="R18" s="1"/>
      <c r="S18" s="1"/>
      <c r="T18" s="1"/>
      <c r="U18" s="1"/>
      <c r="V18" s="1"/>
      <c r="W18" s="1"/>
      <c r="X18" s="1"/>
      <c r="Y18" s="1"/>
      <c r="Z18" s="1"/>
    </row>
    <row r="19" spans="1:26" ht="20.25" x14ac:dyDescent="0.25">
      <c r="A19" s="341"/>
      <c r="B19" s="353"/>
      <c r="C19" s="354"/>
      <c r="D19" s="354"/>
    </row>
    <row r="20" spans="1:26" ht="20.25" x14ac:dyDescent="0.25">
      <c r="A20" s="341"/>
      <c r="B20" s="353"/>
      <c r="C20" s="354"/>
      <c r="D20" s="354"/>
    </row>
    <row r="21" spans="1:26" ht="15.75" customHeight="1" x14ac:dyDescent="0.25">
      <c r="A21" s="341"/>
      <c r="B21" s="353"/>
      <c r="C21" s="354"/>
      <c r="D21" s="354"/>
    </row>
    <row r="22" spans="1:26" ht="15.75" customHeight="1" x14ac:dyDescent="0.25">
      <c r="A22" s="341"/>
      <c r="B22" s="353"/>
      <c r="C22" s="354"/>
      <c r="D22" s="354"/>
    </row>
    <row r="23" spans="1:26" ht="15.75" customHeight="1" x14ac:dyDescent="0.25">
      <c r="A23" s="341"/>
      <c r="B23" s="353"/>
      <c r="C23" s="354"/>
      <c r="D23" s="354"/>
    </row>
    <row r="24" spans="1:26" ht="15.75" customHeight="1" x14ac:dyDescent="0.25">
      <c r="A24" s="341"/>
      <c r="B24" s="353"/>
      <c r="C24" s="354"/>
      <c r="D24" s="354"/>
    </row>
    <row r="25" spans="1:26" ht="15.75" customHeight="1" x14ac:dyDescent="0.25">
      <c r="A25" s="341"/>
      <c r="B25" s="353"/>
      <c r="C25" s="354"/>
      <c r="D25" s="354"/>
    </row>
    <row r="26" spans="1:26" ht="15.75" customHeight="1" x14ac:dyDescent="0.25">
      <c r="A26" s="341"/>
      <c r="B26" s="353"/>
      <c r="C26" s="354"/>
      <c r="D26" s="354"/>
    </row>
    <row r="27" spans="1:26" ht="15.75" customHeight="1" x14ac:dyDescent="0.25">
      <c r="A27" s="341"/>
      <c r="B27" s="353"/>
      <c r="C27" s="354"/>
      <c r="D27" s="354"/>
    </row>
    <row r="28" spans="1:26" ht="15.75" customHeight="1" x14ac:dyDescent="0.25">
      <c r="A28" s="341"/>
      <c r="B28" s="353"/>
      <c r="C28" s="354"/>
      <c r="D28" s="354"/>
    </row>
    <row r="29" spans="1:26" ht="15.75" customHeight="1" x14ac:dyDescent="0.25">
      <c r="A29" s="341"/>
      <c r="B29" s="353"/>
      <c r="C29" s="354"/>
      <c r="D29" s="354"/>
    </row>
    <row r="30" spans="1:26" ht="15.75" customHeight="1" x14ac:dyDescent="0.25">
      <c r="A30" s="341"/>
      <c r="B30" s="353"/>
      <c r="C30" s="354"/>
      <c r="D30" s="354"/>
    </row>
    <row r="31" spans="1:26" ht="15.75" customHeight="1" x14ac:dyDescent="0.25">
      <c r="A31" s="341"/>
      <c r="B31" s="353"/>
      <c r="C31" s="354"/>
      <c r="D31" s="354"/>
    </row>
    <row r="32" spans="1:26" ht="15.75" customHeight="1" x14ac:dyDescent="0.25">
      <c r="A32" s="341"/>
      <c r="B32" s="353"/>
      <c r="C32" s="354"/>
      <c r="D32" s="354"/>
    </row>
    <row r="33" spans="1:4" ht="15.75" customHeight="1" x14ac:dyDescent="0.25">
      <c r="A33" s="341"/>
      <c r="B33" s="353"/>
      <c r="C33" s="354"/>
      <c r="D33" s="354"/>
    </row>
    <row r="34" spans="1:4" ht="15.75" customHeight="1" x14ac:dyDescent="0.25">
      <c r="A34" s="341"/>
      <c r="B34" s="353"/>
      <c r="C34" s="354"/>
      <c r="D34" s="354"/>
    </row>
    <row r="35" spans="1:4" ht="15.75" customHeight="1" x14ac:dyDescent="0.25">
      <c r="A35" s="341"/>
      <c r="B35" s="353"/>
      <c r="C35" s="354"/>
      <c r="D35" s="354"/>
    </row>
    <row r="36" spans="1:4" ht="15.75" customHeight="1" x14ac:dyDescent="0.25">
      <c r="A36" s="341"/>
      <c r="B36" s="353"/>
      <c r="C36" s="354"/>
      <c r="D36" s="354"/>
    </row>
    <row r="37" spans="1:4" ht="15.75" customHeight="1" x14ac:dyDescent="0.25">
      <c r="A37" s="341"/>
      <c r="B37" s="353"/>
      <c r="C37" s="354"/>
      <c r="D37" s="354"/>
    </row>
    <row r="38" spans="1:4" ht="15.75" customHeight="1" x14ac:dyDescent="0.25">
      <c r="A38" s="341"/>
      <c r="B38" s="353"/>
      <c r="C38" s="354"/>
      <c r="D38" s="354"/>
    </row>
    <row r="39" spans="1:4" ht="15.75" customHeight="1" x14ac:dyDescent="0.25">
      <c r="A39" s="341"/>
      <c r="B39" s="353"/>
      <c r="C39" s="354"/>
      <c r="D39" s="354"/>
    </row>
    <row r="40" spans="1:4" ht="15.75" customHeight="1" x14ac:dyDescent="0.25">
      <c r="A40" s="341"/>
      <c r="B40" s="353"/>
      <c r="C40" s="354"/>
      <c r="D40" s="354"/>
    </row>
    <row r="41" spans="1:4" ht="15.75" customHeight="1" x14ac:dyDescent="0.25">
      <c r="A41" s="341"/>
      <c r="B41" s="353"/>
      <c r="C41" s="354"/>
      <c r="D41" s="354"/>
    </row>
    <row r="42" spans="1:4" ht="15.75" customHeight="1" x14ac:dyDescent="0.25">
      <c r="A42" s="341"/>
      <c r="B42" s="353"/>
      <c r="C42" s="354"/>
      <c r="D42" s="354"/>
    </row>
    <row r="43" spans="1:4" ht="15.75" customHeight="1" x14ac:dyDescent="0.25">
      <c r="A43" s="341"/>
      <c r="B43" s="353"/>
      <c r="C43" s="354"/>
      <c r="D43" s="354"/>
    </row>
    <row r="44" spans="1:4" ht="15.75" customHeight="1" x14ac:dyDescent="0.25">
      <c r="A44" s="341"/>
      <c r="B44" s="353"/>
      <c r="C44" s="354"/>
      <c r="D44" s="354"/>
    </row>
    <row r="45" spans="1:4" ht="15.75" customHeight="1" x14ac:dyDescent="0.25">
      <c r="A45" s="341"/>
      <c r="B45" s="353"/>
      <c r="C45" s="354"/>
      <c r="D45" s="354"/>
    </row>
    <row r="46" spans="1:4" ht="15.75" customHeight="1" x14ac:dyDescent="0.25">
      <c r="A46" s="341"/>
      <c r="B46" s="353"/>
      <c r="C46" s="354"/>
      <c r="D46" s="354"/>
    </row>
    <row r="47" spans="1:4" ht="15.75" customHeight="1" x14ac:dyDescent="0.25">
      <c r="A47" s="341"/>
      <c r="B47" s="353"/>
      <c r="C47" s="354"/>
      <c r="D47" s="354"/>
    </row>
    <row r="48" spans="1:4" ht="15.75" customHeight="1" x14ac:dyDescent="0.25">
      <c r="A48" s="341"/>
      <c r="B48" s="353"/>
      <c r="C48" s="354"/>
      <c r="D48" s="354"/>
    </row>
    <row r="49" spans="1:4" ht="15.75" customHeight="1" x14ac:dyDescent="0.25">
      <c r="A49" s="341"/>
      <c r="B49" s="353"/>
      <c r="C49" s="354"/>
      <c r="D49" s="354"/>
    </row>
    <row r="50" spans="1:4" ht="15.75" customHeight="1" x14ac:dyDescent="0.25">
      <c r="A50" s="341"/>
      <c r="B50" s="353"/>
      <c r="C50" s="354"/>
      <c r="D50" s="354"/>
    </row>
    <row r="51" spans="1:4" ht="15.75" customHeight="1" x14ac:dyDescent="0.25">
      <c r="A51" s="341"/>
      <c r="B51" s="353"/>
      <c r="C51" s="354"/>
      <c r="D51" s="354"/>
    </row>
    <row r="52" spans="1:4" ht="15.75" customHeight="1" x14ac:dyDescent="0.25">
      <c r="A52" s="341"/>
      <c r="B52" s="353"/>
      <c r="C52" s="354"/>
      <c r="D52" s="354"/>
    </row>
    <row r="53" spans="1:4" ht="15.75" customHeight="1" x14ac:dyDescent="0.25">
      <c r="A53" s="341"/>
      <c r="B53" s="353"/>
      <c r="C53" s="354"/>
      <c r="D53" s="354"/>
    </row>
    <row r="54" spans="1:4" ht="15.75" customHeight="1" x14ac:dyDescent="0.25">
      <c r="A54" s="341"/>
      <c r="B54" s="353"/>
      <c r="C54" s="354"/>
      <c r="D54" s="354"/>
    </row>
    <row r="55" spans="1:4" ht="15.75" customHeight="1" x14ac:dyDescent="0.25">
      <c r="A55" s="341"/>
      <c r="B55" s="353"/>
      <c r="C55" s="354"/>
      <c r="D55" s="354"/>
    </row>
    <row r="56" spans="1:4" ht="15.75" customHeight="1" x14ac:dyDescent="0.25">
      <c r="A56" s="341"/>
      <c r="B56" s="353"/>
      <c r="C56" s="354"/>
      <c r="D56" s="354"/>
    </row>
    <row r="57" spans="1:4" ht="15.75" customHeight="1" x14ac:dyDescent="0.25">
      <c r="A57" s="341"/>
      <c r="B57" s="353"/>
      <c r="C57" s="354"/>
      <c r="D57" s="354"/>
    </row>
    <row r="58" spans="1:4" ht="15.75" customHeight="1" x14ac:dyDescent="0.25">
      <c r="A58" s="341"/>
      <c r="B58" s="353"/>
      <c r="C58" s="354"/>
      <c r="D58" s="354"/>
    </row>
    <row r="59" spans="1:4" ht="15.75" customHeight="1" x14ac:dyDescent="0.25">
      <c r="A59" s="341"/>
      <c r="B59" s="353"/>
      <c r="C59" s="354"/>
      <c r="D59" s="354"/>
    </row>
    <row r="60" spans="1:4" ht="15.75" customHeight="1" x14ac:dyDescent="0.25">
      <c r="A60" s="341"/>
      <c r="B60" s="353"/>
      <c r="C60" s="354"/>
      <c r="D60" s="354"/>
    </row>
    <row r="61" spans="1:4" ht="15.75" customHeight="1" x14ac:dyDescent="0.25">
      <c r="A61" s="341"/>
      <c r="B61" s="353"/>
      <c r="C61" s="354"/>
      <c r="D61" s="354"/>
    </row>
    <row r="62" spans="1:4" ht="15.75" customHeight="1" x14ac:dyDescent="0.25">
      <c r="A62" s="341"/>
      <c r="B62" s="353"/>
      <c r="C62" s="354"/>
      <c r="D62" s="354"/>
    </row>
    <row r="63" spans="1:4" ht="15.75" customHeight="1" x14ac:dyDescent="0.25">
      <c r="A63" s="341"/>
      <c r="B63" s="353"/>
      <c r="C63" s="354"/>
      <c r="D63" s="354"/>
    </row>
    <row r="64" spans="1:4" ht="15.75" customHeight="1" x14ac:dyDescent="0.25">
      <c r="A64" s="341"/>
      <c r="B64" s="353"/>
      <c r="C64" s="354"/>
      <c r="D64" s="354"/>
    </row>
    <row r="65" spans="1:4" ht="15.75" customHeight="1" x14ac:dyDescent="0.25">
      <c r="A65" s="341"/>
      <c r="B65" s="353"/>
      <c r="C65" s="354"/>
      <c r="D65" s="354"/>
    </row>
    <row r="66" spans="1:4" ht="15.75" customHeight="1" x14ac:dyDescent="0.25">
      <c r="A66" s="341"/>
      <c r="B66" s="353"/>
      <c r="C66" s="354"/>
      <c r="D66" s="354"/>
    </row>
    <row r="67" spans="1:4" ht="15.75" customHeight="1" x14ac:dyDescent="0.25">
      <c r="A67" s="341"/>
      <c r="B67" s="353"/>
      <c r="C67" s="354"/>
      <c r="D67" s="354"/>
    </row>
    <row r="68" spans="1:4" ht="15.75" customHeight="1" x14ac:dyDescent="0.25">
      <c r="A68" s="341"/>
      <c r="B68" s="353"/>
      <c r="C68" s="354"/>
      <c r="D68" s="354"/>
    </row>
    <row r="69" spans="1:4" ht="15.75" customHeight="1" x14ac:dyDescent="0.25">
      <c r="A69" s="341"/>
      <c r="B69" s="353"/>
      <c r="C69" s="354"/>
      <c r="D69" s="354"/>
    </row>
    <row r="70" spans="1:4" ht="15.75" customHeight="1" x14ac:dyDescent="0.25">
      <c r="A70" s="341"/>
      <c r="B70" s="353"/>
      <c r="C70" s="354"/>
      <c r="D70" s="354"/>
    </row>
    <row r="71" spans="1:4" ht="15.75" customHeight="1" x14ac:dyDescent="0.25">
      <c r="A71" s="341"/>
      <c r="B71" s="353"/>
      <c r="C71" s="354"/>
      <c r="D71" s="354"/>
    </row>
    <row r="72" spans="1:4" ht="15.75" customHeight="1" x14ac:dyDescent="0.25">
      <c r="A72" s="341"/>
      <c r="B72" s="353"/>
      <c r="C72" s="354"/>
      <c r="D72" s="354"/>
    </row>
    <row r="73" spans="1:4" ht="15.75" customHeight="1" x14ac:dyDescent="0.25">
      <c r="A73" s="341"/>
      <c r="B73" s="353"/>
      <c r="C73" s="354"/>
      <c r="D73" s="354"/>
    </row>
    <row r="74" spans="1:4" ht="15.75" customHeight="1" x14ac:dyDescent="0.25">
      <c r="A74" s="341"/>
      <c r="B74" s="353"/>
      <c r="C74" s="354"/>
      <c r="D74" s="354"/>
    </row>
    <row r="75" spans="1:4" ht="15.75" customHeight="1" x14ac:dyDescent="0.25">
      <c r="A75" s="341"/>
      <c r="B75" s="353"/>
      <c r="C75" s="354"/>
      <c r="D75" s="354"/>
    </row>
    <row r="76" spans="1:4" ht="15.75" customHeight="1" x14ac:dyDescent="0.25">
      <c r="A76" s="341"/>
      <c r="B76" s="353"/>
      <c r="C76" s="354"/>
      <c r="D76" s="354"/>
    </row>
    <row r="77" spans="1:4" ht="15.75" customHeight="1" x14ac:dyDescent="0.25">
      <c r="A77" s="341"/>
      <c r="B77" s="353"/>
      <c r="C77" s="354"/>
      <c r="D77" s="354"/>
    </row>
    <row r="78" spans="1:4" ht="15.75" customHeight="1" x14ac:dyDescent="0.25">
      <c r="A78" s="341"/>
      <c r="B78" s="353"/>
      <c r="C78" s="354"/>
      <c r="D78" s="354"/>
    </row>
    <row r="79" spans="1:4" ht="15.75" customHeight="1" x14ac:dyDescent="0.25">
      <c r="A79" s="341"/>
      <c r="B79" s="353"/>
      <c r="C79" s="354"/>
      <c r="D79" s="354"/>
    </row>
    <row r="80" spans="1:4" ht="15.75" customHeight="1" x14ac:dyDescent="0.25">
      <c r="A80" s="341"/>
      <c r="B80" s="353"/>
      <c r="C80" s="354"/>
      <c r="D80" s="354"/>
    </row>
    <row r="81" spans="1:4" ht="15.75" customHeight="1" x14ac:dyDescent="0.25">
      <c r="A81" s="341"/>
      <c r="B81" s="353"/>
      <c r="C81" s="354"/>
      <c r="D81" s="354"/>
    </row>
    <row r="82" spans="1:4" ht="15.75" customHeight="1" x14ac:dyDescent="0.25">
      <c r="A82" s="341"/>
      <c r="B82" s="353"/>
      <c r="C82" s="354"/>
      <c r="D82" s="354"/>
    </row>
    <row r="83" spans="1:4" ht="15.75" customHeight="1" x14ac:dyDescent="0.25">
      <c r="A83" s="341"/>
      <c r="B83" s="353"/>
      <c r="C83" s="354"/>
      <c r="D83" s="354"/>
    </row>
    <row r="84" spans="1:4" ht="15.75" customHeight="1" x14ac:dyDescent="0.25">
      <c r="A84" s="341"/>
      <c r="B84" s="353"/>
      <c r="C84" s="354"/>
      <c r="D84" s="354"/>
    </row>
    <row r="85" spans="1:4" ht="15.75" customHeight="1" x14ac:dyDescent="0.25">
      <c r="A85" s="341"/>
      <c r="B85" s="353"/>
      <c r="C85" s="354"/>
      <c r="D85" s="354"/>
    </row>
    <row r="86" spans="1:4" ht="15.75" customHeight="1" x14ac:dyDescent="0.25">
      <c r="A86" s="341"/>
      <c r="B86" s="353"/>
      <c r="C86" s="354"/>
      <c r="D86" s="354"/>
    </row>
    <row r="87" spans="1:4" ht="15.75" customHeight="1" x14ac:dyDescent="0.25">
      <c r="A87" s="341"/>
      <c r="B87" s="353"/>
      <c r="C87" s="354"/>
      <c r="D87" s="354"/>
    </row>
    <row r="88" spans="1:4" ht="15.75" customHeight="1" x14ac:dyDescent="0.25">
      <c r="A88" s="341"/>
      <c r="B88" s="353"/>
      <c r="C88" s="354"/>
      <c r="D88" s="354"/>
    </row>
    <row r="89" spans="1:4" ht="15.75" customHeight="1" x14ac:dyDescent="0.25">
      <c r="A89" s="341"/>
      <c r="B89" s="353"/>
      <c r="C89" s="354"/>
      <c r="D89" s="354"/>
    </row>
    <row r="90" spans="1:4" ht="15.75" customHeight="1" x14ac:dyDescent="0.25">
      <c r="A90" s="341"/>
      <c r="B90" s="353"/>
      <c r="C90" s="354"/>
      <c r="D90" s="354"/>
    </row>
    <row r="91" spans="1:4" ht="15.75" customHeight="1" x14ac:dyDescent="0.25">
      <c r="A91" s="341"/>
      <c r="B91" s="353"/>
      <c r="C91" s="354"/>
      <c r="D91" s="354"/>
    </row>
    <row r="92" spans="1:4" ht="15.75" customHeight="1" x14ac:dyDescent="0.25">
      <c r="A92" s="341"/>
      <c r="B92" s="353"/>
      <c r="C92" s="354"/>
      <c r="D92" s="354"/>
    </row>
    <row r="93" spans="1:4" ht="15.75" customHeight="1" x14ac:dyDescent="0.25">
      <c r="A93" s="341"/>
      <c r="B93" s="353"/>
      <c r="C93" s="354"/>
      <c r="D93" s="354"/>
    </row>
    <row r="94" spans="1:4" ht="15.75" customHeight="1" x14ac:dyDescent="0.25">
      <c r="A94" s="341"/>
      <c r="B94" s="353"/>
      <c r="C94" s="354"/>
      <c r="D94" s="354"/>
    </row>
    <row r="95" spans="1:4" ht="15.75" customHeight="1" x14ac:dyDescent="0.25">
      <c r="A95" s="341"/>
      <c r="B95" s="353"/>
      <c r="C95" s="354"/>
      <c r="D95" s="354"/>
    </row>
    <row r="96" spans="1:4" ht="15.75" customHeight="1" x14ac:dyDescent="0.25">
      <c r="A96" s="341"/>
      <c r="B96" s="353"/>
      <c r="C96" s="354"/>
      <c r="D96" s="354"/>
    </row>
    <row r="97" spans="1:4" ht="15.75" customHeight="1" x14ac:dyDescent="0.25">
      <c r="A97" s="341"/>
      <c r="B97" s="353"/>
      <c r="C97" s="354"/>
      <c r="D97" s="354"/>
    </row>
    <row r="98" spans="1:4" ht="15.75" customHeight="1" x14ac:dyDescent="0.25">
      <c r="A98" s="341"/>
      <c r="B98" s="353"/>
      <c r="C98" s="354"/>
      <c r="D98" s="354"/>
    </row>
    <row r="99" spans="1:4" ht="15.75" customHeight="1" x14ac:dyDescent="0.25">
      <c r="A99" s="341"/>
      <c r="B99" s="353"/>
      <c r="C99" s="354"/>
      <c r="D99" s="354"/>
    </row>
    <row r="100" spans="1:4" ht="15.75" customHeight="1" x14ac:dyDescent="0.25">
      <c r="A100" s="341"/>
      <c r="B100" s="353"/>
      <c r="C100" s="354"/>
      <c r="D100" s="354"/>
    </row>
    <row r="101" spans="1:4" ht="15.75" customHeight="1" x14ac:dyDescent="0.25">
      <c r="A101" s="341"/>
      <c r="B101" s="353"/>
      <c r="C101" s="354"/>
      <c r="D101" s="354"/>
    </row>
    <row r="102" spans="1:4" ht="15.75" customHeight="1" x14ac:dyDescent="0.25">
      <c r="A102" s="341"/>
      <c r="B102" s="353"/>
      <c r="C102" s="354"/>
      <c r="D102" s="354"/>
    </row>
    <row r="103" spans="1:4" ht="15.75" customHeight="1" x14ac:dyDescent="0.25">
      <c r="A103" s="341"/>
      <c r="B103" s="353"/>
      <c r="C103" s="354"/>
      <c r="D103" s="354"/>
    </row>
    <row r="104" spans="1:4" ht="15.75" customHeight="1" x14ac:dyDescent="0.25">
      <c r="A104" s="341"/>
      <c r="B104" s="353"/>
      <c r="C104" s="354"/>
      <c r="D104" s="354"/>
    </row>
    <row r="105" spans="1:4" ht="15.75" customHeight="1" x14ac:dyDescent="0.25">
      <c r="A105" s="341"/>
      <c r="B105" s="353"/>
      <c r="C105" s="354"/>
      <c r="D105" s="354"/>
    </row>
    <row r="106" spans="1:4" ht="15.75" customHeight="1" x14ac:dyDescent="0.25">
      <c r="A106" s="341"/>
      <c r="B106" s="353"/>
      <c r="C106" s="354"/>
      <c r="D106" s="354"/>
    </row>
    <row r="107" spans="1:4" ht="15.75" customHeight="1" x14ac:dyDescent="0.25">
      <c r="A107" s="341"/>
      <c r="B107" s="353"/>
      <c r="C107" s="354"/>
      <c r="D107" s="354"/>
    </row>
    <row r="108" spans="1:4" ht="15.75" customHeight="1" x14ac:dyDescent="0.25">
      <c r="A108" s="341"/>
      <c r="B108" s="353"/>
      <c r="C108" s="354"/>
      <c r="D108" s="354"/>
    </row>
    <row r="109" spans="1:4" ht="15.75" customHeight="1" x14ac:dyDescent="0.25">
      <c r="A109" s="341"/>
      <c r="B109" s="353"/>
      <c r="C109" s="354"/>
      <c r="D109" s="354"/>
    </row>
    <row r="110" spans="1:4" ht="15.75" customHeight="1" x14ac:dyDescent="0.25">
      <c r="A110" s="341"/>
      <c r="B110" s="353"/>
      <c r="C110" s="354"/>
      <c r="D110" s="354"/>
    </row>
    <row r="111" spans="1:4" ht="15.75" customHeight="1" x14ac:dyDescent="0.25">
      <c r="A111" s="341"/>
      <c r="B111" s="353"/>
      <c r="C111" s="354"/>
      <c r="D111" s="354"/>
    </row>
    <row r="112" spans="1:4" ht="15.75" customHeight="1" x14ac:dyDescent="0.25">
      <c r="A112" s="341"/>
      <c r="B112" s="353"/>
      <c r="C112" s="354"/>
      <c r="D112" s="354"/>
    </row>
    <row r="113" spans="1:4" ht="15.75" customHeight="1" x14ac:dyDescent="0.25">
      <c r="A113" s="341"/>
      <c r="B113" s="353"/>
      <c r="C113" s="354"/>
      <c r="D113" s="354"/>
    </row>
    <row r="114" spans="1:4" ht="15.75" customHeight="1" x14ac:dyDescent="0.25">
      <c r="A114" s="341"/>
      <c r="B114" s="353"/>
      <c r="C114" s="354"/>
      <c r="D114" s="354"/>
    </row>
    <row r="115" spans="1:4" ht="15.75" customHeight="1" x14ac:dyDescent="0.25">
      <c r="A115" s="341"/>
      <c r="B115" s="353"/>
      <c r="C115" s="354"/>
      <c r="D115" s="354"/>
    </row>
    <row r="116" spans="1:4" ht="15.75" customHeight="1" x14ac:dyDescent="0.25">
      <c r="A116" s="341"/>
      <c r="B116" s="353"/>
      <c r="C116" s="354"/>
      <c r="D116" s="354"/>
    </row>
    <row r="117" spans="1:4" ht="15.75" customHeight="1" x14ac:dyDescent="0.25">
      <c r="A117" s="341"/>
      <c r="B117" s="353"/>
      <c r="C117" s="354"/>
      <c r="D117" s="354"/>
    </row>
    <row r="118" spans="1:4" ht="15.75" customHeight="1" x14ac:dyDescent="0.25">
      <c r="A118" s="341"/>
      <c r="B118" s="353"/>
      <c r="C118" s="354"/>
      <c r="D118" s="354"/>
    </row>
    <row r="119" spans="1:4" ht="15.75" customHeight="1" x14ac:dyDescent="0.25">
      <c r="A119" s="341"/>
      <c r="B119" s="353"/>
      <c r="C119" s="354"/>
      <c r="D119" s="354"/>
    </row>
    <row r="120" spans="1:4" ht="15.75" customHeight="1" x14ac:dyDescent="0.25">
      <c r="A120" s="341"/>
      <c r="B120" s="353"/>
      <c r="C120" s="354"/>
      <c r="D120" s="354"/>
    </row>
    <row r="121" spans="1:4" ht="15.75" customHeight="1" x14ac:dyDescent="0.25">
      <c r="A121" s="341"/>
      <c r="B121" s="353"/>
      <c r="C121" s="354"/>
      <c r="D121" s="354"/>
    </row>
    <row r="122" spans="1:4" ht="15.75" customHeight="1" x14ac:dyDescent="0.25">
      <c r="A122" s="341"/>
      <c r="B122" s="353"/>
      <c r="C122" s="354"/>
      <c r="D122" s="354"/>
    </row>
    <row r="123" spans="1:4" ht="15.75" customHeight="1" x14ac:dyDescent="0.25">
      <c r="A123" s="341"/>
      <c r="B123" s="353"/>
      <c r="C123" s="354"/>
      <c r="D123" s="354"/>
    </row>
    <row r="124" spans="1:4" ht="15.75" customHeight="1" x14ac:dyDescent="0.25">
      <c r="A124" s="341"/>
      <c r="B124" s="353"/>
      <c r="C124" s="354"/>
      <c r="D124" s="354"/>
    </row>
    <row r="125" spans="1:4" ht="15.75" customHeight="1" x14ac:dyDescent="0.25">
      <c r="A125" s="341"/>
      <c r="B125" s="353"/>
      <c r="C125" s="354"/>
      <c r="D125" s="354"/>
    </row>
    <row r="126" spans="1:4" ht="15.75" customHeight="1" x14ac:dyDescent="0.25">
      <c r="A126" s="341"/>
      <c r="B126" s="353"/>
      <c r="C126" s="354"/>
      <c r="D126" s="354"/>
    </row>
    <row r="127" spans="1:4" ht="15.75" customHeight="1" x14ac:dyDescent="0.25">
      <c r="A127" s="341"/>
      <c r="B127" s="353"/>
      <c r="C127" s="354"/>
      <c r="D127" s="354"/>
    </row>
    <row r="128" spans="1:4" ht="15.75" customHeight="1" x14ac:dyDescent="0.25">
      <c r="A128" s="341"/>
      <c r="B128" s="353"/>
      <c r="C128" s="354"/>
      <c r="D128" s="354"/>
    </row>
    <row r="129" spans="1:26" ht="15.75" customHeight="1" x14ac:dyDescent="0.25">
      <c r="A129" s="341"/>
      <c r="B129" s="353"/>
      <c r="C129" s="354"/>
      <c r="D129" s="354"/>
    </row>
    <row r="130" spans="1:26" ht="15.75" customHeight="1" x14ac:dyDescent="0.25">
      <c r="A130" s="341"/>
      <c r="B130" s="353"/>
      <c r="C130" s="354"/>
      <c r="D130" s="354"/>
    </row>
    <row r="131" spans="1:26" ht="15.75" customHeight="1" x14ac:dyDescent="0.25">
      <c r="A131" s="341"/>
      <c r="B131" s="353"/>
      <c r="C131" s="354"/>
      <c r="D131" s="354"/>
    </row>
    <row r="132" spans="1:26" ht="15.75" customHeight="1" x14ac:dyDescent="0.25">
      <c r="A132" s="341"/>
      <c r="B132" s="353"/>
      <c r="C132" s="354"/>
      <c r="D132" s="354"/>
    </row>
    <row r="133" spans="1:26" ht="15.75" customHeight="1" x14ac:dyDescent="0.25">
      <c r="A133" s="341"/>
      <c r="B133" s="353"/>
      <c r="C133" s="354"/>
      <c r="D133" s="354"/>
    </row>
    <row r="134" spans="1:26" ht="15.75" customHeight="1" x14ac:dyDescent="0.25">
      <c r="A134" s="341"/>
      <c r="B134" s="353"/>
      <c r="C134" s="354"/>
      <c r="D134" s="354"/>
    </row>
    <row r="135" spans="1:26" ht="15.75" customHeight="1" x14ac:dyDescent="0.25">
      <c r="A135" s="341"/>
      <c r="B135" s="353"/>
      <c r="C135" s="354"/>
      <c r="D135" s="354"/>
    </row>
    <row r="136" spans="1:26" ht="15.75" customHeight="1" x14ac:dyDescent="0.25">
      <c r="A136" s="341"/>
      <c r="B136" s="353"/>
      <c r="C136" s="354"/>
      <c r="D136" s="354"/>
    </row>
    <row r="137" spans="1:26" ht="15.75" customHeight="1" x14ac:dyDescent="0.25">
      <c r="A137" s="341"/>
      <c r="B137" s="353"/>
      <c r="C137" s="354"/>
      <c r="D137" s="354"/>
    </row>
    <row r="138" spans="1:26" ht="15.75" customHeight="1" x14ac:dyDescent="0.25">
      <c r="A138" s="341"/>
      <c r="B138" s="353"/>
      <c r="C138" s="354"/>
      <c r="D138" s="354"/>
    </row>
    <row r="139" spans="1:26" ht="15.75" customHeight="1" x14ac:dyDescent="0.25">
      <c r="A139" s="196"/>
      <c r="B139" s="353"/>
      <c r="C139" s="353"/>
      <c r="D139" s="353"/>
    </row>
    <row r="140" spans="1:26" ht="15.75" customHeight="1" x14ac:dyDescent="0.25">
      <c r="A140" s="196"/>
      <c r="B140" s="355" t="s">
        <v>524</v>
      </c>
      <c r="C140" s="355" t="s">
        <v>525</v>
      </c>
      <c r="D140" s="1" t="s">
        <v>524</v>
      </c>
      <c r="E140" s="1" t="s">
        <v>525</v>
      </c>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96"/>
      <c r="B141" s="356" t="s">
        <v>526</v>
      </c>
      <c r="C141" s="356" t="s">
        <v>527</v>
      </c>
      <c r="D141" s="1" t="s">
        <v>526</v>
      </c>
      <c r="E141" s="1"/>
      <c r="F141" s="1" t="str">
        <f t="shared" ref="F141:F152" si="0">IF(NOT(ISBLANK(D141)),D141,IF(NOT(ISBLANK(E141)),"     "&amp;E141,FALSE))</f>
        <v>Afectación Económica o presupuestal</v>
      </c>
      <c r="G141" s="1" t="s">
        <v>526</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x14ac:dyDescent="0.35">
      <c r="A142" s="196"/>
      <c r="B142" s="356" t="s">
        <v>526</v>
      </c>
      <c r="C142" s="356" t="s">
        <v>508</v>
      </c>
      <c r="D142" s="1"/>
      <c r="E142" s="1" t="s">
        <v>527</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96"/>
      <c r="B143" s="356" t="s">
        <v>526</v>
      </c>
      <c r="C143" s="356" t="s">
        <v>511</v>
      </c>
      <c r="D143" s="1"/>
      <c r="E143" s="1" t="s">
        <v>508</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96"/>
      <c r="B144" s="356" t="s">
        <v>526</v>
      </c>
      <c r="C144" s="356" t="s">
        <v>514</v>
      </c>
      <c r="D144" s="1"/>
      <c r="E144" s="1" t="s">
        <v>511</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96"/>
      <c r="B145" s="356" t="s">
        <v>526</v>
      </c>
      <c r="C145" s="356" t="s">
        <v>518</v>
      </c>
      <c r="D145" s="1"/>
      <c r="E145" s="1" t="s">
        <v>514</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96"/>
      <c r="B146" s="356" t="s">
        <v>501</v>
      </c>
      <c r="C146" s="356" t="s">
        <v>505</v>
      </c>
      <c r="D146" s="1"/>
      <c r="E146" s="1" t="s">
        <v>518</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96"/>
      <c r="B147" s="356" t="s">
        <v>501</v>
      </c>
      <c r="C147" s="356" t="s">
        <v>482</v>
      </c>
      <c r="D147" s="1" t="s">
        <v>501</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96"/>
      <c r="B148" s="356" t="s">
        <v>501</v>
      </c>
      <c r="C148" s="356" t="s">
        <v>475</v>
      </c>
      <c r="D148" s="1"/>
      <c r="E148" s="1" t="s">
        <v>505</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96"/>
      <c r="B149" s="356" t="s">
        <v>501</v>
      </c>
      <c r="C149" s="356" t="s">
        <v>515</v>
      </c>
      <c r="D149" s="1"/>
      <c r="E149" s="1" t="s">
        <v>482</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96"/>
      <c r="B150" s="356" t="s">
        <v>501</v>
      </c>
      <c r="C150" s="356" t="s">
        <v>519</v>
      </c>
      <c r="D150" s="1"/>
      <c r="E150" s="1" t="s">
        <v>475</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96"/>
      <c r="B151" s="1"/>
      <c r="C151" s="1"/>
      <c r="D151" s="1"/>
      <c r="E151" s="1" t="s">
        <v>515</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96"/>
      <c r="B152" s="1" t="str">
        <f ca="1">IFERROR(__xludf.DUMMYFUNCTION("ARRAY_CONSTRAIN(ARRAYFORMULA(UNIQUE('Tabla Impacto'!$B$140:$B$150)), 3, 1)"),"Criterios")</f>
        <v>Criterios</v>
      </c>
      <c r="C152" s="1"/>
      <c r="D152" s="1"/>
      <c r="E152" s="1" t="s">
        <v>519</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96"/>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t="str">
        <f ca="1">IFERROR(__xludf.DUMMYFUNCTION("""COMPUTED_VALUE"""),"Pérdida Reputacional")</f>
        <v>Pérdida Reputacional</v>
      </c>
      <c r="C154" s="1"/>
      <c r="D154" s="1"/>
      <c r="E154" s="1"/>
      <c r="F154" s="357" t="s">
        <v>528</v>
      </c>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357" t="s">
        <v>529</v>
      </c>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B160" s="1"/>
      <c r="C160" s="1"/>
      <c r="D160" s="1"/>
    </row>
    <row r="161" spans="2:4" ht="15.75" customHeight="1" x14ac:dyDescent="0.25">
      <c r="B161" s="1"/>
      <c r="C161" s="1"/>
      <c r="D161" s="1"/>
    </row>
    <row r="162" spans="2:4" ht="15.75" customHeight="1" x14ac:dyDescent="0.25">
      <c r="B162" s="1"/>
      <c r="C162" s="1"/>
      <c r="D162" s="1"/>
    </row>
    <row r="163" spans="2:4" ht="15.75" customHeight="1" x14ac:dyDescent="0.25">
      <c r="B163" s="1"/>
      <c r="C163" s="1"/>
      <c r="D163" s="1"/>
    </row>
    <row r="164" spans="2:4" ht="15.75" customHeight="1" x14ac:dyDescent="0.25"/>
    <row r="165" spans="2:4" ht="15.75" customHeight="1" x14ac:dyDescent="0.25"/>
    <row r="166" spans="2:4" ht="15.75" customHeight="1" x14ac:dyDescent="0.25"/>
    <row r="167" spans="2:4" ht="15.75" customHeight="1" x14ac:dyDescent="0.25"/>
    <row r="168" spans="2:4" ht="15.75" customHeight="1" x14ac:dyDescent="0.25"/>
    <row r="169" spans="2:4" ht="15.75" customHeight="1" x14ac:dyDescent="0.25"/>
    <row r="170" spans="2:4" ht="15.75" customHeight="1" x14ac:dyDescent="0.25"/>
    <row r="171" spans="2:4" ht="15.75" customHeight="1" x14ac:dyDescent="0.25"/>
    <row r="172" spans="2:4" ht="15.75" customHeight="1" x14ac:dyDescent="0.25"/>
    <row r="173" spans="2:4" ht="15.75" customHeight="1" x14ac:dyDescent="0.25"/>
    <row r="174" spans="2:4" ht="15.75" customHeight="1" x14ac:dyDescent="0.25"/>
    <row r="175" spans="2:4" ht="15.75" customHeight="1" x14ac:dyDescent="0.25"/>
    <row r="176" spans="2:4"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x14ac:dyDescent="0.25"/>
  <cols>
    <col min="1" max="2" width="14.28515625" customWidth="1"/>
    <col min="3" max="3" width="17" customWidth="1"/>
    <col min="4" max="4" width="14.28515625" customWidth="1"/>
    <col min="5" max="5" width="46" customWidth="1"/>
    <col min="6" max="26" width="14.28515625" customWidth="1"/>
  </cols>
  <sheetData>
    <row r="1" spans="1:26" ht="24" customHeight="1" x14ac:dyDescent="0.25">
      <c r="A1" s="358"/>
      <c r="B1" s="542" t="s">
        <v>530</v>
      </c>
      <c r="C1" s="443"/>
      <c r="D1" s="443"/>
      <c r="E1" s="443"/>
      <c r="F1" s="444"/>
      <c r="G1" s="358"/>
      <c r="H1" s="358"/>
      <c r="I1" s="358"/>
      <c r="J1" s="358"/>
      <c r="K1" s="358"/>
      <c r="L1" s="358"/>
      <c r="M1" s="358"/>
      <c r="N1" s="358"/>
      <c r="O1" s="358"/>
      <c r="P1" s="358"/>
      <c r="Q1" s="358"/>
      <c r="R1" s="358"/>
      <c r="S1" s="358"/>
      <c r="T1" s="358"/>
      <c r="U1" s="358"/>
      <c r="V1" s="358"/>
      <c r="W1" s="358"/>
      <c r="X1" s="358"/>
      <c r="Y1" s="358"/>
      <c r="Z1" s="358"/>
    </row>
    <row r="2" spans="1:26" ht="12.75" customHeight="1" x14ac:dyDescent="0.25">
      <c r="A2" s="358"/>
      <c r="B2" s="359"/>
      <c r="C2" s="359"/>
      <c r="D2" s="359"/>
      <c r="E2" s="359"/>
      <c r="F2" s="359"/>
      <c r="G2" s="358"/>
      <c r="H2" s="358"/>
      <c r="I2" s="358"/>
      <c r="J2" s="358"/>
      <c r="K2" s="358"/>
      <c r="L2" s="358"/>
      <c r="M2" s="358"/>
      <c r="N2" s="358"/>
      <c r="O2" s="358"/>
      <c r="P2" s="358"/>
      <c r="Q2" s="358"/>
      <c r="R2" s="358"/>
      <c r="S2" s="358"/>
      <c r="T2" s="358"/>
      <c r="U2" s="358"/>
      <c r="V2" s="358"/>
      <c r="W2" s="358"/>
      <c r="X2" s="358"/>
      <c r="Y2" s="358"/>
      <c r="Z2" s="358"/>
    </row>
    <row r="3" spans="1:26" ht="12.75" customHeight="1" x14ac:dyDescent="0.25">
      <c r="A3" s="358"/>
      <c r="B3" s="543" t="s">
        <v>531</v>
      </c>
      <c r="C3" s="443"/>
      <c r="D3" s="544"/>
      <c r="E3" s="360" t="s">
        <v>91</v>
      </c>
      <c r="F3" s="361" t="s">
        <v>532</v>
      </c>
      <c r="G3" s="358"/>
      <c r="H3" s="358"/>
      <c r="I3" s="358"/>
      <c r="J3" s="358"/>
      <c r="K3" s="358"/>
      <c r="L3" s="358"/>
      <c r="M3" s="358"/>
      <c r="N3" s="358"/>
      <c r="O3" s="358"/>
      <c r="P3" s="358"/>
      <c r="Q3" s="358"/>
      <c r="R3" s="358"/>
      <c r="S3" s="358"/>
      <c r="T3" s="358"/>
      <c r="U3" s="358"/>
      <c r="V3" s="358"/>
      <c r="W3" s="358"/>
      <c r="X3" s="358"/>
      <c r="Y3" s="358"/>
      <c r="Z3" s="358"/>
    </row>
    <row r="4" spans="1:26" ht="12.75" customHeight="1" x14ac:dyDescent="0.25">
      <c r="A4" s="358"/>
      <c r="B4" s="545" t="s">
        <v>533</v>
      </c>
      <c r="C4" s="546" t="s">
        <v>84</v>
      </c>
      <c r="D4" s="362" t="s">
        <v>100</v>
      </c>
      <c r="E4" s="363" t="s">
        <v>534</v>
      </c>
      <c r="F4" s="364">
        <v>0.25</v>
      </c>
      <c r="G4" s="358"/>
      <c r="H4" s="358"/>
      <c r="I4" s="358"/>
      <c r="J4" s="358"/>
      <c r="K4" s="358"/>
      <c r="L4" s="358"/>
      <c r="M4" s="358"/>
      <c r="N4" s="358"/>
      <c r="O4" s="358"/>
      <c r="P4" s="358"/>
      <c r="Q4" s="358"/>
      <c r="R4" s="358"/>
      <c r="S4" s="358"/>
      <c r="T4" s="358"/>
      <c r="U4" s="358"/>
      <c r="V4" s="358"/>
      <c r="W4" s="358"/>
      <c r="X4" s="358"/>
      <c r="Y4" s="358"/>
      <c r="Z4" s="358"/>
    </row>
    <row r="5" spans="1:26" ht="12.75" customHeight="1" x14ac:dyDescent="0.25">
      <c r="A5" s="358"/>
      <c r="B5" s="459"/>
      <c r="C5" s="547"/>
      <c r="D5" s="365" t="s">
        <v>126</v>
      </c>
      <c r="E5" s="366" t="s">
        <v>535</v>
      </c>
      <c r="F5" s="367">
        <v>0.15</v>
      </c>
      <c r="G5" s="358"/>
      <c r="H5" s="358"/>
      <c r="I5" s="358"/>
      <c r="J5" s="358"/>
      <c r="K5" s="358"/>
      <c r="L5" s="358"/>
      <c r="M5" s="358"/>
      <c r="N5" s="358"/>
      <c r="O5" s="358"/>
      <c r="P5" s="358"/>
      <c r="Q5" s="358"/>
      <c r="R5" s="358"/>
      <c r="S5" s="358"/>
      <c r="T5" s="358"/>
      <c r="U5" s="358"/>
      <c r="V5" s="358"/>
      <c r="W5" s="358"/>
      <c r="X5" s="358"/>
      <c r="Y5" s="358"/>
      <c r="Z5" s="358"/>
    </row>
    <row r="6" spans="1:26" ht="12.75" customHeight="1" x14ac:dyDescent="0.25">
      <c r="A6" s="358"/>
      <c r="B6" s="459"/>
      <c r="C6" s="540"/>
      <c r="D6" s="365" t="s">
        <v>152</v>
      </c>
      <c r="E6" s="366" t="s">
        <v>536</v>
      </c>
      <c r="F6" s="367">
        <v>0.1</v>
      </c>
      <c r="G6" s="358"/>
      <c r="H6" s="358"/>
      <c r="I6" s="358"/>
      <c r="J6" s="358"/>
      <c r="K6" s="358"/>
      <c r="L6" s="358"/>
      <c r="M6" s="358"/>
      <c r="N6" s="358"/>
      <c r="O6" s="358"/>
      <c r="P6" s="358"/>
      <c r="Q6" s="358"/>
      <c r="R6" s="358"/>
      <c r="S6" s="358"/>
      <c r="T6" s="358"/>
      <c r="U6" s="358"/>
      <c r="V6" s="358"/>
      <c r="W6" s="358"/>
      <c r="X6" s="358"/>
      <c r="Y6" s="358"/>
      <c r="Z6" s="358"/>
    </row>
    <row r="7" spans="1:26" ht="12.75" customHeight="1" x14ac:dyDescent="0.25">
      <c r="A7" s="358"/>
      <c r="B7" s="459"/>
      <c r="C7" s="539" t="s">
        <v>85</v>
      </c>
      <c r="D7" s="365" t="s">
        <v>180</v>
      </c>
      <c r="E7" s="366" t="s">
        <v>537</v>
      </c>
      <c r="F7" s="367">
        <v>0.25</v>
      </c>
      <c r="G7" s="358"/>
      <c r="H7" s="358"/>
      <c r="I7" s="358"/>
      <c r="J7" s="358"/>
      <c r="K7" s="358"/>
      <c r="L7" s="358"/>
      <c r="M7" s="358"/>
      <c r="N7" s="358"/>
      <c r="O7" s="358"/>
      <c r="P7" s="358"/>
      <c r="Q7" s="358"/>
      <c r="R7" s="358"/>
      <c r="S7" s="358"/>
      <c r="T7" s="358"/>
      <c r="U7" s="358"/>
      <c r="V7" s="358"/>
      <c r="W7" s="358"/>
      <c r="X7" s="358"/>
      <c r="Y7" s="358"/>
      <c r="Z7" s="358"/>
    </row>
    <row r="8" spans="1:26" ht="12.75" customHeight="1" x14ac:dyDescent="0.25">
      <c r="A8" s="358"/>
      <c r="B8" s="460"/>
      <c r="C8" s="540"/>
      <c r="D8" s="365" t="s">
        <v>101</v>
      </c>
      <c r="E8" s="366" t="s">
        <v>538</v>
      </c>
      <c r="F8" s="367">
        <v>0.15</v>
      </c>
      <c r="G8" s="358"/>
      <c r="H8" s="358"/>
      <c r="I8" s="358"/>
      <c r="J8" s="358"/>
      <c r="K8" s="358"/>
      <c r="L8" s="358"/>
      <c r="M8" s="358"/>
      <c r="N8" s="358"/>
      <c r="O8" s="358"/>
      <c r="P8" s="358"/>
      <c r="Q8" s="358"/>
      <c r="R8" s="358"/>
      <c r="S8" s="358"/>
      <c r="T8" s="358"/>
      <c r="U8" s="358"/>
      <c r="V8" s="358"/>
      <c r="W8" s="358"/>
      <c r="X8" s="358"/>
      <c r="Y8" s="358"/>
      <c r="Z8" s="358"/>
    </row>
    <row r="9" spans="1:26" ht="12.75" customHeight="1" x14ac:dyDescent="0.25">
      <c r="A9" s="358"/>
      <c r="B9" s="548" t="s">
        <v>539</v>
      </c>
      <c r="C9" s="539" t="s">
        <v>87</v>
      </c>
      <c r="D9" s="365" t="s">
        <v>102</v>
      </c>
      <c r="E9" s="366" t="s">
        <v>540</v>
      </c>
      <c r="F9" s="368" t="s">
        <v>541</v>
      </c>
      <c r="G9" s="358"/>
      <c r="H9" s="358"/>
      <c r="I9" s="358"/>
      <c r="J9" s="358"/>
      <c r="K9" s="358"/>
      <c r="L9" s="358"/>
      <c r="M9" s="358"/>
      <c r="N9" s="358"/>
      <c r="O9" s="358"/>
      <c r="P9" s="358"/>
      <c r="Q9" s="358"/>
      <c r="R9" s="358"/>
      <c r="S9" s="358"/>
      <c r="T9" s="358"/>
      <c r="U9" s="358"/>
      <c r="V9" s="358"/>
      <c r="W9" s="358"/>
      <c r="X9" s="358"/>
      <c r="Y9" s="358"/>
      <c r="Z9" s="358"/>
    </row>
    <row r="10" spans="1:26" ht="12.75" customHeight="1" x14ac:dyDescent="0.25">
      <c r="A10" s="358"/>
      <c r="B10" s="459"/>
      <c r="C10" s="540"/>
      <c r="D10" s="365" t="s">
        <v>293</v>
      </c>
      <c r="E10" s="366" t="s">
        <v>542</v>
      </c>
      <c r="F10" s="368" t="s">
        <v>541</v>
      </c>
      <c r="G10" s="358"/>
      <c r="H10" s="358"/>
      <c r="I10" s="358"/>
      <c r="J10" s="358"/>
      <c r="K10" s="358"/>
      <c r="L10" s="358"/>
      <c r="M10" s="358"/>
      <c r="N10" s="358"/>
      <c r="O10" s="358"/>
      <c r="P10" s="358"/>
      <c r="Q10" s="358"/>
      <c r="R10" s="358"/>
      <c r="S10" s="358"/>
      <c r="T10" s="358"/>
      <c r="U10" s="358"/>
      <c r="V10" s="358"/>
      <c r="W10" s="358"/>
      <c r="X10" s="358"/>
      <c r="Y10" s="358"/>
      <c r="Z10" s="358"/>
    </row>
    <row r="11" spans="1:26" ht="12.75" customHeight="1" x14ac:dyDescent="0.25">
      <c r="A11" s="358"/>
      <c r="B11" s="459"/>
      <c r="C11" s="539" t="s">
        <v>88</v>
      </c>
      <c r="D11" s="365" t="s">
        <v>103</v>
      </c>
      <c r="E11" s="366" t="s">
        <v>543</v>
      </c>
      <c r="F11" s="368" t="s">
        <v>541</v>
      </c>
      <c r="G11" s="358"/>
      <c r="H11" s="358"/>
      <c r="I11" s="358"/>
      <c r="J11" s="358"/>
      <c r="K11" s="358"/>
      <c r="L11" s="358"/>
      <c r="M11" s="358"/>
      <c r="N11" s="358"/>
      <c r="O11" s="358"/>
      <c r="P11" s="358"/>
      <c r="Q11" s="358"/>
      <c r="R11" s="358"/>
      <c r="S11" s="358"/>
      <c r="T11" s="358"/>
      <c r="U11" s="358"/>
      <c r="V11" s="358"/>
      <c r="W11" s="358"/>
      <c r="X11" s="358"/>
      <c r="Y11" s="358"/>
      <c r="Z11" s="358"/>
    </row>
    <row r="12" spans="1:26" ht="12.75" customHeight="1" x14ac:dyDescent="0.25">
      <c r="A12" s="358"/>
      <c r="B12" s="459"/>
      <c r="C12" s="540"/>
      <c r="D12" s="365" t="s">
        <v>153</v>
      </c>
      <c r="E12" s="366" t="s">
        <v>544</v>
      </c>
      <c r="F12" s="368" t="s">
        <v>541</v>
      </c>
      <c r="G12" s="358"/>
      <c r="H12" s="358"/>
      <c r="I12" s="358"/>
      <c r="J12" s="358"/>
      <c r="K12" s="358"/>
      <c r="L12" s="358"/>
      <c r="M12" s="358"/>
      <c r="N12" s="358"/>
      <c r="O12" s="358"/>
      <c r="P12" s="358"/>
      <c r="Q12" s="358"/>
      <c r="R12" s="358"/>
      <c r="S12" s="358"/>
      <c r="T12" s="358"/>
      <c r="U12" s="358"/>
      <c r="V12" s="358"/>
      <c r="W12" s="358"/>
      <c r="X12" s="358"/>
      <c r="Y12" s="358"/>
      <c r="Z12" s="358"/>
    </row>
    <row r="13" spans="1:26" ht="12.75" customHeight="1" x14ac:dyDescent="0.25">
      <c r="A13" s="358"/>
      <c r="B13" s="459"/>
      <c r="C13" s="539" t="s">
        <v>89</v>
      </c>
      <c r="D13" s="365" t="s">
        <v>104</v>
      </c>
      <c r="E13" s="366" t="s">
        <v>545</v>
      </c>
      <c r="F13" s="368" t="s">
        <v>541</v>
      </c>
      <c r="G13" s="358"/>
      <c r="H13" s="358"/>
      <c r="I13" s="358"/>
      <c r="J13" s="358"/>
      <c r="K13" s="358"/>
      <c r="L13" s="358"/>
      <c r="M13" s="358"/>
      <c r="N13" s="358"/>
      <c r="O13" s="358"/>
      <c r="P13" s="358"/>
      <c r="Q13" s="358"/>
      <c r="R13" s="358"/>
      <c r="S13" s="358"/>
      <c r="T13" s="358"/>
      <c r="U13" s="358"/>
      <c r="V13" s="358"/>
      <c r="W13" s="358"/>
      <c r="X13" s="358"/>
      <c r="Y13" s="358"/>
      <c r="Z13" s="358"/>
    </row>
    <row r="14" spans="1:26" ht="12.75" customHeight="1" x14ac:dyDescent="0.25">
      <c r="A14" s="358"/>
      <c r="B14" s="549"/>
      <c r="C14" s="541"/>
      <c r="D14" s="369" t="s">
        <v>294</v>
      </c>
      <c r="E14" s="370" t="s">
        <v>546</v>
      </c>
      <c r="F14" s="371" t="s">
        <v>541</v>
      </c>
      <c r="G14" s="358"/>
      <c r="H14" s="358"/>
      <c r="I14" s="358"/>
      <c r="J14" s="358"/>
      <c r="K14" s="358"/>
      <c r="L14" s="358"/>
      <c r="M14" s="358"/>
      <c r="N14" s="358"/>
      <c r="O14" s="358"/>
      <c r="P14" s="358"/>
      <c r="Q14" s="358"/>
      <c r="R14" s="358"/>
      <c r="S14" s="358"/>
      <c r="T14" s="358"/>
      <c r="U14" s="358"/>
      <c r="V14" s="358"/>
      <c r="W14" s="358"/>
      <c r="X14" s="358"/>
      <c r="Y14" s="358"/>
      <c r="Z14" s="358"/>
    </row>
    <row r="15" spans="1:26" ht="49.5" customHeight="1" x14ac:dyDescent="0.25">
      <c r="A15" s="358"/>
      <c r="B15" s="538" t="s">
        <v>547</v>
      </c>
      <c r="C15" s="492"/>
      <c r="D15" s="492"/>
      <c r="E15" s="492"/>
      <c r="F15" s="493"/>
      <c r="G15" s="358"/>
      <c r="H15" s="358"/>
      <c r="I15" s="358"/>
      <c r="J15" s="358"/>
      <c r="K15" s="358"/>
      <c r="L15" s="358"/>
      <c r="M15" s="358"/>
      <c r="N15" s="358"/>
      <c r="O15" s="358"/>
      <c r="P15" s="358"/>
      <c r="Q15" s="358"/>
      <c r="R15" s="358"/>
      <c r="S15" s="358"/>
      <c r="T15" s="358"/>
      <c r="U15" s="358"/>
      <c r="V15" s="358"/>
      <c r="W15" s="358"/>
      <c r="X15" s="358"/>
      <c r="Y15" s="358"/>
      <c r="Z15" s="358"/>
    </row>
    <row r="16" spans="1:26" ht="27" customHeight="1" x14ac:dyDescent="0.25">
      <c r="A16" s="372"/>
      <c r="B16" s="373"/>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row>
    <row r="17" spans="1:26" ht="12.75" customHeight="1" x14ac:dyDescent="0.25">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row>
    <row r="18" spans="1:26" ht="12.75" customHeight="1" x14ac:dyDescent="0.25">
      <c r="A18" s="37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row>
    <row r="19" spans="1:26" ht="12.75" customHeight="1" x14ac:dyDescent="0.25">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row>
    <row r="20" spans="1:26" ht="12.75" customHeight="1" x14ac:dyDescent="0.25">
      <c r="A20" s="372"/>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row>
    <row r="21" spans="1:26" ht="12.75" customHeight="1" x14ac:dyDescent="0.25">
      <c r="A21" s="372"/>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row>
    <row r="22" spans="1:26" ht="12.75" customHeight="1" x14ac:dyDescent="0.25">
      <c r="A22" s="372"/>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row>
    <row r="23" spans="1:26" ht="12.75" customHeight="1" x14ac:dyDescent="0.25">
      <c r="A23" s="372"/>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row>
    <row r="24" spans="1:26" ht="12.75" customHeight="1" x14ac:dyDescent="0.25">
      <c r="A24" s="372"/>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row>
    <row r="25" spans="1:26" ht="12.75" customHeight="1" x14ac:dyDescent="0.25">
      <c r="A25" s="372"/>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row>
    <row r="26" spans="1:26" ht="12.75" customHeight="1" x14ac:dyDescent="0.25">
      <c r="A26" s="372"/>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row>
    <row r="27" spans="1:26" ht="12.75" customHeight="1" x14ac:dyDescent="0.25">
      <c r="A27" s="372"/>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row>
    <row r="28" spans="1:26" ht="12.75" customHeight="1" x14ac:dyDescent="0.25">
      <c r="A28" s="372"/>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row>
    <row r="29" spans="1:26" ht="12.75" customHeight="1" x14ac:dyDescent="0.25">
      <c r="A29" s="372"/>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row>
    <row r="30" spans="1:26" ht="12.75" customHeight="1" x14ac:dyDescent="0.25">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row>
    <row r="31" spans="1:26" ht="12.75" customHeight="1" x14ac:dyDescent="0.25">
      <c r="A31" s="372"/>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row>
    <row r="32" spans="1:26" ht="12.75" customHeight="1" x14ac:dyDescent="0.25">
      <c r="A32" s="372"/>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row>
    <row r="33" spans="1:26" ht="12.75" customHeight="1" x14ac:dyDescent="0.25">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row>
    <row r="34" spans="1:26" ht="12.75" customHeight="1" x14ac:dyDescent="0.25">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row>
    <row r="35" spans="1:26" ht="12.75" customHeight="1" x14ac:dyDescent="0.25">
      <c r="A35" s="372"/>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row>
    <row r="36" spans="1:26" ht="12.75" customHeight="1" x14ac:dyDescent="0.25">
      <c r="A36" s="372"/>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row>
    <row r="37" spans="1:26" ht="12.75" customHeight="1" x14ac:dyDescent="0.25">
      <c r="A37" s="372"/>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row>
    <row r="38" spans="1:26" ht="12.75" customHeight="1" x14ac:dyDescent="0.25">
      <c r="A38" s="372"/>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row>
    <row r="39" spans="1:26" ht="12.75" customHeight="1" x14ac:dyDescent="0.25">
      <c r="A39" s="372"/>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row>
    <row r="40" spans="1:26" ht="12.75" customHeight="1" x14ac:dyDescent="0.25">
      <c r="A40" s="372"/>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row>
    <row r="41" spans="1:26" ht="12.75" customHeight="1" x14ac:dyDescent="0.25">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row>
    <row r="42" spans="1:26" ht="12.75" customHeight="1" x14ac:dyDescent="0.2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row>
    <row r="43" spans="1:26" ht="12.75" customHeight="1" x14ac:dyDescent="0.2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row>
    <row r="44" spans="1:26" ht="12.75" customHeight="1" x14ac:dyDescent="0.2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row>
    <row r="45" spans="1:26" ht="12.75" customHeight="1" x14ac:dyDescent="0.25">
      <c r="A45" s="372"/>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row>
    <row r="46" spans="1:26" ht="12.75" customHeight="1" x14ac:dyDescent="0.25">
      <c r="A46" s="372"/>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row>
    <row r="47" spans="1:26" ht="12.75" customHeight="1" x14ac:dyDescent="0.25">
      <c r="A47" s="372"/>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row>
    <row r="48" spans="1:26" ht="12.75" customHeight="1" x14ac:dyDescent="0.25">
      <c r="A48" s="372"/>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row>
    <row r="49" spans="1:26" ht="12.75" customHeight="1" x14ac:dyDescent="0.25">
      <c r="A49" s="372"/>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row>
    <row r="50" spans="1:26" ht="12.75" customHeight="1" x14ac:dyDescent="0.25">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row>
    <row r="51" spans="1:26" ht="12.75" customHeight="1" x14ac:dyDescent="0.25">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row>
    <row r="52" spans="1:26" ht="12.75" customHeight="1" x14ac:dyDescent="0.25">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row>
    <row r="53" spans="1:26" ht="12.75" customHeight="1" x14ac:dyDescent="0.25">
      <c r="A53" s="372"/>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row>
    <row r="54" spans="1:26" ht="12.75" customHeight="1" x14ac:dyDescent="0.25">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row>
    <row r="55" spans="1:26" ht="12.75" customHeight="1" x14ac:dyDescent="0.2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row>
    <row r="56" spans="1:26" ht="12.75" customHeight="1" x14ac:dyDescent="0.25">
      <c r="A56" s="372"/>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row>
    <row r="57" spans="1:26" ht="12.75" customHeight="1" x14ac:dyDescent="0.25">
      <c r="A57" s="372"/>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row>
    <row r="58" spans="1:26" ht="12.75" customHeight="1" x14ac:dyDescent="0.25">
      <c r="A58" s="372"/>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row>
    <row r="59" spans="1:26" ht="12.75" customHeight="1" x14ac:dyDescent="0.25">
      <c r="A59" s="372"/>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row>
    <row r="60" spans="1:26" ht="12.75" customHeight="1" x14ac:dyDescent="0.25">
      <c r="A60" s="372"/>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row>
    <row r="61" spans="1:26" ht="12.75" customHeight="1" x14ac:dyDescent="0.25">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row>
    <row r="62" spans="1:26" ht="12.75" customHeight="1" x14ac:dyDescent="0.25">
      <c r="A62" s="372"/>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row>
    <row r="63" spans="1:26" ht="12.75" customHeight="1" x14ac:dyDescent="0.25">
      <c r="A63" s="372"/>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row>
    <row r="64" spans="1:26" ht="12.75" customHeight="1" x14ac:dyDescent="0.25">
      <c r="A64" s="372"/>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row>
    <row r="65" spans="1:26" ht="12.75" customHeight="1" x14ac:dyDescent="0.25">
      <c r="A65" s="372"/>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row>
    <row r="66" spans="1:26" ht="12.75" customHeight="1" x14ac:dyDescent="0.25">
      <c r="A66" s="372"/>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row>
    <row r="67" spans="1:26" ht="12.75" customHeight="1" x14ac:dyDescent="0.25">
      <c r="A67" s="372"/>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row>
    <row r="68" spans="1:26" ht="12.75" customHeight="1" x14ac:dyDescent="0.25">
      <c r="A68" s="372"/>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row>
    <row r="69" spans="1:26" ht="12.75" customHeight="1" x14ac:dyDescent="0.25">
      <c r="A69" s="372"/>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row>
    <row r="70" spans="1:26" ht="12.75" customHeight="1" x14ac:dyDescent="0.25">
      <c r="A70" s="372"/>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row>
    <row r="71" spans="1:26" ht="12.75" customHeight="1" x14ac:dyDescent="0.25">
      <c r="A71" s="372"/>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row>
    <row r="72" spans="1:26" ht="12.75" customHeight="1" x14ac:dyDescent="0.25">
      <c r="A72" s="372"/>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row>
    <row r="73" spans="1:26" ht="12.75" customHeight="1" x14ac:dyDescent="0.25">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row>
    <row r="74" spans="1:26" ht="12.75" customHeight="1" x14ac:dyDescent="0.25">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row>
    <row r="75" spans="1:26" ht="12.75" customHeight="1" x14ac:dyDescent="0.25">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row>
    <row r="76" spans="1:26" ht="12.75" customHeight="1" x14ac:dyDescent="0.25">
      <c r="A76" s="372"/>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row>
    <row r="77" spans="1:26" ht="12.75" customHeight="1" x14ac:dyDescent="0.25">
      <c r="A77" s="372"/>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row>
    <row r="78" spans="1:26" ht="12.75" customHeight="1" x14ac:dyDescent="0.25">
      <c r="A78" s="372"/>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row>
    <row r="79" spans="1:26" ht="12.75" customHeight="1" x14ac:dyDescent="0.25">
      <c r="A79" s="372"/>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row>
    <row r="80" spans="1:26" ht="12.75" customHeight="1" x14ac:dyDescent="0.25">
      <c r="A80" s="372"/>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row>
    <row r="81" spans="1:26" ht="12.75" customHeight="1" x14ac:dyDescent="0.25">
      <c r="A81" s="372"/>
      <c r="B81" s="372"/>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row>
    <row r="82" spans="1:26" ht="12.75" customHeight="1" x14ac:dyDescent="0.25">
      <c r="A82" s="372"/>
      <c r="B82" s="372"/>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row>
    <row r="83" spans="1:26" ht="12.75" customHeight="1" x14ac:dyDescent="0.25">
      <c r="A83" s="372"/>
      <c r="B83" s="372"/>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row>
    <row r="84" spans="1:26" ht="12.75" customHeight="1" x14ac:dyDescent="0.25">
      <c r="A84" s="372"/>
      <c r="B84" s="372"/>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row>
    <row r="85" spans="1:26" ht="12.75" customHeight="1" x14ac:dyDescent="0.25">
      <c r="A85" s="372"/>
      <c r="B85" s="372"/>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row>
    <row r="86" spans="1:26" ht="12.75" customHeight="1" x14ac:dyDescent="0.25">
      <c r="A86" s="372"/>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row>
    <row r="87" spans="1:26" ht="12.75" customHeight="1" x14ac:dyDescent="0.25">
      <c r="A87" s="372"/>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row>
    <row r="88" spans="1:26" ht="12.75" customHeight="1" x14ac:dyDescent="0.25">
      <c r="A88" s="372"/>
      <c r="B88" s="372"/>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row>
    <row r="89" spans="1:26" ht="12.75" customHeight="1" x14ac:dyDescent="0.25">
      <c r="A89" s="372"/>
      <c r="B89" s="372"/>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row>
    <row r="90" spans="1:26" ht="12.75" customHeight="1" x14ac:dyDescent="0.25">
      <c r="A90" s="372"/>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row>
    <row r="91" spans="1:26" ht="12.75" customHeight="1" x14ac:dyDescent="0.25">
      <c r="A91" s="372"/>
      <c r="B91" s="372"/>
      <c r="C91" s="372"/>
      <c r="D91" s="372"/>
      <c r="E91" s="372"/>
      <c r="F91" s="372"/>
      <c r="G91" s="372"/>
      <c r="H91" s="372"/>
      <c r="I91" s="372"/>
      <c r="J91" s="372"/>
      <c r="K91" s="372"/>
      <c r="L91" s="372"/>
      <c r="M91" s="372"/>
      <c r="N91" s="372"/>
      <c r="O91" s="372"/>
      <c r="P91" s="372"/>
      <c r="Q91" s="372"/>
      <c r="R91" s="372"/>
      <c r="S91" s="372"/>
      <c r="T91" s="372"/>
      <c r="U91" s="372"/>
      <c r="V91" s="372"/>
      <c r="W91" s="372"/>
      <c r="X91" s="372"/>
      <c r="Y91" s="372"/>
      <c r="Z91" s="372"/>
    </row>
    <row r="92" spans="1:26" ht="12.75" customHeight="1" x14ac:dyDescent="0.25">
      <c r="A92" s="372"/>
      <c r="B92" s="372"/>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row>
    <row r="93" spans="1:26" ht="12.75" customHeight="1" x14ac:dyDescent="0.25">
      <c r="A93" s="372"/>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row>
    <row r="94" spans="1:26" ht="12.75" customHeight="1" x14ac:dyDescent="0.25">
      <c r="A94" s="372"/>
      <c r="B94" s="372"/>
      <c r="C94" s="372"/>
      <c r="D94" s="372"/>
      <c r="E94" s="372"/>
      <c r="F94" s="372"/>
      <c r="G94" s="372"/>
      <c r="H94" s="372"/>
      <c r="I94" s="372"/>
      <c r="J94" s="372"/>
      <c r="K94" s="372"/>
      <c r="L94" s="372"/>
      <c r="M94" s="372"/>
      <c r="N94" s="372"/>
      <c r="O94" s="372"/>
      <c r="P94" s="372"/>
      <c r="Q94" s="372"/>
      <c r="R94" s="372"/>
      <c r="S94" s="372"/>
      <c r="T94" s="372"/>
      <c r="U94" s="372"/>
      <c r="V94" s="372"/>
      <c r="W94" s="372"/>
      <c r="X94" s="372"/>
      <c r="Y94" s="372"/>
      <c r="Z94" s="372"/>
    </row>
    <row r="95" spans="1:26" ht="12.75" customHeight="1" x14ac:dyDescent="0.25">
      <c r="A95" s="372"/>
      <c r="B95" s="372"/>
      <c r="C95" s="372"/>
      <c r="D95" s="372"/>
      <c r="E95" s="372"/>
      <c r="F95" s="372"/>
      <c r="G95" s="372"/>
      <c r="H95" s="372"/>
      <c r="I95" s="372"/>
      <c r="J95" s="372"/>
      <c r="K95" s="372"/>
      <c r="L95" s="372"/>
      <c r="M95" s="372"/>
      <c r="N95" s="372"/>
      <c r="O95" s="372"/>
      <c r="P95" s="372"/>
      <c r="Q95" s="372"/>
      <c r="R95" s="372"/>
      <c r="S95" s="372"/>
      <c r="T95" s="372"/>
      <c r="U95" s="372"/>
      <c r="V95" s="372"/>
      <c r="W95" s="372"/>
      <c r="X95" s="372"/>
      <c r="Y95" s="372"/>
      <c r="Z95" s="372"/>
    </row>
    <row r="96" spans="1:26" ht="12.75" customHeight="1" x14ac:dyDescent="0.25">
      <c r="A96" s="372"/>
      <c r="B96" s="372"/>
      <c r="C96" s="372"/>
      <c r="D96" s="372"/>
      <c r="E96" s="372"/>
      <c r="F96" s="372"/>
      <c r="G96" s="372"/>
      <c r="H96" s="372"/>
      <c r="I96" s="372"/>
      <c r="J96" s="372"/>
      <c r="K96" s="372"/>
      <c r="L96" s="372"/>
      <c r="M96" s="372"/>
      <c r="N96" s="372"/>
      <c r="O96" s="372"/>
      <c r="P96" s="372"/>
      <c r="Q96" s="372"/>
      <c r="R96" s="372"/>
      <c r="S96" s="372"/>
      <c r="T96" s="372"/>
      <c r="U96" s="372"/>
      <c r="V96" s="372"/>
      <c r="W96" s="372"/>
      <c r="X96" s="372"/>
      <c r="Y96" s="372"/>
      <c r="Z96" s="372"/>
    </row>
    <row r="97" spans="1:26" ht="12.75" customHeight="1" x14ac:dyDescent="0.25">
      <c r="A97" s="372"/>
      <c r="B97" s="372"/>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row>
    <row r="98" spans="1:26" ht="12.75" customHeight="1" x14ac:dyDescent="0.25">
      <c r="A98" s="372"/>
      <c r="B98" s="372"/>
      <c r="C98" s="372"/>
      <c r="D98" s="372"/>
      <c r="E98" s="372"/>
      <c r="F98" s="372"/>
      <c r="G98" s="372"/>
      <c r="H98" s="372"/>
      <c r="I98" s="372"/>
      <c r="J98" s="372"/>
      <c r="K98" s="372"/>
      <c r="L98" s="372"/>
      <c r="M98" s="372"/>
      <c r="N98" s="372"/>
      <c r="O98" s="372"/>
      <c r="P98" s="372"/>
      <c r="Q98" s="372"/>
      <c r="R98" s="372"/>
      <c r="S98" s="372"/>
      <c r="T98" s="372"/>
      <c r="U98" s="372"/>
      <c r="V98" s="372"/>
      <c r="W98" s="372"/>
      <c r="X98" s="372"/>
      <c r="Y98" s="372"/>
      <c r="Z98" s="372"/>
    </row>
    <row r="99" spans="1:26" ht="12.75" customHeight="1" x14ac:dyDescent="0.25">
      <c r="A99" s="372"/>
      <c r="B99" s="372"/>
      <c r="C99" s="372"/>
      <c r="D99" s="372"/>
      <c r="E99" s="372"/>
      <c r="F99" s="372"/>
      <c r="G99" s="372"/>
      <c r="H99" s="372"/>
      <c r="I99" s="372"/>
      <c r="J99" s="372"/>
      <c r="K99" s="372"/>
      <c r="L99" s="372"/>
      <c r="M99" s="372"/>
      <c r="N99" s="372"/>
      <c r="O99" s="372"/>
      <c r="P99" s="372"/>
      <c r="Q99" s="372"/>
      <c r="R99" s="372"/>
      <c r="S99" s="372"/>
      <c r="T99" s="372"/>
      <c r="U99" s="372"/>
      <c r="V99" s="372"/>
      <c r="W99" s="372"/>
      <c r="X99" s="372"/>
      <c r="Y99" s="372"/>
      <c r="Z99" s="372"/>
    </row>
    <row r="100" spans="1:26" ht="12.75" customHeight="1" x14ac:dyDescent="0.25">
      <c r="A100" s="372"/>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row>
    <row r="101" spans="1:26" ht="12.75" customHeight="1" x14ac:dyDescent="0.25">
      <c r="A101" s="372"/>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row>
    <row r="102" spans="1:26" ht="12.75" customHeight="1" x14ac:dyDescent="0.25">
      <c r="A102" s="372"/>
      <c r="B102" s="372"/>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row>
    <row r="103" spans="1:26" ht="12.75" customHeight="1" x14ac:dyDescent="0.25">
      <c r="A103" s="372"/>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row>
    <row r="104" spans="1:26" ht="12.75" customHeight="1" x14ac:dyDescent="0.25">
      <c r="A104" s="372"/>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row>
    <row r="105" spans="1:26" ht="12.75" customHeight="1" x14ac:dyDescent="0.25">
      <c r="A105" s="372"/>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row>
    <row r="106" spans="1:26" ht="12.75" customHeight="1" x14ac:dyDescent="0.25">
      <c r="A106" s="372"/>
      <c r="B106" s="372"/>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372"/>
      <c r="Y106" s="372"/>
      <c r="Z106" s="372"/>
    </row>
    <row r="107" spans="1:26" ht="12.75" customHeight="1" x14ac:dyDescent="0.25">
      <c r="A107" s="372"/>
      <c r="B107" s="372"/>
      <c r="C107" s="372"/>
      <c r="D107" s="372"/>
      <c r="E107" s="372"/>
      <c r="F107" s="372"/>
      <c r="G107" s="372"/>
      <c r="H107" s="372"/>
      <c r="I107" s="372"/>
      <c r="J107" s="372"/>
      <c r="K107" s="372"/>
      <c r="L107" s="372"/>
      <c r="M107" s="372"/>
      <c r="N107" s="372"/>
      <c r="O107" s="372"/>
      <c r="P107" s="372"/>
      <c r="Q107" s="372"/>
      <c r="R107" s="372"/>
      <c r="S107" s="372"/>
      <c r="T107" s="372"/>
      <c r="U107" s="372"/>
      <c r="V107" s="372"/>
      <c r="W107" s="372"/>
      <c r="X107" s="372"/>
      <c r="Y107" s="372"/>
      <c r="Z107" s="372"/>
    </row>
    <row r="108" spans="1:26" ht="12.75" customHeight="1" x14ac:dyDescent="0.25">
      <c r="A108" s="372"/>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row>
    <row r="109" spans="1:26" ht="12.75" customHeight="1" x14ac:dyDescent="0.25">
      <c r="A109" s="372"/>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c r="Y109" s="372"/>
      <c r="Z109" s="372"/>
    </row>
    <row r="110" spans="1:26" ht="12.75" customHeight="1" x14ac:dyDescent="0.25">
      <c r="A110" s="372"/>
      <c r="B110" s="372"/>
      <c r="C110" s="372"/>
      <c r="D110" s="372"/>
      <c r="E110" s="372"/>
      <c r="F110" s="372"/>
      <c r="G110" s="372"/>
      <c r="H110" s="372"/>
      <c r="I110" s="372"/>
      <c r="J110" s="372"/>
      <c r="K110" s="372"/>
      <c r="L110" s="372"/>
      <c r="M110" s="372"/>
      <c r="N110" s="372"/>
      <c r="O110" s="372"/>
      <c r="P110" s="372"/>
      <c r="Q110" s="372"/>
      <c r="R110" s="372"/>
      <c r="S110" s="372"/>
      <c r="T110" s="372"/>
      <c r="U110" s="372"/>
      <c r="V110" s="372"/>
      <c r="W110" s="372"/>
      <c r="X110" s="372"/>
      <c r="Y110" s="372"/>
      <c r="Z110" s="372"/>
    </row>
    <row r="111" spans="1:26" ht="12.75" customHeight="1" x14ac:dyDescent="0.25">
      <c r="A111" s="372"/>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row>
    <row r="112" spans="1:26" ht="12.75" customHeight="1" x14ac:dyDescent="0.25">
      <c r="A112" s="372"/>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row>
    <row r="113" spans="1:26" ht="12.75" customHeight="1" x14ac:dyDescent="0.25">
      <c r="A113" s="372"/>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row>
    <row r="114" spans="1:26" ht="12.75" customHeight="1" x14ac:dyDescent="0.25">
      <c r="A114" s="372"/>
      <c r="B114" s="372"/>
      <c r="C114" s="372"/>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row>
    <row r="115" spans="1:26" ht="12.75" customHeight="1" x14ac:dyDescent="0.25">
      <c r="A115" s="372"/>
      <c r="B115" s="372"/>
      <c r="C115" s="372"/>
      <c r="D115" s="372"/>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row>
    <row r="116" spans="1:26" ht="12.75" customHeight="1" x14ac:dyDescent="0.25">
      <c r="A116" s="372"/>
      <c r="B116" s="372"/>
      <c r="C116" s="372"/>
      <c r="D116" s="372"/>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row>
    <row r="117" spans="1:26" ht="12.75" customHeight="1" x14ac:dyDescent="0.25">
      <c r="A117" s="372"/>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row>
    <row r="118" spans="1:26" ht="12.75" customHeight="1" x14ac:dyDescent="0.25">
      <c r="A118" s="372"/>
      <c r="B118" s="372"/>
      <c r="C118" s="372"/>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row>
    <row r="119" spans="1:26" ht="12.75" customHeight="1" x14ac:dyDescent="0.25">
      <c r="A119" s="372"/>
      <c r="B119" s="372"/>
      <c r="C119" s="372"/>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row>
    <row r="120" spans="1:26" ht="12.75" customHeight="1" x14ac:dyDescent="0.25">
      <c r="A120" s="372"/>
      <c r="B120" s="372"/>
      <c r="C120" s="372"/>
      <c r="D120" s="372"/>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2"/>
    </row>
    <row r="121" spans="1:26" ht="12.75" customHeight="1" x14ac:dyDescent="0.25">
      <c r="A121" s="372"/>
      <c r="B121" s="372"/>
      <c r="C121" s="372"/>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2"/>
    </row>
    <row r="122" spans="1:26" ht="12.75" customHeight="1" x14ac:dyDescent="0.25">
      <c r="A122" s="372"/>
      <c r="B122" s="372"/>
      <c r="C122" s="372"/>
      <c r="D122" s="372"/>
      <c r="E122" s="372"/>
      <c r="F122" s="372"/>
      <c r="G122" s="372"/>
      <c r="H122" s="372"/>
      <c r="I122" s="372"/>
      <c r="J122" s="372"/>
      <c r="K122" s="372"/>
      <c r="L122" s="372"/>
      <c r="M122" s="372"/>
      <c r="N122" s="372"/>
      <c r="O122" s="372"/>
      <c r="P122" s="372"/>
      <c r="Q122" s="372"/>
      <c r="R122" s="372"/>
      <c r="S122" s="372"/>
      <c r="T122" s="372"/>
      <c r="U122" s="372"/>
      <c r="V122" s="372"/>
      <c r="W122" s="372"/>
      <c r="X122" s="372"/>
      <c r="Y122" s="372"/>
      <c r="Z122" s="372"/>
    </row>
    <row r="123" spans="1:26" ht="12.75" customHeight="1" x14ac:dyDescent="0.25">
      <c r="A123" s="372"/>
      <c r="B123" s="372"/>
      <c r="C123" s="372"/>
      <c r="D123" s="372"/>
      <c r="E123" s="372"/>
      <c r="F123" s="372"/>
      <c r="G123" s="372"/>
      <c r="H123" s="372"/>
      <c r="I123" s="372"/>
      <c r="J123" s="372"/>
      <c r="K123" s="372"/>
      <c r="L123" s="372"/>
      <c r="M123" s="372"/>
      <c r="N123" s="372"/>
      <c r="O123" s="372"/>
      <c r="P123" s="372"/>
      <c r="Q123" s="372"/>
      <c r="R123" s="372"/>
      <c r="S123" s="372"/>
      <c r="T123" s="372"/>
      <c r="U123" s="372"/>
      <c r="V123" s="372"/>
      <c r="W123" s="372"/>
      <c r="X123" s="372"/>
      <c r="Y123" s="372"/>
      <c r="Z123" s="372"/>
    </row>
    <row r="124" spans="1:26" ht="12.75" customHeight="1" x14ac:dyDescent="0.25">
      <c r="A124" s="372"/>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row>
    <row r="125" spans="1:26" ht="12.75" customHeight="1" x14ac:dyDescent="0.25">
      <c r="A125" s="372"/>
      <c r="B125" s="372"/>
      <c r="C125" s="372"/>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row>
    <row r="126" spans="1:26" ht="12.75" customHeight="1" x14ac:dyDescent="0.25">
      <c r="A126" s="372"/>
      <c r="B126" s="372"/>
      <c r="C126" s="372"/>
      <c r="D126" s="372"/>
      <c r="E126" s="372"/>
      <c r="F126" s="372"/>
      <c r="G126" s="372"/>
      <c r="H126" s="372"/>
      <c r="I126" s="372"/>
      <c r="J126" s="372"/>
      <c r="K126" s="372"/>
      <c r="L126" s="372"/>
      <c r="M126" s="372"/>
      <c r="N126" s="372"/>
      <c r="O126" s="372"/>
      <c r="P126" s="372"/>
      <c r="Q126" s="372"/>
      <c r="R126" s="372"/>
      <c r="S126" s="372"/>
      <c r="T126" s="372"/>
      <c r="U126" s="372"/>
      <c r="V126" s="372"/>
      <c r="W126" s="372"/>
      <c r="X126" s="372"/>
      <c r="Y126" s="372"/>
      <c r="Z126" s="372"/>
    </row>
    <row r="127" spans="1:26" ht="12.75" customHeight="1" x14ac:dyDescent="0.25">
      <c r="A127" s="372"/>
      <c r="B127" s="372"/>
      <c r="C127" s="372"/>
      <c r="D127" s="372"/>
      <c r="E127" s="372"/>
      <c r="F127" s="372"/>
      <c r="G127" s="372"/>
      <c r="H127" s="372"/>
      <c r="I127" s="372"/>
      <c r="J127" s="372"/>
      <c r="K127" s="372"/>
      <c r="L127" s="372"/>
      <c r="M127" s="372"/>
      <c r="N127" s="372"/>
      <c r="O127" s="372"/>
      <c r="P127" s="372"/>
      <c r="Q127" s="372"/>
      <c r="R127" s="372"/>
      <c r="S127" s="372"/>
      <c r="T127" s="372"/>
      <c r="U127" s="372"/>
      <c r="V127" s="372"/>
      <c r="W127" s="372"/>
      <c r="X127" s="372"/>
      <c r="Y127" s="372"/>
      <c r="Z127" s="372"/>
    </row>
    <row r="128" spans="1:26" ht="12.75" customHeight="1" x14ac:dyDescent="0.25">
      <c r="A128" s="372"/>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row>
    <row r="129" spans="1:26" ht="12.75" customHeight="1" x14ac:dyDescent="0.25">
      <c r="A129" s="372"/>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row>
    <row r="130" spans="1:26" ht="12.75" customHeight="1" x14ac:dyDescent="0.25">
      <c r="A130" s="372"/>
      <c r="B130" s="372"/>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row>
    <row r="131" spans="1:26" ht="12.75" customHeight="1" x14ac:dyDescent="0.25">
      <c r="A131" s="372"/>
      <c r="B131" s="372"/>
      <c r="C131" s="372"/>
      <c r="D131" s="372"/>
      <c r="E131" s="372"/>
      <c r="F131" s="372"/>
      <c r="G131" s="372"/>
      <c r="H131" s="372"/>
      <c r="I131" s="372"/>
      <c r="J131" s="372"/>
      <c r="K131" s="372"/>
      <c r="L131" s="372"/>
      <c r="M131" s="372"/>
      <c r="N131" s="372"/>
      <c r="O131" s="372"/>
      <c r="P131" s="372"/>
      <c r="Q131" s="372"/>
      <c r="R131" s="372"/>
      <c r="S131" s="372"/>
      <c r="T131" s="372"/>
      <c r="U131" s="372"/>
      <c r="V131" s="372"/>
      <c r="W131" s="372"/>
      <c r="X131" s="372"/>
      <c r="Y131" s="372"/>
      <c r="Z131" s="372"/>
    </row>
    <row r="132" spans="1:26" ht="12.75" customHeight="1" x14ac:dyDescent="0.25">
      <c r="A132" s="372"/>
      <c r="B132" s="372"/>
      <c r="C132" s="372"/>
      <c r="D132" s="372"/>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row>
    <row r="133" spans="1:26" ht="12.75" customHeight="1" x14ac:dyDescent="0.25">
      <c r="A133" s="372"/>
      <c r="B133" s="372"/>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row>
    <row r="134" spans="1:26" ht="12.75" customHeight="1" x14ac:dyDescent="0.25">
      <c r="A134" s="372"/>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row>
    <row r="135" spans="1:26" ht="12.75" customHeight="1" x14ac:dyDescent="0.25">
      <c r="A135" s="372"/>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row>
    <row r="136" spans="1:26" ht="12.75" customHeight="1" x14ac:dyDescent="0.25">
      <c r="A136" s="372"/>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row>
    <row r="137" spans="1:26" ht="12.75" customHeight="1" x14ac:dyDescent="0.25">
      <c r="A137" s="372"/>
      <c r="B137" s="372"/>
      <c r="C137" s="372"/>
      <c r="D137" s="372"/>
      <c r="E137" s="372"/>
      <c r="F137" s="372"/>
      <c r="G137" s="372"/>
      <c r="H137" s="372"/>
      <c r="I137" s="372"/>
      <c r="J137" s="372"/>
      <c r="K137" s="372"/>
      <c r="L137" s="372"/>
      <c r="M137" s="372"/>
      <c r="N137" s="372"/>
      <c r="O137" s="372"/>
      <c r="P137" s="372"/>
      <c r="Q137" s="372"/>
      <c r="R137" s="372"/>
      <c r="S137" s="372"/>
      <c r="T137" s="372"/>
      <c r="U137" s="372"/>
      <c r="V137" s="372"/>
      <c r="W137" s="372"/>
      <c r="X137" s="372"/>
      <c r="Y137" s="372"/>
      <c r="Z137" s="372"/>
    </row>
    <row r="138" spans="1:26" ht="12.75" customHeight="1" x14ac:dyDescent="0.25">
      <c r="A138" s="372"/>
      <c r="B138" s="372"/>
      <c r="C138" s="372"/>
      <c r="D138" s="372"/>
      <c r="E138" s="372"/>
      <c r="F138" s="372"/>
      <c r="G138" s="372"/>
      <c r="H138" s="372"/>
      <c r="I138" s="372"/>
      <c r="J138" s="372"/>
      <c r="K138" s="372"/>
      <c r="L138" s="372"/>
      <c r="M138" s="372"/>
      <c r="N138" s="372"/>
      <c r="O138" s="372"/>
      <c r="P138" s="372"/>
      <c r="Q138" s="372"/>
      <c r="R138" s="372"/>
      <c r="S138" s="372"/>
      <c r="T138" s="372"/>
      <c r="U138" s="372"/>
      <c r="V138" s="372"/>
      <c r="W138" s="372"/>
      <c r="X138" s="372"/>
      <c r="Y138" s="372"/>
      <c r="Z138" s="372"/>
    </row>
    <row r="139" spans="1:26" ht="12.75" customHeight="1" x14ac:dyDescent="0.25">
      <c r="A139" s="372"/>
      <c r="B139" s="372"/>
      <c r="C139" s="372"/>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row>
    <row r="140" spans="1:26" ht="12.75" customHeight="1" x14ac:dyDescent="0.25">
      <c r="A140" s="372"/>
      <c r="B140" s="372"/>
      <c r="C140" s="372"/>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row>
    <row r="141" spans="1:26" ht="12.75" customHeight="1" x14ac:dyDescent="0.25">
      <c r="A141" s="372"/>
      <c r="B141" s="372"/>
      <c r="C141" s="372"/>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row>
    <row r="142" spans="1:26" ht="12.75" customHeight="1" x14ac:dyDescent="0.25">
      <c r="A142" s="372"/>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row>
    <row r="143" spans="1:26" ht="12.75" customHeight="1" x14ac:dyDescent="0.25">
      <c r="A143" s="372"/>
      <c r="B143" s="372"/>
      <c r="C143" s="372"/>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row>
    <row r="144" spans="1:26" ht="12.75" customHeight="1" x14ac:dyDescent="0.25">
      <c r="A144" s="372"/>
      <c r="B144" s="372"/>
      <c r="C144" s="372"/>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row>
    <row r="145" spans="1:26" ht="12.75" customHeight="1" x14ac:dyDescent="0.25">
      <c r="A145" s="372"/>
      <c r="B145" s="372"/>
      <c r="C145" s="372"/>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row>
    <row r="146" spans="1:26" ht="12.75" customHeight="1" x14ac:dyDescent="0.25">
      <c r="A146" s="372"/>
      <c r="B146" s="372"/>
      <c r="C146" s="372"/>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row>
    <row r="147" spans="1:26" ht="12.75" customHeight="1" x14ac:dyDescent="0.25">
      <c r="A147" s="372"/>
      <c r="B147" s="372"/>
      <c r="C147" s="372"/>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row>
    <row r="148" spans="1:26" ht="12.75" customHeight="1" x14ac:dyDescent="0.25">
      <c r="A148" s="372"/>
      <c r="B148" s="372"/>
      <c r="C148" s="372"/>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row>
    <row r="149" spans="1:26" ht="12.75" customHeight="1" x14ac:dyDescent="0.25">
      <c r="A149" s="372"/>
      <c r="B149" s="372"/>
      <c r="C149" s="372"/>
      <c r="D149" s="372"/>
      <c r="E149" s="372"/>
      <c r="F149" s="372"/>
      <c r="G149" s="372"/>
      <c r="H149" s="372"/>
      <c r="I149" s="372"/>
      <c r="J149" s="372"/>
      <c r="K149" s="372"/>
      <c r="L149" s="372"/>
      <c r="M149" s="372"/>
      <c r="N149" s="372"/>
      <c r="O149" s="372"/>
      <c r="P149" s="372"/>
      <c r="Q149" s="372"/>
      <c r="R149" s="372"/>
      <c r="S149" s="372"/>
      <c r="T149" s="372"/>
      <c r="U149" s="372"/>
      <c r="V149" s="372"/>
      <c r="W149" s="372"/>
      <c r="X149" s="372"/>
      <c r="Y149" s="372"/>
      <c r="Z149" s="372"/>
    </row>
    <row r="150" spans="1:26" ht="12.75" customHeight="1" x14ac:dyDescent="0.25">
      <c r="A150" s="372"/>
      <c r="B150" s="372"/>
      <c r="C150" s="372"/>
      <c r="D150" s="372"/>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row>
    <row r="151" spans="1:26" ht="12.75" customHeight="1" x14ac:dyDescent="0.25">
      <c r="A151" s="372"/>
      <c r="B151" s="372"/>
      <c r="C151" s="372"/>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row>
    <row r="152" spans="1:26" ht="12.75" customHeight="1" x14ac:dyDescent="0.25">
      <c r="A152" s="372"/>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row>
    <row r="153" spans="1:26" ht="12.75" customHeight="1" x14ac:dyDescent="0.25">
      <c r="A153" s="372"/>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row>
    <row r="154" spans="1:26" ht="12.75" customHeight="1" x14ac:dyDescent="0.25">
      <c r="A154" s="372"/>
      <c r="B154" s="372"/>
      <c r="C154" s="372"/>
      <c r="D154" s="372"/>
      <c r="E154" s="372"/>
      <c r="F154" s="372"/>
      <c r="G154" s="372"/>
      <c r="H154" s="372"/>
      <c r="I154" s="372"/>
      <c r="J154" s="372"/>
      <c r="K154" s="372"/>
      <c r="L154" s="372"/>
      <c r="M154" s="372"/>
      <c r="N154" s="372"/>
      <c r="O154" s="372"/>
      <c r="P154" s="372"/>
      <c r="Q154" s="372"/>
      <c r="R154" s="372"/>
      <c r="S154" s="372"/>
      <c r="T154" s="372"/>
      <c r="U154" s="372"/>
      <c r="V154" s="372"/>
      <c r="W154" s="372"/>
      <c r="X154" s="372"/>
      <c r="Y154" s="372"/>
      <c r="Z154" s="372"/>
    </row>
    <row r="155" spans="1:26" ht="12.75" customHeight="1" x14ac:dyDescent="0.25">
      <c r="A155" s="372"/>
      <c r="B155" s="372"/>
      <c r="C155" s="372"/>
      <c r="D155" s="372"/>
      <c r="E155" s="372"/>
      <c r="F155" s="372"/>
      <c r="G155" s="372"/>
      <c r="H155" s="372"/>
      <c r="I155" s="372"/>
      <c r="J155" s="372"/>
      <c r="K155" s="372"/>
      <c r="L155" s="372"/>
      <c r="M155" s="372"/>
      <c r="N155" s="372"/>
      <c r="O155" s="372"/>
      <c r="P155" s="372"/>
      <c r="Q155" s="372"/>
      <c r="R155" s="372"/>
      <c r="S155" s="372"/>
      <c r="T155" s="372"/>
      <c r="U155" s="372"/>
      <c r="V155" s="372"/>
      <c r="W155" s="372"/>
      <c r="X155" s="372"/>
      <c r="Y155" s="372"/>
      <c r="Z155" s="372"/>
    </row>
    <row r="156" spans="1:26" ht="12.75" customHeight="1" x14ac:dyDescent="0.25">
      <c r="A156" s="372"/>
      <c r="B156" s="372"/>
      <c r="C156" s="372"/>
      <c r="D156" s="372"/>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row>
    <row r="157" spans="1:26" ht="12.75" customHeight="1" x14ac:dyDescent="0.25">
      <c r="A157" s="372"/>
      <c r="B157" s="372"/>
      <c r="C157" s="372"/>
      <c r="D157" s="372"/>
      <c r="E157" s="372"/>
      <c r="F157" s="372"/>
      <c r="G157" s="372"/>
      <c r="H157" s="372"/>
      <c r="I157" s="372"/>
      <c r="J157" s="372"/>
      <c r="K157" s="372"/>
      <c r="L157" s="372"/>
      <c r="M157" s="372"/>
      <c r="N157" s="372"/>
      <c r="O157" s="372"/>
      <c r="P157" s="372"/>
      <c r="Q157" s="372"/>
      <c r="R157" s="372"/>
      <c r="S157" s="372"/>
      <c r="T157" s="372"/>
      <c r="U157" s="372"/>
      <c r="V157" s="372"/>
      <c r="W157" s="372"/>
      <c r="X157" s="372"/>
      <c r="Y157" s="372"/>
      <c r="Z157" s="372"/>
    </row>
    <row r="158" spans="1:26" ht="12.75" customHeight="1" x14ac:dyDescent="0.25">
      <c r="A158" s="372"/>
      <c r="B158" s="372"/>
      <c r="C158" s="372"/>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row>
    <row r="159" spans="1:26" ht="12.75" customHeight="1" x14ac:dyDescent="0.25">
      <c r="A159" s="372"/>
      <c r="B159" s="372"/>
      <c r="C159" s="372"/>
      <c r="D159" s="372"/>
      <c r="E159" s="372"/>
      <c r="F159" s="372"/>
      <c r="G159" s="372"/>
      <c r="H159" s="372"/>
      <c r="I159" s="372"/>
      <c r="J159" s="372"/>
      <c r="K159" s="372"/>
      <c r="L159" s="372"/>
      <c r="M159" s="372"/>
      <c r="N159" s="372"/>
      <c r="O159" s="372"/>
      <c r="P159" s="372"/>
      <c r="Q159" s="372"/>
      <c r="R159" s="372"/>
      <c r="S159" s="372"/>
      <c r="T159" s="372"/>
      <c r="U159" s="372"/>
      <c r="V159" s="372"/>
      <c r="W159" s="372"/>
      <c r="X159" s="372"/>
      <c r="Y159" s="372"/>
      <c r="Z159" s="372"/>
    </row>
    <row r="160" spans="1:26" ht="12.75" customHeight="1" x14ac:dyDescent="0.25">
      <c r="A160" s="372"/>
      <c r="B160" s="372"/>
      <c r="C160" s="372"/>
      <c r="D160" s="372"/>
      <c r="E160" s="372"/>
      <c r="F160" s="372"/>
      <c r="G160" s="372"/>
      <c r="H160" s="372"/>
      <c r="I160" s="372"/>
      <c r="J160" s="372"/>
      <c r="K160" s="372"/>
      <c r="L160" s="372"/>
      <c r="M160" s="372"/>
      <c r="N160" s="372"/>
      <c r="O160" s="372"/>
      <c r="P160" s="372"/>
      <c r="Q160" s="372"/>
      <c r="R160" s="372"/>
      <c r="S160" s="372"/>
      <c r="T160" s="372"/>
      <c r="U160" s="372"/>
      <c r="V160" s="372"/>
      <c r="W160" s="372"/>
      <c r="X160" s="372"/>
      <c r="Y160" s="372"/>
      <c r="Z160" s="372"/>
    </row>
    <row r="161" spans="1:26" ht="12.75" customHeight="1" x14ac:dyDescent="0.25">
      <c r="A161" s="372"/>
      <c r="B161" s="372"/>
      <c r="C161" s="372"/>
      <c r="D161" s="372"/>
      <c r="E161" s="372"/>
      <c r="F161" s="372"/>
      <c r="G161" s="372"/>
      <c r="H161" s="372"/>
      <c r="I161" s="372"/>
      <c r="J161" s="372"/>
      <c r="K161" s="372"/>
      <c r="L161" s="372"/>
      <c r="M161" s="372"/>
      <c r="N161" s="372"/>
      <c r="O161" s="372"/>
      <c r="P161" s="372"/>
      <c r="Q161" s="372"/>
      <c r="R161" s="372"/>
      <c r="S161" s="372"/>
      <c r="T161" s="372"/>
      <c r="U161" s="372"/>
      <c r="V161" s="372"/>
      <c r="W161" s="372"/>
      <c r="X161" s="372"/>
      <c r="Y161" s="372"/>
      <c r="Z161" s="372"/>
    </row>
    <row r="162" spans="1:26" ht="12.75" customHeight="1" x14ac:dyDescent="0.25">
      <c r="A162" s="372"/>
      <c r="B162" s="372"/>
      <c r="C162" s="372"/>
      <c r="D162" s="372"/>
      <c r="E162" s="372"/>
      <c r="F162" s="372"/>
      <c r="G162" s="372"/>
      <c r="H162" s="372"/>
      <c r="I162" s="372"/>
      <c r="J162" s="372"/>
      <c r="K162" s="372"/>
      <c r="L162" s="372"/>
      <c r="M162" s="372"/>
      <c r="N162" s="372"/>
      <c r="O162" s="372"/>
      <c r="P162" s="372"/>
      <c r="Q162" s="372"/>
      <c r="R162" s="372"/>
      <c r="S162" s="372"/>
      <c r="T162" s="372"/>
      <c r="U162" s="372"/>
      <c r="V162" s="372"/>
      <c r="W162" s="372"/>
      <c r="X162" s="372"/>
      <c r="Y162" s="372"/>
      <c r="Z162" s="372"/>
    </row>
    <row r="163" spans="1:26" ht="12.75" customHeight="1" x14ac:dyDescent="0.25">
      <c r="A163" s="372"/>
      <c r="B163" s="372"/>
      <c r="C163" s="372"/>
      <c r="D163" s="372"/>
      <c r="E163" s="372"/>
      <c r="F163" s="372"/>
      <c r="G163" s="372"/>
      <c r="H163" s="372"/>
      <c r="I163" s="372"/>
      <c r="J163" s="372"/>
      <c r="K163" s="372"/>
      <c r="L163" s="372"/>
      <c r="M163" s="372"/>
      <c r="N163" s="372"/>
      <c r="O163" s="372"/>
      <c r="P163" s="372"/>
      <c r="Q163" s="372"/>
      <c r="R163" s="372"/>
      <c r="S163" s="372"/>
      <c r="T163" s="372"/>
      <c r="U163" s="372"/>
      <c r="V163" s="372"/>
      <c r="W163" s="372"/>
      <c r="X163" s="372"/>
      <c r="Y163" s="372"/>
      <c r="Z163" s="372"/>
    </row>
    <row r="164" spans="1:26" ht="12.75" customHeight="1" x14ac:dyDescent="0.25">
      <c r="A164" s="372"/>
      <c r="B164" s="372"/>
      <c r="C164" s="372"/>
      <c r="D164" s="372"/>
      <c r="E164" s="372"/>
      <c r="F164" s="372"/>
      <c r="G164" s="372"/>
      <c r="H164" s="372"/>
      <c r="I164" s="372"/>
      <c r="J164" s="372"/>
      <c r="K164" s="372"/>
      <c r="L164" s="372"/>
      <c r="M164" s="372"/>
      <c r="N164" s="372"/>
      <c r="O164" s="372"/>
      <c r="P164" s="372"/>
      <c r="Q164" s="372"/>
      <c r="R164" s="372"/>
      <c r="S164" s="372"/>
      <c r="T164" s="372"/>
      <c r="U164" s="372"/>
      <c r="V164" s="372"/>
      <c r="W164" s="372"/>
      <c r="X164" s="372"/>
      <c r="Y164" s="372"/>
      <c r="Z164" s="372"/>
    </row>
    <row r="165" spans="1:26" ht="12.75" customHeight="1" x14ac:dyDescent="0.25">
      <c r="A165" s="372"/>
      <c r="B165" s="372"/>
      <c r="C165" s="372"/>
      <c r="D165" s="372"/>
      <c r="E165" s="372"/>
      <c r="F165" s="372"/>
      <c r="G165" s="372"/>
      <c r="H165" s="372"/>
      <c r="I165" s="372"/>
      <c r="J165" s="372"/>
      <c r="K165" s="372"/>
      <c r="L165" s="372"/>
      <c r="M165" s="372"/>
      <c r="N165" s="372"/>
      <c r="O165" s="372"/>
      <c r="P165" s="372"/>
      <c r="Q165" s="372"/>
      <c r="R165" s="372"/>
      <c r="S165" s="372"/>
      <c r="T165" s="372"/>
      <c r="U165" s="372"/>
      <c r="V165" s="372"/>
      <c r="W165" s="372"/>
      <c r="X165" s="372"/>
      <c r="Y165" s="372"/>
      <c r="Z165" s="372"/>
    </row>
    <row r="166" spans="1:26" ht="12.75" customHeight="1" x14ac:dyDescent="0.25">
      <c r="A166" s="372"/>
      <c r="B166" s="372"/>
      <c r="C166" s="372"/>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row>
    <row r="167" spans="1:26" ht="12.75" customHeight="1" x14ac:dyDescent="0.25">
      <c r="A167" s="372"/>
      <c r="B167" s="372"/>
      <c r="C167" s="372"/>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372"/>
      <c r="Z167" s="372"/>
    </row>
    <row r="168" spans="1:26" ht="12.75" customHeight="1" x14ac:dyDescent="0.25">
      <c r="A168" s="372"/>
      <c r="B168" s="372"/>
      <c r="C168" s="372"/>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372"/>
      <c r="Z168" s="372"/>
    </row>
    <row r="169" spans="1:26" ht="12.75" customHeight="1" x14ac:dyDescent="0.25">
      <c r="A169" s="372"/>
      <c r="B169" s="372"/>
      <c r="C169" s="372"/>
      <c r="D169" s="372"/>
      <c r="E169" s="372"/>
      <c r="F169" s="372"/>
      <c r="G169" s="372"/>
      <c r="H169" s="372"/>
      <c r="I169" s="372"/>
      <c r="J169" s="372"/>
      <c r="K169" s="372"/>
      <c r="L169" s="372"/>
      <c r="M169" s="372"/>
      <c r="N169" s="372"/>
      <c r="O169" s="372"/>
      <c r="P169" s="372"/>
      <c r="Q169" s="372"/>
      <c r="R169" s="372"/>
      <c r="S169" s="372"/>
      <c r="T169" s="372"/>
      <c r="U169" s="372"/>
      <c r="V169" s="372"/>
      <c r="W169" s="372"/>
      <c r="X169" s="372"/>
      <c r="Y169" s="372"/>
      <c r="Z169" s="372"/>
    </row>
    <row r="170" spans="1:26" ht="12.75" customHeight="1" x14ac:dyDescent="0.25">
      <c r="A170" s="372"/>
      <c r="B170" s="372"/>
      <c r="C170" s="372"/>
      <c r="D170" s="372"/>
      <c r="E170" s="372"/>
      <c r="F170" s="372"/>
      <c r="G170" s="372"/>
      <c r="H170" s="372"/>
      <c r="I170" s="372"/>
      <c r="J170" s="372"/>
      <c r="K170" s="372"/>
      <c r="L170" s="372"/>
      <c r="M170" s="372"/>
      <c r="N170" s="372"/>
      <c r="O170" s="372"/>
      <c r="P170" s="372"/>
      <c r="Q170" s="372"/>
      <c r="R170" s="372"/>
      <c r="S170" s="372"/>
      <c r="T170" s="372"/>
      <c r="U170" s="372"/>
      <c r="V170" s="372"/>
      <c r="W170" s="372"/>
      <c r="X170" s="372"/>
      <c r="Y170" s="372"/>
      <c r="Z170" s="372"/>
    </row>
    <row r="171" spans="1:26" ht="12.75" customHeight="1" x14ac:dyDescent="0.25">
      <c r="A171" s="372"/>
      <c r="B171" s="372"/>
      <c r="C171" s="372"/>
      <c r="D171" s="372"/>
      <c r="E171" s="372"/>
      <c r="F171" s="372"/>
      <c r="G171" s="372"/>
      <c r="H171" s="372"/>
      <c r="I171" s="372"/>
      <c r="J171" s="372"/>
      <c r="K171" s="372"/>
      <c r="L171" s="372"/>
      <c r="M171" s="372"/>
      <c r="N171" s="372"/>
      <c r="O171" s="372"/>
      <c r="P171" s="372"/>
      <c r="Q171" s="372"/>
      <c r="R171" s="372"/>
      <c r="S171" s="372"/>
      <c r="T171" s="372"/>
      <c r="U171" s="372"/>
      <c r="V171" s="372"/>
      <c r="W171" s="372"/>
      <c r="X171" s="372"/>
      <c r="Y171" s="372"/>
      <c r="Z171" s="372"/>
    </row>
    <row r="172" spans="1:26" ht="12.75" customHeight="1" x14ac:dyDescent="0.25">
      <c r="A172" s="372"/>
      <c r="B172" s="372"/>
      <c r="C172" s="372"/>
      <c r="D172" s="372"/>
      <c r="E172" s="372"/>
      <c r="F172" s="372"/>
      <c r="G172" s="372"/>
      <c r="H172" s="372"/>
      <c r="I172" s="372"/>
      <c r="J172" s="372"/>
      <c r="K172" s="372"/>
      <c r="L172" s="372"/>
      <c r="M172" s="372"/>
      <c r="N172" s="372"/>
      <c r="O172" s="372"/>
      <c r="P172" s="372"/>
      <c r="Q172" s="372"/>
      <c r="R172" s="372"/>
      <c r="S172" s="372"/>
      <c r="T172" s="372"/>
      <c r="U172" s="372"/>
      <c r="V172" s="372"/>
      <c r="W172" s="372"/>
      <c r="X172" s="372"/>
      <c r="Y172" s="372"/>
      <c r="Z172" s="372"/>
    </row>
    <row r="173" spans="1:26" ht="12.75" customHeight="1" x14ac:dyDescent="0.25">
      <c r="A173" s="372"/>
      <c r="B173" s="372"/>
      <c r="C173" s="372"/>
      <c r="D173" s="372"/>
      <c r="E173" s="372"/>
      <c r="F173" s="372"/>
      <c r="G173" s="372"/>
      <c r="H173" s="372"/>
      <c r="I173" s="372"/>
      <c r="J173" s="372"/>
      <c r="K173" s="372"/>
      <c r="L173" s="372"/>
      <c r="M173" s="372"/>
      <c r="N173" s="372"/>
      <c r="O173" s="372"/>
      <c r="P173" s="372"/>
      <c r="Q173" s="372"/>
      <c r="R173" s="372"/>
      <c r="S173" s="372"/>
      <c r="T173" s="372"/>
      <c r="U173" s="372"/>
      <c r="V173" s="372"/>
      <c r="W173" s="372"/>
      <c r="X173" s="372"/>
      <c r="Y173" s="372"/>
      <c r="Z173" s="372"/>
    </row>
    <row r="174" spans="1:26" ht="12.75" customHeight="1" x14ac:dyDescent="0.25">
      <c r="A174" s="372"/>
      <c r="B174" s="372"/>
      <c r="C174" s="372"/>
      <c r="D174" s="372"/>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row>
    <row r="175" spans="1:26" ht="12.75" customHeight="1" x14ac:dyDescent="0.25">
      <c r="A175" s="372"/>
      <c r="B175" s="372"/>
      <c r="C175" s="372"/>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row>
    <row r="176" spans="1:26" ht="12.75" customHeight="1" x14ac:dyDescent="0.25">
      <c r="A176" s="372"/>
      <c r="B176" s="372"/>
      <c r="C176" s="372"/>
      <c r="D176" s="372"/>
      <c r="E176" s="372"/>
      <c r="F176" s="372"/>
      <c r="G176" s="372"/>
      <c r="H176" s="372"/>
      <c r="I176" s="372"/>
      <c r="J176" s="372"/>
      <c r="K176" s="372"/>
      <c r="L176" s="372"/>
      <c r="M176" s="372"/>
      <c r="N176" s="372"/>
      <c r="O176" s="372"/>
      <c r="P176" s="372"/>
      <c r="Q176" s="372"/>
      <c r="R176" s="372"/>
      <c r="S176" s="372"/>
      <c r="T176" s="372"/>
      <c r="U176" s="372"/>
      <c r="V176" s="372"/>
      <c r="W176" s="372"/>
      <c r="X176" s="372"/>
      <c r="Y176" s="372"/>
      <c r="Z176" s="372"/>
    </row>
    <row r="177" spans="1:26" ht="12.75" customHeight="1" x14ac:dyDescent="0.25">
      <c r="A177" s="372"/>
      <c r="B177" s="372"/>
      <c r="C177" s="372"/>
      <c r="D177" s="372"/>
      <c r="E177" s="372"/>
      <c r="F177" s="372"/>
      <c r="G177" s="372"/>
      <c r="H177" s="372"/>
      <c r="I177" s="372"/>
      <c r="J177" s="372"/>
      <c r="K177" s="372"/>
      <c r="L177" s="372"/>
      <c r="M177" s="372"/>
      <c r="N177" s="372"/>
      <c r="O177" s="372"/>
      <c r="P177" s="372"/>
      <c r="Q177" s="372"/>
      <c r="R177" s="372"/>
      <c r="S177" s="372"/>
      <c r="T177" s="372"/>
      <c r="U177" s="372"/>
      <c r="V177" s="372"/>
      <c r="W177" s="372"/>
      <c r="X177" s="372"/>
      <c r="Y177" s="372"/>
      <c r="Z177" s="372"/>
    </row>
    <row r="178" spans="1:26" ht="12.75" customHeight="1" x14ac:dyDescent="0.25">
      <c r="A178" s="372"/>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c r="X178" s="372"/>
      <c r="Y178" s="372"/>
      <c r="Z178" s="372"/>
    </row>
    <row r="179" spans="1:26" ht="12.75" customHeight="1" x14ac:dyDescent="0.25">
      <c r="A179" s="372"/>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row>
    <row r="180" spans="1:26" ht="12.75" customHeight="1" x14ac:dyDescent="0.25">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row>
    <row r="181" spans="1:26" ht="12.75" customHeight="1" x14ac:dyDescent="0.25">
      <c r="A181" s="372"/>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row>
    <row r="182" spans="1:26" ht="12.75" customHeight="1" x14ac:dyDescent="0.25">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row>
    <row r="183" spans="1:26" ht="12.75" customHeight="1" x14ac:dyDescent="0.25">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row>
    <row r="184" spans="1:26" ht="12.75" customHeight="1" x14ac:dyDescent="0.25">
      <c r="A184" s="372"/>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row>
    <row r="185" spans="1:26" ht="12.75" customHeight="1" x14ac:dyDescent="0.25">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row>
    <row r="186" spans="1:26" ht="12.75" customHeight="1" x14ac:dyDescent="0.25">
      <c r="A186" s="372"/>
      <c r="B186" s="372"/>
      <c r="C186" s="372"/>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372"/>
      <c r="Z186" s="372"/>
    </row>
    <row r="187" spans="1:26" ht="12.75" customHeight="1" x14ac:dyDescent="0.25">
      <c r="A187" s="372"/>
      <c r="B187" s="372"/>
      <c r="C187" s="372"/>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row>
    <row r="188" spans="1:26" ht="12.75" customHeight="1" x14ac:dyDescent="0.25">
      <c r="A188" s="372"/>
      <c r="B188" s="372"/>
      <c r="C188" s="372"/>
      <c r="D188" s="372"/>
      <c r="E188" s="372"/>
      <c r="F188" s="372"/>
      <c r="G188" s="372"/>
      <c r="H188" s="372"/>
      <c r="I188" s="372"/>
      <c r="J188" s="372"/>
      <c r="K188" s="372"/>
      <c r="L188" s="372"/>
      <c r="M188" s="372"/>
      <c r="N188" s="372"/>
      <c r="O188" s="372"/>
      <c r="P188" s="372"/>
      <c r="Q188" s="372"/>
      <c r="R188" s="372"/>
      <c r="S188" s="372"/>
      <c r="T188" s="372"/>
      <c r="U188" s="372"/>
      <c r="V188" s="372"/>
      <c r="W188" s="372"/>
      <c r="X188" s="372"/>
      <c r="Y188" s="372"/>
      <c r="Z188" s="372"/>
    </row>
    <row r="189" spans="1:26" ht="12.75" customHeight="1" x14ac:dyDescent="0.25">
      <c r="A189" s="372"/>
      <c r="B189" s="372"/>
      <c r="C189" s="372"/>
      <c r="D189" s="372"/>
      <c r="E189" s="372"/>
      <c r="F189" s="372"/>
      <c r="G189" s="372"/>
      <c r="H189" s="372"/>
      <c r="I189" s="372"/>
      <c r="J189" s="372"/>
      <c r="K189" s="372"/>
      <c r="L189" s="372"/>
      <c r="M189" s="372"/>
      <c r="N189" s="372"/>
      <c r="O189" s="372"/>
      <c r="P189" s="372"/>
      <c r="Q189" s="372"/>
      <c r="R189" s="372"/>
      <c r="S189" s="372"/>
      <c r="T189" s="372"/>
      <c r="U189" s="372"/>
      <c r="V189" s="372"/>
      <c r="W189" s="372"/>
      <c r="X189" s="372"/>
      <c r="Y189" s="372"/>
      <c r="Z189" s="372"/>
    </row>
    <row r="190" spans="1:26" ht="12.75" customHeight="1" x14ac:dyDescent="0.25">
      <c r="A190" s="372"/>
      <c r="B190" s="372"/>
      <c r="C190" s="372"/>
      <c r="D190" s="372"/>
      <c r="E190" s="372"/>
      <c r="F190" s="372"/>
      <c r="G190" s="372"/>
      <c r="H190" s="372"/>
      <c r="I190" s="372"/>
      <c r="J190" s="372"/>
      <c r="K190" s="372"/>
      <c r="L190" s="372"/>
      <c r="M190" s="372"/>
      <c r="N190" s="372"/>
      <c r="O190" s="372"/>
      <c r="P190" s="372"/>
      <c r="Q190" s="372"/>
      <c r="R190" s="372"/>
      <c r="S190" s="372"/>
      <c r="T190" s="372"/>
      <c r="U190" s="372"/>
      <c r="V190" s="372"/>
      <c r="W190" s="372"/>
      <c r="X190" s="372"/>
      <c r="Y190" s="372"/>
      <c r="Z190" s="372"/>
    </row>
    <row r="191" spans="1:26" ht="12.75" customHeight="1" x14ac:dyDescent="0.25">
      <c r="A191" s="372"/>
      <c r="B191" s="372"/>
      <c r="C191" s="372"/>
      <c r="D191" s="372"/>
      <c r="E191" s="372"/>
      <c r="F191" s="372"/>
      <c r="G191" s="372"/>
      <c r="H191" s="372"/>
      <c r="I191" s="372"/>
      <c r="J191" s="372"/>
      <c r="K191" s="372"/>
      <c r="L191" s="372"/>
      <c r="M191" s="372"/>
      <c r="N191" s="372"/>
      <c r="O191" s="372"/>
      <c r="P191" s="372"/>
      <c r="Q191" s="372"/>
      <c r="R191" s="372"/>
      <c r="S191" s="372"/>
      <c r="T191" s="372"/>
      <c r="U191" s="372"/>
      <c r="V191" s="372"/>
      <c r="W191" s="372"/>
      <c r="X191" s="372"/>
      <c r="Y191" s="372"/>
      <c r="Z191" s="372"/>
    </row>
    <row r="192" spans="1:26" ht="12.75" customHeight="1" x14ac:dyDescent="0.25">
      <c r="A192" s="372"/>
      <c r="B192" s="372"/>
      <c r="C192" s="372"/>
      <c r="D192" s="372"/>
      <c r="E192" s="372"/>
      <c r="F192" s="372"/>
      <c r="G192" s="372"/>
      <c r="H192" s="372"/>
      <c r="I192" s="372"/>
      <c r="J192" s="372"/>
      <c r="K192" s="372"/>
      <c r="L192" s="372"/>
      <c r="M192" s="372"/>
      <c r="N192" s="372"/>
      <c r="O192" s="372"/>
      <c r="P192" s="372"/>
      <c r="Q192" s="372"/>
      <c r="R192" s="372"/>
      <c r="S192" s="372"/>
      <c r="T192" s="372"/>
      <c r="U192" s="372"/>
      <c r="V192" s="372"/>
      <c r="W192" s="372"/>
      <c r="X192" s="372"/>
      <c r="Y192" s="372"/>
      <c r="Z192" s="372"/>
    </row>
    <row r="193" spans="1:26" ht="12.75" customHeight="1" x14ac:dyDescent="0.25">
      <c r="A193" s="372"/>
      <c r="B193" s="372"/>
      <c r="C193" s="372"/>
      <c r="D193" s="372"/>
      <c r="E193" s="372"/>
      <c r="F193" s="372"/>
      <c r="G193" s="372"/>
      <c r="H193" s="372"/>
      <c r="I193" s="372"/>
      <c r="J193" s="372"/>
      <c r="K193" s="372"/>
      <c r="L193" s="372"/>
      <c r="M193" s="372"/>
      <c r="N193" s="372"/>
      <c r="O193" s="372"/>
      <c r="P193" s="372"/>
      <c r="Q193" s="372"/>
      <c r="R193" s="372"/>
      <c r="S193" s="372"/>
      <c r="T193" s="372"/>
      <c r="U193" s="372"/>
      <c r="V193" s="372"/>
      <c r="W193" s="372"/>
      <c r="X193" s="372"/>
      <c r="Y193" s="372"/>
      <c r="Z193" s="372"/>
    </row>
    <row r="194" spans="1:26" ht="12.75" customHeight="1" x14ac:dyDescent="0.25">
      <c r="A194" s="372"/>
      <c r="B194" s="372"/>
      <c r="C194" s="372"/>
      <c r="D194" s="372"/>
      <c r="E194" s="372"/>
      <c r="F194" s="372"/>
      <c r="G194" s="372"/>
      <c r="H194" s="372"/>
      <c r="I194" s="372"/>
      <c r="J194" s="372"/>
      <c r="K194" s="372"/>
      <c r="L194" s="372"/>
      <c r="M194" s="372"/>
      <c r="N194" s="372"/>
      <c r="O194" s="372"/>
      <c r="P194" s="372"/>
      <c r="Q194" s="372"/>
      <c r="R194" s="372"/>
      <c r="S194" s="372"/>
      <c r="T194" s="372"/>
      <c r="U194" s="372"/>
      <c r="V194" s="372"/>
      <c r="W194" s="372"/>
      <c r="X194" s="372"/>
      <c r="Y194" s="372"/>
      <c r="Z194" s="372"/>
    </row>
    <row r="195" spans="1:26" ht="12.75" customHeight="1" x14ac:dyDescent="0.25">
      <c r="A195" s="372"/>
      <c r="B195" s="372"/>
      <c r="C195" s="372"/>
      <c r="D195" s="372"/>
      <c r="E195" s="372"/>
      <c r="F195" s="372"/>
      <c r="G195" s="372"/>
      <c r="H195" s="372"/>
      <c r="I195" s="372"/>
      <c r="J195" s="372"/>
      <c r="K195" s="372"/>
      <c r="L195" s="372"/>
      <c r="M195" s="372"/>
      <c r="N195" s="372"/>
      <c r="O195" s="372"/>
      <c r="P195" s="372"/>
      <c r="Q195" s="372"/>
      <c r="R195" s="372"/>
      <c r="S195" s="372"/>
      <c r="T195" s="372"/>
      <c r="U195" s="372"/>
      <c r="V195" s="372"/>
      <c r="W195" s="372"/>
      <c r="X195" s="372"/>
      <c r="Y195" s="372"/>
      <c r="Z195" s="372"/>
    </row>
    <row r="196" spans="1:26" ht="12.75" customHeight="1" x14ac:dyDescent="0.25">
      <c r="A196" s="372"/>
      <c r="B196" s="372"/>
      <c r="C196" s="372"/>
      <c r="D196" s="372"/>
      <c r="E196" s="372"/>
      <c r="F196" s="372"/>
      <c r="G196" s="372"/>
      <c r="H196" s="372"/>
      <c r="I196" s="372"/>
      <c r="J196" s="372"/>
      <c r="K196" s="372"/>
      <c r="L196" s="372"/>
      <c r="M196" s="372"/>
      <c r="N196" s="372"/>
      <c r="O196" s="372"/>
      <c r="P196" s="372"/>
      <c r="Q196" s="372"/>
      <c r="R196" s="372"/>
      <c r="S196" s="372"/>
      <c r="T196" s="372"/>
      <c r="U196" s="372"/>
      <c r="V196" s="372"/>
      <c r="W196" s="372"/>
      <c r="X196" s="372"/>
      <c r="Y196" s="372"/>
      <c r="Z196" s="372"/>
    </row>
    <row r="197" spans="1:26" ht="12.75" customHeight="1" x14ac:dyDescent="0.25">
      <c r="A197" s="372"/>
      <c r="B197" s="372"/>
      <c r="C197" s="372"/>
      <c r="D197" s="372"/>
      <c r="E197" s="372"/>
      <c r="F197" s="372"/>
      <c r="G197" s="372"/>
      <c r="H197" s="372"/>
      <c r="I197" s="372"/>
      <c r="J197" s="372"/>
      <c r="K197" s="372"/>
      <c r="L197" s="372"/>
      <c r="M197" s="372"/>
      <c r="N197" s="372"/>
      <c r="O197" s="372"/>
      <c r="P197" s="372"/>
      <c r="Q197" s="372"/>
      <c r="R197" s="372"/>
      <c r="S197" s="372"/>
      <c r="T197" s="372"/>
      <c r="U197" s="372"/>
      <c r="V197" s="372"/>
      <c r="W197" s="372"/>
      <c r="X197" s="372"/>
      <c r="Y197" s="372"/>
      <c r="Z197" s="372"/>
    </row>
    <row r="198" spans="1:26" ht="12.75" customHeight="1" x14ac:dyDescent="0.25">
      <c r="A198" s="372"/>
      <c r="B198" s="372"/>
      <c r="C198" s="372"/>
      <c r="D198" s="372"/>
      <c r="E198" s="372"/>
      <c r="F198" s="372"/>
      <c r="G198" s="372"/>
      <c r="H198" s="372"/>
      <c r="I198" s="372"/>
      <c r="J198" s="372"/>
      <c r="K198" s="372"/>
      <c r="L198" s="372"/>
      <c r="M198" s="372"/>
      <c r="N198" s="372"/>
      <c r="O198" s="372"/>
      <c r="P198" s="372"/>
      <c r="Q198" s="372"/>
      <c r="R198" s="372"/>
      <c r="S198" s="372"/>
      <c r="T198" s="372"/>
      <c r="U198" s="372"/>
      <c r="V198" s="372"/>
      <c r="W198" s="372"/>
      <c r="X198" s="372"/>
      <c r="Y198" s="372"/>
      <c r="Z198" s="372"/>
    </row>
    <row r="199" spans="1:26" ht="12.75" customHeight="1" x14ac:dyDescent="0.25">
      <c r="A199" s="372"/>
      <c r="B199" s="372"/>
      <c r="C199" s="372"/>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row>
    <row r="200" spans="1:26" ht="12.75" customHeight="1" x14ac:dyDescent="0.25">
      <c r="A200" s="372"/>
      <c r="B200" s="372"/>
      <c r="C200" s="372"/>
      <c r="D200" s="372"/>
      <c r="E200" s="372"/>
      <c r="F200" s="372"/>
      <c r="G200" s="372"/>
      <c r="H200" s="372"/>
      <c r="I200" s="372"/>
      <c r="J200" s="372"/>
      <c r="K200" s="372"/>
      <c r="L200" s="372"/>
      <c r="M200" s="372"/>
      <c r="N200" s="372"/>
      <c r="O200" s="372"/>
      <c r="P200" s="372"/>
      <c r="Q200" s="372"/>
      <c r="R200" s="372"/>
      <c r="S200" s="372"/>
      <c r="T200" s="372"/>
      <c r="U200" s="372"/>
      <c r="V200" s="372"/>
      <c r="W200" s="372"/>
      <c r="X200" s="372"/>
      <c r="Y200" s="372"/>
      <c r="Z200" s="372"/>
    </row>
    <row r="201" spans="1:26" ht="12.75" customHeight="1" x14ac:dyDescent="0.25">
      <c r="A201" s="372"/>
      <c r="B201" s="372"/>
      <c r="C201" s="372"/>
      <c r="D201" s="372"/>
      <c r="E201" s="372"/>
      <c r="F201" s="372"/>
      <c r="G201" s="372"/>
      <c r="H201" s="372"/>
      <c r="I201" s="372"/>
      <c r="J201" s="372"/>
      <c r="K201" s="372"/>
      <c r="L201" s="372"/>
      <c r="M201" s="372"/>
      <c r="N201" s="372"/>
      <c r="O201" s="372"/>
      <c r="P201" s="372"/>
      <c r="Q201" s="372"/>
      <c r="R201" s="372"/>
      <c r="S201" s="372"/>
      <c r="T201" s="372"/>
      <c r="U201" s="372"/>
      <c r="V201" s="372"/>
      <c r="W201" s="372"/>
      <c r="X201" s="372"/>
      <c r="Y201" s="372"/>
      <c r="Z201" s="372"/>
    </row>
    <row r="202" spans="1:26" ht="12.75" customHeight="1" x14ac:dyDescent="0.25">
      <c r="A202" s="372"/>
      <c r="B202" s="372"/>
      <c r="C202" s="372"/>
      <c r="D202" s="372"/>
      <c r="E202" s="372"/>
      <c r="F202" s="372"/>
      <c r="G202" s="372"/>
      <c r="H202" s="372"/>
      <c r="I202" s="372"/>
      <c r="J202" s="372"/>
      <c r="K202" s="372"/>
      <c r="L202" s="372"/>
      <c r="M202" s="372"/>
      <c r="N202" s="372"/>
      <c r="O202" s="372"/>
      <c r="P202" s="372"/>
      <c r="Q202" s="372"/>
      <c r="R202" s="372"/>
      <c r="S202" s="372"/>
      <c r="T202" s="372"/>
      <c r="U202" s="372"/>
      <c r="V202" s="372"/>
      <c r="W202" s="372"/>
      <c r="X202" s="372"/>
      <c r="Y202" s="372"/>
      <c r="Z202" s="372"/>
    </row>
    <row r="203" spans="1:26" ht="12.75" customHeight="1" x14ac:dyDescent="0.25">
      <c r="A203" s="372"/>
      <c r="B203" s="372"/>
      <c r="C203" s="372"/>
      <c r="D203" s="372"/>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row>
    <row r="204" spans="1:26" ht="12.75" customHeight="1" x14ac:dyDescent="0.25">
      <c r="A204" s="372"/>
      <c r="B204" s="372"/>
      <c r="C204" s="372"/>
      <c r="D204" s="372"/>
      <c r="E204" s="372"/>
      <c r="F204" s="372"/>
      <c r="G204" s="372"/>
      <c r="H204" s="372"/>
      <c r="I204" s="372"/>
      <c r="J204" s="372"/>
      <c r="K204" s="372"/>
      <c r="L204" s="372"/>
      <c r="M204" s="372"/>
      <c r="N204" s="372"/>
      <c r="O204" s="372"/>
      <c r="P204" s="372"/>
      <c r="Q204" s="372"/>
      <c r="R204" s="372"/>
      <c r="S204" s="372"/>
      <c r="T204" s="372"/>
      <c r="U204" s="372"/>
      <c r="V204" s="372"/>
      <c r="W204" s="372"/>
      <c r="X204" s="372"/>
      <c r="Y204" s="372"/>
      <c r="Z204" s="372"/>
    </row>
    <row r="205" spans="1:26" ht="12.75" customHeight="1" x14ac:dyDescent="0.25">
      <c r="A205" s="372"/>
      <c r="B205" s="372"/>
      <c r="C205" s="372"/>
      <c r="D205" s="372"/>
      <c r="E205" s="372"/>
      <c r="F205" s="372"/>
      <c r="G205" s="372"/>
      <c r="H205" s="372"/>
      <c r="I205" s="372"/>
      <c r="J205" s="372"/>
      <c r="K205" s="372"/>
      <c r="L205" s="372"/>
      <c r="M205" s="372"/>
      <c r="N205" s="372"/>
      <c r="O205" s="372"/>
      <c r="P205" s="372"/>
      <c r="Q205" s="372"/>
      <c r="R205" s="372"/>
      <c r="S205" s="372"/>
      <c r="T205" s="372"/>
      <c r="U205" s="372"/>
      <c r="V205" s="372"/>
      <c r="W205" s="372"/>
      <c r="X205" s="372"/>
      <c r="Y205" s="372"/>
      <c r="Z205" s="372"/>
    </row>
    <row r="206" spans="1:26" ht="12.75" customHeight="1" x14ac:dyDescent="0.25">
      <c r="A206" s="372"/>
      <c r="B206" s="372"/>
      <c r="C206" s="372"/>
      <c r="D206" s="372"/>
      <c r="E206" s="372"/>
      <c r="F206" s="372"/>
      <c r="G206" s="372"/>
      <c r="H206" s="372"/>
      <c r="I206" s="372"/>
      <c r="J206" s="372"/>
      <c r="K206" s="372"/>
      <c r="L206" s="372"/>
      <c r="M206" s="372"/>
      <c r="N206" s="372"/>
      <c r="O206" s="372"/>
      <c r="P206" s="372"/>
      <c r="Q206" s="372"/>
      <c r="R206" s="372"/>
      <c r="S206" s="372"/>
      <c r="T206" s="372"/>
      <c r="U206" s="372"/>
      <c r="V206" s="372"/>
      <c r="W206" s="372"/>
      <c r="X206" s="372"/>
      <c r="Y206" s="372"/>
      <c r="Z206" s="372"/>
    </row>
    <row r="207" spans="1:26" ht="12.75" customHeight="1" x14ac:dyDescent="0.25">
      <c r="A207" s="372"/>
      <c r="B207" s="372"/>
      <c r="C207" s="372"/>
      <c r="D207" s="372"/>
      <c r="E207" s="372"/>
      <c r="F207" s="372"/>
      <c r="G207" s="372"/>
      <c r="H207" s="372"/>
      <c r="I207" s="372"/>
      <c r="J207" s="372"/>
      <c r="K207" s="372"/>
      <c r="L207" s="372"/>
      <c r="M207" s="372"/>
      <c r="N207" s="372"/>
      <c r="O207" s="372"/>
      <c r="P207" s="372"/>
      <c r="Q207" s="372"/>
      <c r="R207" s="372"/>
      <c r="S207" s="372"/>
      <c r="T207" s="372"/>
      <c r="U207" s="372"/>
      <c r="V207" s="372"/>
      <c r="W207" s="372"/>
      <c r="X207" s="372"/>
      <c r="Y207" s="372"/>
      <c r="Z207" s="372"/>
    </row>
    <row r="208" spans="1:26" ht="12.75" customHeight="1" x14ac:dyDescent="0.25">
      <c r="A208" s="372"/>
      <c r="B208" s="372"/>
      <c r="C208" s="372"/>
      <c r="D208" s="372"/>
      <c r="E208" s="372"/>
      <c r="F208" s="372"/>
      <c r="G208" s="372"/>
      <c r="H208" s="372"/>
      <c r="I208" s="372"/>
      <c r="J208" s="372"/>
      <c r="K208" s="372"/>
      <c r="L208" s="372"/>
      <c r="M208" s="372"/>
      <c r="N208" s="372"/>
      <c r="O208" s="372"/>
      <c r="P208" s="372"/>
      <c r="Q208" s="372"/>
      <c r="R208" s="372"/>
      <c r="S208" s="372"/>
      <c r="T208" s="372"/>
      <c r="U208" s="372"/>
      <c r="V208" s="372"/>
      <c r="W208" s="372"/>
      <c r="X208" s="372"/>
      <c r="Y208" s="372"/>
      <c r="Z208" s="372"/>
    </row>
    <row r="209" spans="1:26" ht="12.75" customHeight="1" x14ac:dyDescent="0.25">
      <c r="A209" s="372"/>
      <c r="B209" s="372"/>
      <c r="C209" s="372"/>
      <c r="D209" s="372"/>
      <c r="E209" s="372"/>
      <c r="F209" s="372"/>
      <c r="G209" s="372"/>
      <c r="H209" s="372"/>
      <c r="I209" s="372"/>
      <c r="J209" s="372"/>
      <c r="K209" s="372"/>
      <c r="L209" s="372"/>
      <c r="M209" s="372"/>
      <c r="N209" s="372"/>
      <c r="O209" s="372"/>
      <c r="P209" s="372"/>
      <c r="Q209" s="372"/>
      <c r="R209" s="372"/>
      <c r="S209" s="372"/>
      <c r="T209" s="372"/>
      <c r="U209" s="372"/>
      <c r="V209" s="372"/>
      <c r="W209" s="372"/>
      <c r="X209" s="372"/>
      <c r="Y209" s="372"/>
      <c r="Z209" s="372"/>
    </row>
    <row r="210" spans="1:26" ht="12.75" customHeight="1" x14ac:dyDescent="0.25">
      <c r="A210" s="372"/>
      <c r="B210" s="372"/>
      <c r="C210" s="372"/>
      <c r="D210" s="372"/>
      <c r="E210" s="372"/>
      <c r="F210" s="372"/>
      <c r="G210" s="372"/>
      <c r="H210" s="372"/>
      <c r="I210" s="372"/>
      <c r="J210" s="372"/>
      <c r="K210" s="372"/>
      <c r="L210" s="372"/>
      <c r="M210" s="372"/>
      <c r="N210" s="372"/>
      <c r="O210" s="372"/>
      <c r="P210" s="372"/>
      <c r="Q210" s="372"/>
      <c r="R210" s="372"/>
      <c r="S210" s="372"/>
      <c r="T210" s="372"/>
      <c r="U210" s="372"/>
      <c r="V210" s="372"/>
      <c r="W210" s="372"/>
      <c r="X210" s="372"/>
      <c r="Y210" s="372"/>
      <c r="Z210" s="372"/>
    </row>
    <row r="211" spans="1:26" ht="12.75" customHeight="1" x14ac:dyDescent="0.25">
      <c r="A211" s="372"/>
      <c r="B211" s="372"/>
      <c r="C211" s="372"/>
      <c r="D211" s="372"/>
      <c r="E211" s="372"/>
      <c r="F211" s="372"/>
      <c r="G211" s="372"/>
      <c r="H211" s="372"/>
      <c r="I211" s="372"/>
      <c r="J211" s="372"/>
      <c r="K211" s="372"/>
      <c r="L211" s="372"/>
      <c r="M211" s="372"/>
      <c r="N211" s="372"/>
      <c r="O211" s="372"/>
      <c r="P211" s="372"/>
      <c r="Q211" s="372"/>
      <c r="R211" s="372"/>
      <c r="S211" s="372"/>
      <c r="T211" s="372"/>
      <c r="U211" s="372"/>
      <c r="V211" s="372"/>
      <c r="W211" s="372"/>
      <c r="X211" s="372"/>
      <c r="Y211" s="372"/>
      <c r="Z211" s="372"/>
    </row>
    <row r="212" spans="1:26" ht="12.75" customHeight="1" x14ac:dyDescent="0.25">
      <c r="A212" s="372"/>
      <c r="B212" s="372"/>
      <c r="C212" s="372"/>
      <c r="D212" s="372"/>
      <c r="E212" s="372"/>
      <c r="F212" s="372"/>
      <c r="G212" s="372"/>
      <c r="H212" s="372"/>
      <c r="I212" s="372"/>
      <c r="J212" s="372"/>
      <c r="K212" s="372"/>
      <c r="L212" s="372"/>
      <c r="M212" s="372"/>
      <c r="N212" s="372"/>
      <c r="O212" s="372"/>
      <c r="P212" s="372"/>
      <c r="Q212" s="372"/>
      <c r="R212" s="372"/>
      <c r="S212" s="372"/>
      <c r="T212" s="372"/>
      <c r="U212" s="372"/>
      <c r="V212" s="372"/>
      <c r="W212" s="372"/>
      <c r="X212" s="372"/>
      <c r="Y212" s="372"/>
      <c r="Z212" s="372"/>
    </row>
    <row r="213" spans="1:26" ht="12.75" customHeight="1" x14ac:dyDescent="0.25">
      <c r="A213" s="372"/>
      <c r="B213" s="372"/>
      <c r="C213" s="372"/>
      <c r="D213" s="372"/>
      <c r="E213" s="372"/>
      <c r="F213" s="372"/>
      <c r="G213" s="372"/>
      <c r="H213" s="372"/>
      <c r="I213" s="372"/>
      <c r="J213" s="372"/>
      <c r="K213" s="372"/>
      <c r="L213" s="372"/>
      <c r="M213" s="372"/>
      <c r="N213" s="372"/>
      <c r="O213" s="372"/>
      <c r="P213" s="372"/>
      <c r="Q213" s="372"/>
      <c r="R213" s="372"/>
      <c r="S213" s="372"/>
      <c r="T213" s="372"/>
      <c r="U213" s="372"/>
      <c r="V213" s="372"/>
      <c r="W213" s="372"/>
      <c r="X213" s="372"/>
      <c r="Y213" s="372"/>
      <c r="Z213" s="372"/>
    </row>
    <row r="214" spans="1:26" ht="12.75" customHeight="1" x14ac:dyDescent="0.25">
      <c r="A214" s="372"/>
      <c r="B214" s="372"/>
      <c r="C214" s="372"/>
      <c r="D214" s="372"/>
      <c r="E214" s="372"/>
      <c r="F214" s="372"/>
      <c r="G214" s="372"/>
      <c r="H214" s="372"/>
      <c r="I214" s="372"/>
      <c r="J214" s="372"/>
      <c r="K214" s="372"/>
      <c r="L214" s="372"/>
      <c r="M214" s="372"/>
      <c r="N214" s="372"/>
      <c r="O214" s="372"/>
      <c r="P214" s="372"/>
      <c r="Q214" s="372"/>
      <c r="R214" s="372"/>
      <c r="S214" s="372"/>
      <c r="T214" s="372"/>
      <c r="U214" s="372"/>
      <c r="V214" s="372"/>
      <c r="W214" s="372"/>
      <c r="X214" s="372"/>
      <c r="Y214" s="372"/>
      <c r="Z214" s="372"/>
    </row>
    <row r="215" spans="1:26" ht="12.75" customHeight="1" x14ac:dyDescent="0.25">
      <c r="A215" s="372"/>
      <c r="B215" s="372"/>
      <c r="C215" s="372"/>
      <c r="D215" s="372"/>
      <c r="E215" s="372"/>
      <c r="F215" s="372"/>
      <c r="G215" s="372"/>
      <c r="H215" s="372"/>
      <c r="I215" s="372"/>
      <c r="J215" s="372"/>
      <c r="K215" s="372"/>
      <c r="L215" s="372"/>
      <c r="M215" s="372"/>
      <c r="N215" s="372"/>
      <c r="O215" s="372"/>
      <c r="P215" s="372"/>
      <c r="Q215" s="372"/>
      <c r="R215" s="372"/>
      <c r="S215" s="372"/>
      <c r="T215" s="372"/>
      <c r="U215" s="372"/>
      <c r="V215" s="372"/>
      <c r="W215" s="372"/>
      <c r="X215" s="372"/>
      <c r="Y215" s="372"/>
      <c r="Z215" s="372"/>
    </row>
    <row r="216" spans="1:26" ht="12.75" customHeight="1" x14ac:dyDescent="0.25">
      <c r="A216" s="372"/>
      <c r="B216" s="372"/>
      <c r="C216" s="372"/>
      <c r="D216" s="372"/>
      <c r="E216" s="372"/>
      <c r="F216" s="372"/>
      <c r="G216" s="372"/>
      <c r="H216" s="372"/>
      <c r="I216" s="372"/>
      <c r="J216" s="372"/>
      <c r="K216" s="372"/>
      <c r="L216" s="372"/>
      <c r="M216" s="372"/>
      <c r="N216" s="372"/>
      <c r="O216" s="372"/>
      <c r="P216" s="372"/>
      <c r="Q216" s="372"/>
      <c r="R216" s="372"/>
      <c r="S216" s="372"/>
      <c r="T216" s="372"/>
      <c r="U216" s="372"/>
      <c r="V216" s="372"/>
      <c r="W216" s="372"/>
      <c r="X216" s="372"/>
      <c r="Y216" s="372"/>
      <c r="Z216" s="372"/>
    </row>
    <row r="217" spans="1:26" ht="12.75" customHeight="1" x14ac:dyDescent="0.25">
      <c r="A217" s="372"/>
      <c r="B217" s="372"/>
      <c r="C217" s="372"/>
      <c r="D217" s="372"/>
      <c r="E217" s="372"/>
      <c r="F217" s="372"/>
      <c r="G217" s="372"/>
      <c r="H217" s="372"/>
      <c r="I217" s="372"/>
      <c r="J217" s="372"/>
      <c r="K217" s="372"/>
      <c r="L217" s="372"/>
      <c r="M217" s="372"/>
      <c r="N217" s="372"/>
      <c r="O217" s="372"/>
      <c r="P217" s="372"/>
      <c r="Q217" s="372"/>
      <c r="R217" s="372"/>
      <c r="S217" s="372"/>
      <c r="T217" s="372"/>
      <c r="U217" s="372"/>
      <c r="V217" s="372"/>
      <c r="W217" s="372"/>
      <c r="X217" s="372"/>
      <c r="Y217" s="372"/>
      <c r="Z217" s="372"/>
    </row>
    <row r="218" spans="1:26" ht="12.75" customHeight="1" x14ac:dyDescent="0.25">
      <c r="A218" s="372"/>
      <c r="B218" s="372"/>
      <c r="C218" s="372"/>
      <c r="D218" s="372"/>
      <c r="E218" s="372"/>
      <c r="F218" s="372"/>
      <c r="G218" s="372"/>
      <c r="H218" s="372"/>
      <c r="I218" s="372"/>
      <c r="J218" s="372"/>
      <c r="K218" s="372"/>
      <c r="L218" s="372"/>
      <c r="M218" s="372"/>
      <c r="N218" s="372"/>
      <c r="O218" s="372"/>
      <c r="P218" s="372"/>
      <c r="Q218" s="372"/>
      <c r="R218" s="372"/>
      <c r="S218" s="372"/>
      <c r="T218" s="372"/>
      <c r="U218" s="372"/>
      <c r="V218" s="372"/>
      <c r="W218" s="372"/>
      <c r="X218" s="372"/>
      <c r="Y218" s="372"/>
      <c r="Z218" s="372"/>
    </row>
    <row r="219" spans="1:26" ht="12.75" customHeight="1" x14ac:dyDescent="0.25">
      <c r="A219" s="372"/>
      <c r="B219" s="372"/>
      <c r="C219" s="372"/>
      <c r="D219" s="372"/>
      <c r="E219" s="372"/>
      <c r="F219" s="372"/>
      <c r="G219" s="372"/>
      <c r="H219" s="372"/>
      <c r="I219" s="372"/>
      <c r="J219" s="372"/>
      <c r="K219" s="372"/>
      <c r="L219" s="372"/>
      <c r="M219" s="372"/>
      <c r="N219" s="372"/>
      <c r="O219" s="372"/>
      <c r="P219" s="372"/>
      <c r="Q219" s="372"/>
      <c r="R219" s="372"/>
      <c r="S219" s="372"/>
      <c r="T219" s="372"/>
      <c r="U219" s="372"/>
      <c r="V219" s="372"/>
      <c r="W219" s="372"/>
      <c r="X219" s="372"/>
      <c r="Y219" s="372"/>
      <c r="Z219" s="372"/>
    </row>
    <row r="220" spans="1:26" ht="12.75" customHeight="1" x14ac:dyDescent="0.25">
      <c r="A220" s="372"/>
      <c r="B220" s="372"/>
      <c r="C220" s="372"/>
      <c r="D220" s="372"/>
      <c r="E220" s="372"/>
      <c r="F220" s="372"/>
      <c r="G220" s="372"/>
      <c r="H220" s="372"/>
      <c r="I220" s="372"/>
      <c r="J220" s="372"/>
      <c r="K220" s="372"/>
      <c r="L220" s="372"/>
      <c r="M220" s="372"/>
      <c r="N220" s="372"/>
      <c r="O220" s="372"/>
      <c r="P220" s="372"/>
      <c r="Q220" s="372"/>
      <c r="R220" s="372"/>
      <c r="S220" s="372"/>
      <c r="T220" s="372"/>
      <c r="U220" s="372"/>
      <c r="V220" s="372"/>
      <c r="W220" s="372"/>
      <c r="X220" s="372"/>
      <c r="Y220" s="372"/>
      <c r="Z220" s="372"/>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x14ac:dyDescent="0.25"/>
  <cols>
    <col min="1" max="6" width="10.7109375" customWidth="1"/>
  </cols>
  <sheetData>
    <row r="2" spans="2:5" x14ac:dyDescent="0.25">
      <c r="B2" s="1" t="s">
        <v>278</v>
      </c>
      <c r="E2" s="1" t="s">
        <v>199</v>
      </c>
    </row>
    <row r="3" spans="2:5" x14ac:dyDescent="0.25">
      <c r="B3" s="1" t="s">
        <v>548</v>
      </c>
      <c r="E3" s="1" t="s">
        <v>117</v>
      </c>
    </row>
    <row r="4" spans="2:5" x14ac:dyDescent="0.25">
      <c r="B4" s="1" t="s">
        <v>549</v>
      </c>
      <c r="E4" s="1" t="s">
        <v>95</v>
      </c>
    </row>
    <row r="5" spans="2:5" x14ac:dyDescent="0.25">
      <c r="B5" s="1" t="s">
        <v>105</v>
      </c>
    </row>
    <row r="8" spans="2:5" x14ac:dyDescent="0.25">
      <c r="B8" s="1" t="s">
        <v>550</v>
      </c>
    </row>
    <row r="9" spans="2:5" x14ac:dyDescent="0.25">
      <c r="B9" s="1" t="s">
        <v>551</v>
      </c>
    </row>
    <row r="10" spans="2:5" x14ac:dyDescent="0.25">
      <c r="B10" s="1" t="s">
        <v>552</v>
      </c>
    </row>
    <row r="13" spans="2:5" x14ac:dyDescent="0.25">
      <c r="B13" s="1" t="s">
        <v>553</v>
      </c>
    </row>
    <row r="14" spans="2:5" x14ac:dyDescent="0.25">
      <c r="B14" s="1" t="s">
        <v>98</v>
      </c>
    </row>
    <row r="15" spans="2:5" x14ac:dyDescent="0.25">
      <c r="B15" s="1" t="s">
        <v>314</v>
      </c>
    </row>
    <row r="16" spans="2:5" x14ac:dyDescent="0.25">
      <c r="B16" s="1" t="s">
        <v>135</v>
      </c>
    </row>
    <row r="17" spans="2:2" x14ac:dyDescent="0.25">
      <c r="B17" s="1" t="s">
        <v>292</v>
      </c>
    </row>
    <row r="18" spans="2:2" x14ac:dyDescent="0.25">
      <c r="B18" s="1" t="s">
        <v>14</v>
      </c>
    </row>
    <row r="19" spans="2:2" x14ac:dyDescent="0.25">
      <c r="B19" s="1" t="s">
        <v>177</v>
      </c>
    </row>
    <row r="20" spans="2:2" x14ac:dyDescent="0.25">
      <c r="B20" s="1" t="s">
        <v>554</v>
      </c>
    </row>
    <row r="21" spans="2:2" ht="15.75" customHeight="1" x14ac:dyDescent="0.25">
      <c r="B21" s="1" t="s">
        <v>276</v>
      </c>
    </row>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x14ac:dyDescent="0.25"/>
  <cols>
    <col min="1" max="1" width="32.85546875" customWidth="1"/>
    <col min="2" max="6" width="11.42578125" customWidth="1"/>
    <col min="7" max="21" width="10.7109375" customWidth="1"/>
  </cols>
  <sheetData>
    <row r="1" spans="1:21" ht="12.75" customHeight="1" x14ac:dyDescent="0.25">
      <c r="A1" s="374"/>
      <c r="B1" s="374"/>
      <c r="C1" s="374"/>
      <c r="D1" s="374"/>
      <c r="E1" s="374"/>
      <c r="F1" s="374"/>
      <c r="G1" s="374"/>
      <c r="H1" s="374"/>
      <c r="I1" s="374"/>
      <c r="J1" s="374"/>
      <c r="K1" s="374"/>
      <c r="L1" s="374"/>
      <c r="M1" s="374"/>
      <c r="N1" s="374"/>
      <c r="O1" s="374"/>
      <c r="P1" s="374"/>
      <c r="Q1" s="374"/>
      <c r="R1" s="374"/>
      <c r="S1" s="374"/>
      <c r="T1" s="374"/>
      <c r="U1" s="374"/>
    </row>
    <row r="2" spans="1:21" ht="12.75" customHeight="1" x14ac:dyDescent="0.25">
      <c r="A2" s="374"/>
      <c r="B2" s="374"/>
      <c r="C2" s="374"/>
      <c r="D2" s="374"/>
      <c r="E2" s="374"/>
      <c r="F2" s="374"/>
      <c r="G2" s="374"/>
      <c r="H2" s="374"/>
      <c r="I2" s="374"/>
      <c r="J2" s="374"/>
      <c r="K2" s="374"/>
      <c r="L2" s="374"/>
      <c r="M2" s="374"/>
      <c r="N2" s="374"/>
      <c r="O2" s="374"/>
      <c r="P2" s="374"/>
      <c r="Q2" s="374"/>
      <c r="R2" s="374"/>
      <c r="S2" s="374"/>
      <c r="T2" s="374"/>
      <c r="U2" s="374"/>
    </row>
    <row r="3" spans="1:21" ht="12.75" customHeight="1" x14ac:dyDescent="0.25">
      <c r="A3" s="375" t="s">
        <v>100</v>
      </c>
      <c r="B3" s="374"/>
      <c r="C3" s="374"/>
      <c r="D3" s="374"/>
      <c r="E3" s="374"/>
      <c r="F3" s="374"/>
      <c r="G3" s="374"/>
      <c r="H3" s="374"/>
      <c r="I3" s="374"/>
      <c r="J3" s="374"/>
      <c r="K3" s="374"/>
      <c r="L3" s="374"/>
      <c r="M3" s="374"/>
      <c r="N3" s="374"/>
      <c r="O3" s="374"/>
      <c r="P3" s="374"/>
      <c r="Q3" s="374"/>
      <c r="R3" s="374"/>
      <c r="S3" s="374"/>
      <c r="T3" s="374"/>
      <c r="U3" s="374"/>
    </row>
    <row r="4" spans="1:21" ht="12.75" customHeight="1" x14ac:dyDescent="0.25">
      <c r="A4" s="375" t="s">
        <v>126</v>
      </c>
      <c r="B4" s="374"/>
      <c r="C4" s="374"/>
      <c r="D4" s="374"/>
      <c r="E4" s="374"/>
      <c r="F4" s="374"/>
      <c r="G4" s="374"/>
      <c r="H4" s="374"/>
      <c r="I4" s="374"/>
      <c r="J4" s="374"/>
      <c r="K4" s="374"/>
      <c r="L4" s="374"/>
      <c r="M4" s="374"/>
      <c r="N4" s="374"/>
      <c r="O4" s="374"/>
      <c r="P4" s="374"/>
      <c r="Q4" s="374"/>
      <c r="R4" s="374"/>
      <c r="S4" s="374"/>
      <c r="T4" s="374"/>
      <c r="U4" s="374"/>
    </row>
    <row r="5" spans="1:21" ht="12.75" customHeight="1" x14ac:dyDescent="0.25">
      <c r="A5" s="375" t="s">
        <v>152</v>
      </c>
      <c r="B5" s="374"/>
      <c r="C5" s="374"/>
      <c r="D5" s="374"/>
      <c r="E5" s="374"/>
      <c r="F5" s="374"/>
      <c r="G5" s="374"/>
      <c r="H5" s="374"/>
      <c r="I5" s="374"/>
      <c r="J5" s="374"/>
      <c r="K5" s="374"/>
      <c r="L5" s="374"/>
      <c r="M5" s="374"/>
      <c r="N5" s="374"/>
      <c r="O5" s="374"/>
      <c r="P5" s="374"/>
      <c r="Q5" s="374"/>
      <c r="R5" s="374"/>
      <c r="S5" s="374"/>
      <c r="T5" s="374"/>
      <c r="U5" s="374"/>
    </row>
    <row r="6" spans="1:21" ht="12.75" customHeight="1" x14ac:dyDescent="0.25">
      <c r="A6" s="375" t="s">
        <v>180</v>
      </c>
      <c r="B6" s="374"/>
      <c r="C6" s="374"/>
      <c r="D6" s="374"/>
      <c r="E6" s="374"/>
      <c r="F6" s="374"/>
      <c r="G6" s="374"/>
      <c r="H6" s="374"/>
      <c r="I6" s="374"/>
      <c r="J6" s="374"/>
      <c r="K6" s="374"/>
      <c r="L6" s="374"/>
      <c r="M6" s="374"/>
      <c r="N6" s="374"/>
      <c r="O6" s="374"/>
      <c r="P6" s="374"/>
      <c r="Q6" s="374"/>
      <c r="R6" s="374"/>
      <c r="S6" s="374"/>
      <c r="T6" s="374"/>
      <c r="U6" s="374"/>
    </row>
    <row r="7" spans="1:21" ht="12.75" customHeight="1" x14ac:dyDescent="0.25">
      <c r="A7" s="375" t="s">
        <v>101</v>
      </c>
      <c r="B7" s="374"/>
      <c r="C7" s="374"/>
      <c r="D7" s="374"/>
      <c r="E7" s="374"/>
      <c r="F7" s="374"/>
      <c r="G7" s="374"/>
      <c r="H7" s="374"/>
      <c r="I7" s="374"/>
      <c r="J7" s="374"/>
      <c r="K7" s="374"/>
      <c r="L7" s="374"/>
      <c r="M7" s="374"/>
      <c r="N7" s="374"/>
      <c r="O7" s="374"/>
      <c r="P7" s="374"/>
      <c r="Q7" s="374"/>
      <c r="R7" s="374"/>
      <c r="S7" s="374"/>
      <c r="T7" s="374"/>
      <c r="U7" s="374"/>
    </row>
    <row r="8" spans="1:21" ht="12.75" customHeight="1" x14ac:dyDescent="0.25">
      <c r="A8" s="375" t="s">
        <v>102</v>
      </c>
      <c r="B8" s="374"/>
      <c r="C8" s="374"/>
      <c r="D8" s="374"/>
      <c r="E8" s="374"/>
      <c r="F8" s="374"/>
      <c r="G8" s="374"/>
      <c r="H8" s="374"/>
      <c r="I8" s="374"/>
      <c r="J8" s="374"/>
      <c r="K8" s="374"/>
      <c r="L8" s="374"/>
      <c r="M8" s="374"/>
      <c r="N8" s="374"/>
      <c r="O8" s="374"/>
      <c r="P8" s="374"/>
      <c r="Q8" s="374"/>
      <c r="R8" s="374"/>
      <c r="S8" s="374"/>
      <c r="T8" s="374"/>
      <c r="U8" s="374"/>
    </row>
    <row r="9" spans="1:21" ht="12.75" customHeight="1" x14ac:dyDescent="0.25">
      <c r="A9" s="375" t="s">
        <v>293</v>
      </c>
      <c r="B9" s="374"/>
      <c r="C9" s="374"/>
      <c r="D9" s="374"/>
      <c r="E9" s="374"/>
      <c r="F9" s="374"/>
      <c r="G9" s="374"/>
      <c r="H9" s="374"/>
      <c r="I9" s="374"/>
      <c r="J9" s="374"/>
      <c r="K9" s="374"/>
      <c r="L9" s="374"/>
      <c r="M9" s="374"/>
      <c r="N9" s="374"/>
      <c r="O9" s="374"/>
      <c r="P9" s="374"/>
      <c r="Q9" s="374"/>
      <c r="R9" s="374"/>
      <c r="S9" s="374"/>
      <c r="T9" s="374"/>
      <c r="U9" s="374"/>
    </row>
    <row r="10" spans="1:21" ht="12.75" customHeight="1" x14ac:dyDescent="0.25">
      <c r="A10" s="375" t="s">
        <v>103</v>
      </c>
      <c r="B10" s="374"/>
      <c r="C10" s="374"/>
      <c r="D10" s="374"/>
      <c r="E10" s="374"/>
      <c r="F10" s="374"/>
      <c r="G10" s="374"/>
      <c r="H10" s="374"/>
      <c r="I10" s="374"/>
      <c r="J10" s="374"/>
      <c r="K10" s="374"/>
      <c r="L10" s="374"/>
      <c r="M10" s="374"/>
      <c r="N10" s="374"/>
      <c r="O10" s="374"/>
      <c r="P10" s="374"/>
      <c r="Q10" s="374"/>
      <c r="R10" s="374"/>
      <c r="S10" s="374"/>
      <c r="T10" s="374"/>
      <c r="U10" s="374"/>
    </row>
    <row r="11" spans="1:21" ht="12.75" customHeight="1" x14ac:dyDescent="0.25">
      <c r="A11" s="375" t="s">
        <v>153</v>
      </c>
      <c r="B11" s="374"/>
      <c r="C11" s="374"/>
      <c r="D11" s="374"/>
      <c r="E11" s="374"/>
      <c r="F11" s="374"/>
      <c r="G11" s="374"/>
      <c r="H11" s="374"/>
      <c r="I11" s="374"/>
      <c r="J11" s="374"/>
      <c r="K11" s="374"/>
      <c r="L11" s="374"/>
      <c r="M11" s="374"/>
      <c r="N11" s="374"/>
      <c r="O11" s="374"/>
      <c r="P11" s="374"/>
      <c r="Q11" s="374"/>
      <c r="R11" s="374"/>
      <c r="S11" s="374"/>
      <c r="T11" s="374"/>
      <c r="U11" s="374"/>
    </row>
    <row r="12" spans="1:21" ht="12.75" customHeight="1" x14ac:dyDescent="0.25">
      <c r="A12" s="375" t="s">
        <v>555</v>
      </c>
      <c r="B12" s="374"/>
      <c r="C12" s="374"/>
      <c r="D12" s="374"/>
      <c r="E12" s="374"/>
      <c r="F12" s="374"/>
      <c r="G12" s="374"/>
      <c r="H12" s="374"/>
      <c r="I12" s="374"/>
      <c r="J12" s="374"/>
      <c r="K12" s="374"/>
      <c r="L12" s="374"/>
      <c r="M12" s="374"/>
      <c r="N12" s="374"/>
      <c r="O12" s="374"/>
      <c r="P12" s="374"/>
      <c r="Q12" s="374"/>
      <c r="R12" s="374"/>
      <c r="S12" s="374"/>
      <c r="T12" s="374"/>
      <c r="U12" s="374"/>
    </row>
    <row r="13" spans="1:21" ht="12.75" customHeight="1" x14ac:dyDescent="0.25">
      <c r="A13" s="375" t="s">
        <v>556</v>
      </c>
      <c r="B13" s="374"/>
      <c r="C13" s="374"/>
      <c r="D13" s="374"/>
      <c r="E13" s="374"/>
      <c r="F13" s="374"/>
      <c r="G13" s="374"/>
      <c r="H13" s="374"/>
      <c r="I13" s="374"/>
      <c r="J13" s="374"/>
      <c r="K13" s="374"/>
      <c r="L13" s="374"/>
      <c r="M13" s="374"/>
      <c r="N13" s="374"/>
      <c r="O13" s="374"/>
      <c r="P13" s="374"/>
      <c r="Q13" s="374"/>
      <c r="R13" s="374"/>
      <c r="S13" s="374"/>
      <c r="T13" s="374"/>
      <c r="U13" s="374"/>
    </row>
    <row r="14" spans="1:21" ht="12.75" customHeight="1" x14ac:dyDescent="0.25">
      <c r="A14" s="375" t="s">
        <v>557</v>
      </c>
      <c r="B14" s="374"/>
      <c r="C14" s="374"/>
      <c r="D14" s="374"/>
      <c r="E14" s="374"/>
      <c r="F14" s="374"/>
      <c r="G14" s="374"/>
      <c r="H14" s="374"/>
      <c r="I14" s="374"/>
      <c r="J14" s="374"/>
      <c r="K14" s="374"/>
      <c r="L14" s="374"/>
      <c r="M14" s="374"/>
      <c r="N14" s="374"/>
      <c r="O14" s="374"/>
      <c r="P14" s="374"/>
      <c r="Q14" s="374"/>
      <c r="R14" s="374"/>
      <c r="S14" s="374"/>
      <c r="T14" s="374"/>
      <c r="U14" s="374"/>
    </row>
    <row r="15" spans="1:21" ht="12.75" customHeight="1" x14ac:dyDescent="0.25">
      <c r="A15" s="374"/>
      <c r="B15" s="374"/>
      <c r="C15" s="374"/>
      <c r="D15" s="374"/>
      <c r="E15" s="374"/>
      <c r="F15" s="374"/>
      <c r="G15" s="374"/>
      <c r="H15" s="374"/>
      <c r="I15" s="374"/>
      <c r="J15" s="374"/>
      <c r="K15" s="374"/>
      <c r="L15" s="374"/>
      <c r="M15" s="374"/>
      <c r="N15" s="374"/>
      <c r="O15" s="374"/>
      <c r="P15" s="374"/>
      <c r="Q15" s="374"/>
      <c r="R15" s="374"/>
      <c r="S15" s="374"/>
      <c r="T15" s="374"/>
      <c r="U15" s="374"/>
    </row>
    <row r="16" spans="1:21" ht="12.75" customHeight="1" x14ac:dyDescent="0.25">
      <c r="A16" s="375" t="s">
        <v>558</v>
      </c>
      <c r="B16" s="374"/>
      <c r="C16" s="374"/>
      <c r="D16" s="374"/>
      <c r="E16" s="374"/>
      <c r="F16" s="374"/>
      <c r="G16" s="374"/>
      <c r="H16" s="374"/>
      <c r="I16" s="374"/>
      <c r="J16" s="374"/>
      <c r="K16" s="374"/>
      <c r="L16" s="374"/>
      <c r="M16" s="374"/>
      <c r="N16" s="374"/>
      <c r="O16" s="374"/>
      <c r="P16" s="374"/>
      <c r="Q16" s="374"/>
      <c r="R16" s="374"/>
      <c r="S16" s="374"/>
      <c r="T16" s="374"/>
      <c r="U16" s="374"/>
    </row>
    <row r="17" spans="1:21" ht="12.75" customHeight="1" x14ac:dyDescent="0.25">
      <c r="A17" s="375" t="s">
        <v>278</v>
      </c>
      <c r="B17" s="374"/>
      <c r="C17" s="374"/>
      <c r="D17" s="374"/>
      <c r="E17" s="374"/>
      <c r="F17" s="374"/>
      <c r="G17" s="374"/>
      <c r="H17" s="374"/>
      <c r="I17" s="374"/>
      <c r="J17" s="374"/>
      <c r="K17" s="374"/>
      <c r="L17" s="374"/>
      <c r="M17" s="374"/>
      <c r="N17" s="374"/>
      <c r="O17" s="374"/>
      <c r="P17" s="374"/>
      <c r="Q17" s="374"/>
      <c r="R17" s="374"/>
      <c r="S17" s="374"/>
      <c r="T17" s="374"/>
      <c r="U17" s="374"/>
    </row>
    <row r="18" spans="1:21" ht="12.75" customHeight="1" x14ac:dyDescent="0.25">
      <c r="A18" s="375" t="s">
        <v>548</v>
      </c>
      <c r="B18" s="374"/>
      <c r="C18" s="374"/>
      <c r="D18" s="374"/>
      <c r="E18" s="374"/>
      <c r="F18" s="374"/>
      <c r="G18" s="374"/>
      <c r="H18" s="374"/>
      <c r="I18" s="374"/>
      <c r="J18" s="374"/>
      <c r="K18" s="374"/>
      <c r="L18" s="374"/>
      <c r="M18" s="374"/>
      <c r="N18" s="374"/>
      <c r="O18" s="374"/>
      <c r="P18" s="374"/>
      <c r="Q18" s="374"/>
      <c r="R18" s="374"/>
      <c r="S18" s="374"/>
      <c r="T18" s="374"/>
      <c r="U18" s="374"/>
    </row>
    <row r="19" spans="1:21" ht="12.75" customHeight="1" x14ac:dyDescent="0.25">
      <c r="A19" s="374"/>
      <c r="B19" s="374"/>
      <c r="C19" s="374"/>
      <c r="D19" s="374"/>
      <c r="E19" s="374"/>
      <c r="F19" s="374"/>
      <c r="G19" s="374"/>
      <c r="H19" s="374"/>
      <c r="I19" s="374"/>
      <c r="J19" s="374"/>
      <c r="K19" s="374"/>
      <c r="L19" s="374"/>
      <c r="M19" s="374"/>
      <c r="N19" s="374"/>
      <c r="O19" s="374"/>
      <c r="P19" s="374"/>
      <c r="Q19" s="374"/>
      <c r="R19" s="374"/>
      <c r="S19" s="374"/>
      <c r="T19" s="374"/>
      <c r="U19" s="374"/>
    </row>
    <row r="20" spans="1:21" ht="12.75" customHeight="1" x14ac:dyDescent="0.25">
      <c r="A20" s="375" t="s">
        <v>551</v>
      </c>
      <c r="B20" s="374"/>
      <c r="C20" s="374"/>
      <c r="D20" s="374"/>
      <c r="E20" s="374"/>
      <c r="F20" s="374"/>
      <c r="G20" s="374"/>
      <c r="H20" s="374"/>
      <c r="I20" s="374"/>
      <c r="J20" s="374"/>
      <c r="K20" s="374"/>
      <c r="L20" s="374"/>
      <c r="M20" s="374"/>
      <c r="N20" s="374"/>
      <c r="O20" s="374"/>
      <c r="P20" s="374"/>
      <c r="Q20" s="374"/>
      <c r="R20" s="374"/>
      <c r="S20" s="374"/>
      <c r="T20" s="374"/>
      <c r="U20" s="374"/>
    </row>
    <row r="21" spans="1:21" ht="12.75" customHeight="1" x14ac:dyDescent="0.25">
      <c r="A21" s="375" t="s">
        <v>552</v>
      </c>
      <c r="B21" s="374"/>
      <c r="C21" s="374"/>
      <c r="D21" s="374"/>
      <c r="E21" s="374"/>
      <c r="F21" s="374"/>
      <c r="G21" s="374"/>
      <c r="H21" s="374"/>
      <c r="I21" s="374"/>
      <c r="J21" s="374"/>
      <c r="K21" s="374"/>
      <c r="L21" s="374"/>
      <c r="M21" s="374"/>
      <c r="N21" s="374"/>
      <c r="O21" s="374"/>
      <c r="P21" s="374"/>
      <c r="Q21" s="374"/>
      <c r="R21" s="374"/>
      <c r="S21" s="374"/>
      <c r="T21" s="374"/>
      <c r="U21" s="374"/>
    </row>
    <row r="22" spans="1:21" ht="12.75" customHeight="1" x14ac:dyDescent="0.25">
      <c r="A22" s="374"/>
      <c r="B22" s="374"/>
      <c r="C22" s="374"/>
      <c r="D22" s="374"/>
      <c r="E22" s="374"/>
      <c r="F22" s="374"/>
      <c r="G22" s="374"/>
      <c r="H22" s="374"/>
      <c r="I22" s="374"/>
      <c r="J22" s="374"/>
      <c r="K22" s="374"/>
      <c r="L22" s="374"/>
      <c r="M22" s="374"/>
      <c r="N22" s="374"/>
      <c r="O22" s="374"/>
      <c r="P22" s="374"/>
      <c r="Q22" s="374"/>
      <c r="R22" s="374"/>
      <c r="S22" s="374"/>
      <c r="T22" s="374"/>
      <c r="U22" s="374"/>
    </row>
    <row r="23" spans="1:21" ht="12.75" customHeight="1" x14ac:dyDescent="0.25">
      <c r="A23" s="374"/>
      <c r="B23" s="374"/>
      <c r="C23" s="374"/>
      <c r="D23" s="374"/>
      <c r="E23" s="374"/>
      <c r="F23" s="374"/>
      <c r="G23" s="374"/>
      <c r="H23" s="374"/>
      <c r="I23" s="374"/>
      <c r="J23" s="374"/>
      <c r="K23" s="374"/>
      <c r="L23" s="374"/>
      <c r="M23" s="374"/>
      <c r="N23" s="374"/>
      <c r="O23" s="374"/>
      <c r="P23" s="374"/>
      <c r="Q23" s="374"/>
      <c r="R23" s="374"/>
      <c r="S23" s="374"/>
      <c r="T23" s="374"/>
      <c r="U23" s="374"/>
    </row>
    <row r="24" spans="1:21" ht="12.75" customHeight="1" x14ac:dyDescent="0.25">
      <c r="A24" s="374"/>
      <c r="B24" s="374"/>
      <c r="C24" s="374"/>
      <c r="D24" s="374"/>
      <c r="E24" s="374"/>
      <c r="F24" s="374"/>
      <c r="G24" s="374"/>
      <c r="H24" s="374"/>
      <c r="I24" s="374"/>
      <c r="J24" s="374"/>
      <c r="K24" s="374"/>
      <c r="L24" s="374"/>
      <c r="M24" s="374"/>
      <c r="N24" s="374"/>
      <c r="O24" s="374"/>
      <c r="P24" s="374"/>
      <c r="Q24" s="374"/>
      <c r="R24" s="374"/>
      <c r="S24" s="374"/>
      <c r="T24" s="374"/>
      <c r="U24" s="374"/>
    </row>
    <row r="25" spans="1:21" ht="12.75" customHeight="1" x14ac:dyDescent="0.25">
      <c r="A25" s="374"/>
      <c r="B25" s="374"/>
      <c r="C25" s="374"/>
      <c r="D25" s="374"/>
      <c r="E25" s="374"/>
      <c r="F25" s="374"/>
      <c r="G25" s="374"/>
      <c r="H25" s="374"/>
      <c r="I25" s="374"/>
      <c r="J25" s="374"/>
      <c r="K25" s="374"/>
      <c r="L25" s="374"/>
      <c r="M25" s="374"/>
      <c r="N25" s="374"/>
      <c r="O25" s="374"/>
      <c r="P25" s="374"/>
      <c r="Q25" s="374"/>
      <c r="R25" s="374"/>
      <c r="S25" s="374"/>
      <c r="T25" s="374"/>
      <c r="U25" s="374"/>
    </row>
    <row r="26" spans="1:21" ht="12.75" customHeight="1" x14ac:dyDescent="0.25">
      <c r="A26" s="374"/>
      <c r="B26" s="374"/>
      <c r="C26" s="374"/>
      <c r="D26" s="374"/>
      <c r="E26" s="374"/>
      <c r="F26" s="374"/>
      <c r="G26" s="374"/>
      <c r="H26" s="374"/>
      <c r="I26" s="374"/>
      <c r="J26" s="374"/>
      <c r="K26" s="374"/>
      <c r="L26" s="374"/>
      <c r="M26" s="374"/>
      <c r="N26" s="374"/>
      <c r="O26" s="374"/>
      <c r="P26" s="374"/>
      <c r="Q26" s="374"/>
      <c r="R26" s="374"/>
      <c r="S26" s="374"/>
      <c r="T26" s="374"/>
      <c r="U26" s="374"/>
    </row>
    <row r="27" spans="1:21" ht="12.75" customHeight="1" x14ac:dyDescent="0.25">
      <c r="A27" s="374"/>
      <c r="B27" s="374"/>
      <c r="C27" s="374"/>
      <c r="D27" s="374"/>
      <c r="E27" s="374"/>
      <c r="F27" s="374"/>
      <c r="G27" s="374"/>
      <c r="H27" s="374"/>
      <c r="I27" s="374"/>
      <c r="J27" s="374"/>
      <c r="K27" s="374"/>
      <c r="L27" s="374"/>
      <c r="M27" s="374"/>
      <c r="N27" s="374"/>
      <c r="O27" s="374"/>
      <c r="P27" s="374"/>
      <c r="Q27" s="374"/>
      <c r="R27" s="374"/>
      <c r="S27" s="374"/>
      <c r="T27" s="374"/>
      <c r="U27" s="374"/>
    </row>
    <row r="28" spans="1:21" ht="12.75" customHeight="1" x14ac:dyDescent="0.25">
      <c r="A28" s="374"/>
      <c r="B28" s="374"/>
      <c r="C28" s="374"/>
      <c r="D28" s="374"/>
      <c r="E28" s="374"/>
      <c r="F28" s="374"/>
      <c r="G28" s="374"/>
      <c r="H28" s="374"/>
      <c r="I28" s="374"/>
      <c r="J28" s="374"/>
      <c r="K28" s="374"/>
      <c r="L28" s="374"/>
      <c r="M28" s="374"/>
      <c r="N28" s="374"/>
      <c r="O28" s="374"/>
      <c r="P28" s="374"/>
      <c r="Q28" s="374"/>
      <c r="R28" s="374"/>
      <c r="S28" s="374"/>
      <c r="T28" s="374"/>
      <c r="U28" s="374"/>
    </row>
    <row r="29" spans="1:21" ht="12.75" customHeight="1" x14ac:dyDescent="0.25">
      <c r="A29" s="374"/>
      <c r="B29" s="374"/>
      <c r="C29" s="374"/>
      <c r="D29" s="374"/>
      <c r="E29" s="374"/>
      <c r="F29" s="374"/>
      <c r="G29" s="374"/>
      <c r="H29" s="374"/>
      <c r="I29" s="374"/>
      <c r="J29" s="374"/>
      <c r="K29" s="374"/>
      <c r="L29" s="374"/>
      <c r="M29" s="374"/>
      <c r="N29" s="374"/>
      <c r="O29" s="374"/>
      <c r="P29" s="374"/>
      <c r="Q29" s="374"/>
      <c r="R29" s="374"/>
      <c r="S29" s="374"/>
      <c r="T29" s="374"/>
      <c r="U29" s="374"/>
    </row>
    <row r="30" spans="1:21" ht="12.75" customHeight="1" x14ac:dyDescent="0.25">
      <c r="A30" s="374"/>
      <c r="B30" s="374"/>
      <c r="C30" s="374"/>
      <c r="D30" s="374"/>
      <c r="E30" s="374"/>
      <c r="F30" s="374"/>
      <c r="G30" s="374"/>
      <c r="H30" s="374"/>
      <c r="I30" s="374"/>
      <c r="J30" s="374"/>
      <c r="K30" s="374"/>
      <c r="L30" s="374"/>
      <c r="M30" s="374"/>
      <c r="N30" s="374"/>
      <c r="O30" s="374"/>
      <c r="P30" s="374"/>
      <c r="Q30" s="374"/>
      <c r="R30" s="374"/>
      <c r="S30" s="374"/>
      <c r="T30" s="374"/>
      <c r="U30" s="374"/>
    </row>
    <row r="31" spans="1:21" ht="12.75" customHeight="1" x14ac:dyDescent="0.25">
      <c r="A31" s="374"/>
      <c r="B31" s="374"/>
      <c r="C31" s="374"/>
      <c r="D31" s="374"/>
      <c r="E31" s="374"/>
      <c r="F31" s="374"/>
      <c r="G31" s="374"/>
      <c r="H31" s="374"/>
      <c r="I31" s="374"/>
      <c r="J31" s="374"/>
      <c r="K31" s="374"/>
      <c r="L31" s="374"/>
      <c r="M31" s="374"/>
      <c r="N31" s="374"/>
      <c r="O31" s="374"/>
      <c r="P31" s="374"/>
      <c r="Q31" s="374"/>
      <c r="R31" s="374"/>
      <c r="S31" s="374"/>
      <c r="T31" s="374"/>
      <c r="U31" s="374"/>
    </row>
    <row r="32" spans="1:21" ht="12.75" customHeight="1" x14ac:dyDescent="0.25">
      <c r="A32" s="374"/>
      <c r="B32" s="374"/>
      <c r="C32" s="374"/>
      <c r="D32" s="374"/>
      <c r="E32" s="374"/>
      <c r="F32" s="374"/>
      <c r="G32" s="374"/>
      <c r="H32" s="374"/>
      <c r="I32" s="374"/>
      <c r="J32" s="374"/>
      <c r="K32" s="374"/>
      <c r="L32" s="374"/>
      <c r="M32" s="374"/>
      <c r="N32" s="374"/>
      <c r="O32" s="374"/>
      <c r="P32" s="374"/>
      <c r="Q32" s="374"/>
      <c r="R32" s="374"/>
      <c r="S32" s="374"/>
      <c r="T32" s="374"/>
      <c r="U32" s="374"/>
    </row>
    <row r="33" spans="1:21" ht="12.75" customHeight="1" x14ac:dyDescent="0.25">
      <c r="A33" s="374"/>
      <c r="B33" s="374"/>
      <c r="C33" s="374"/>
      <c r="D33" s="374"/>
      <c r="E33" s="374"/>
      <c r="F33" s="374"/>
      <c r="G33" s="374"/>
      <c r="H33" s="374"/>
      <c r="I33" s="374"/>
      <c r="J33" s="374"/>
      <c r="K33" s="374"/>
      <c r="L33" s="374"/>
      <c r="M33" s="374"/>
      <c r="N33" s="374"/>
      <c r="O33" s="374"/>
      <c r="P33" s="374"/>
      <c r="Q33" s="374"/>
      <c r="R33" s="374"/>
      <c r="S33" s="374"/>
      <c r="T33" s="374"/>
      <c r="U33" s="374"/>
    </row>
    <row r="34" spans="1:21" ht="12.75" customHeight="1" x14ac:dyDescent="0.25">
      <c r="A34" s="374"/>
      <c r="B34" s="374"/>
      <c r="C34" s="374"/>
      <c r="D34" s="374"/>
      <c r="E34" s="374"/>
      <c r="F34" s="374"/>
      <c r="G34" s="374"/>
      <c r="H34" s="374"/>
      <c r="I34" s="374"/>
      <c r="J34" s="374"/>
      <c r="K34" s="374"/>
      <c r="L34" s="374"/>
      <c r="M34" s="374"/>
      <c r="N34" s="374"/>
      <c r="O34" s="374"/>
      <c r="P34" s="374"/>
      <c r="Q34" s="374"/>
      <c r="R34" s="374"/>
      <c r="S34" s="374"/>
      <c r="T34" s="374"/>
      <c r="U34" s="374"/>
    </row>
    <row r="35" spans="1:21" ht="12.75" customHeight="1" x14ac:dyDescent="0.25">
      <c r="A35" s="374"/>
      <c r="B35" s="374"/>
      <c r="C35" s="374"/>
      <c r="D35" s="374"/>
      <c r="E35" s="374"/>
      <c r="F35" s="374"/>
      <c r="G35" s="374"/>
      <c r="H35" s="374"/>
      <c r="I35" s="374"/>
      <c r="J35" s="374"/>
      <c r="K35" s="374"/>
      <c r="L35" s="374"/>
      <c r="M35" s="374"/>
      <c r="N35" s="374"/>
      <c r="O35" s="374"/>
      <c r="P35" s="374"/>
      <c r="Q35" s="374"/>
      <c r="R35" s="374"/>
      <c r="S35" s="374"/>
      <c r="T35" s="374"/>
      <c r="U35" s="374"/>
    </row>
    <row r="36" spans="1:21" ht="12.75" customHeight="1" x14ac:dyDescent="0.25">
      <c r="A36" s="374"/>
      <c r="B36" s="374"/>
      <c r="C36" s="374"/>
      <c r="D36" s="374"/>
      <c r="E36" s="374"/>
      <c r="F36" s="374"/>
      <c r="G36" s="374"/>
      <c r="H36" s="374"/>
      <c r="I36" s="374"/>
      <c r="J36" s="374"/>
      <c r="K36" s="374"/>
      <c r="L36" s="374"/>
      <c r="M36" s="374"/>
      <c r="N36" s="374"/>
      <c r="O36" s="374"/>
      <c r="P36" s="374"/>
      <c r="Q36" s="374"/>
      <c r="R36" s="374"/>
      <c r="S36" s="374"/>
      <c r="T36" s="374"/>
      <c r="U36" s="374"/>
    </row>
    <row r="37" spans="1:21" ht="12.75" customHeight="1" x14ac:dyDescent="0.25">
      <c r="A37" s="374"/>
      <c r="B37" s="374"/>
      <c r="C37" s="374"/>
      <c r="D37" s="374"/>
      <c r="E37" s="374"/>
      <c r="F37" s="374"/>
      <c r="G37" s="374"/>
      <c r="H37" s="374"/>
      <c r="I37" s="374"/>
      <c r="J37" s="374"/>
      <c r="K37" s="374"/>
      <c r="L37" s="374"/>
      <c r="M37" s="374"/>
      <c r="N37" s="374"/>
      <c r="O37" s="374"/>
      <c r="P37" s="374"/>
      <c r="Q37" s="374"/>
      <c r="R37" s="374"/>
      <c r="S37" s="374"/>
      <c r="T37" s="374"/>
      <c r="U37" s="374"/>
    </row>
    <row r="38" spans="1:21" ht="12.75" customHeight="1" x14ac:dyDescent="0.25">
      <c r="A38" s="374"/>
      <c r="B38" s="374"/>
      <c r="C38" s="374"/>
      <c r="D38" s="374"/>
      <c r="E38" s="374"/>
      <c r="F38" s="374"/>
      <c r="G38" s="374"/>
      <c r="H38" s="374"/>
      <c r="I38" s="374"/>
      <c r="J38" s="374"/>
      <c r="K38" s="374"/>
      <c r="L38" s="374"/>
      <c r="M38" s="374"/>
      <c r="N38" s="374"/>
      <c r="O38" s="374"/>
      <c r="P38" s="374"/>
      <c r="Q38" s="374"/>
      <c r="R38" s="374"/>
      <c r="S38" s="374"/>
      <c r="T38" s="374"/>
      <c r="U38" s="374"/>
    </row>
    <row r="39" spans="1:21" ht="12.75" customHeight="1" x14ac:dyDescent="0.25">
      <c r="A39" s="374"/>
      <c r="B39" s="374"/>
      <c r="C39" s="374"/>
      <c r="D39" s="374"/>
      <c r="E39" s="374"/>
      <c r="F39" s="374"/>
      <c r="G39" s="374"/>
      <c r="H39" s="374"/>
      <c r="I39" s="374"/>
      <c r="J39" s="374"/>
      <c r="K39" s="374"/>
      <c r="L39" s="374"/>
      <c r="M39" s="374"/>
      <c r="N39" s="374"/>
      <c r="O39" s="374"/>
      <c r="P39" s="374"/>
      <c r="Q39" s="374"/>
      <c r="R39" s="374"/>
      <c r="S39" s="374"/>
      <c r="T39" s="374"/>
      <c r="U39" s="374"/>
    </row>
    <row r="40" spans="1:21" ht="12.75" customHeight="1" x14ac:dyDescent="0.25">
      <c r="A40" s="374"/>
      <c r="B40" s="374"/>
      <c r="C40" s="374"/>
      <c r="D40" s="374"/>
      <c r="E40" s="374"/>
      <c r="F40" s="374"/>
      <c r="G40" s="374"/>
      <c r="H40" s="374"/>
      <c r="I40" s="374"/>
      <c r="J40" s="374"/>
      <c r="K40" s="374"/>
      <c r="L40" s="374"/>
      <c r="M40" s="374"/>
      <c r="N40" s="374"/>
      <c r="O40" s="374"/>
      <c r="P40" s="374"/>
      <c r="Q40" s="374"/>
      <c r="R40" s="374"/>
      <c r="S40" s="374"/>
      <c r="T40" s="374"/>
      <c r="U40" s="374"/>
    </row>
    <row r="41" spans="1:21" ht="12.75" customHeight="1" x14ac:dyDescent="0.25">
      <c r="A41" s="374"/>
      <c r="B41" s="374"/>
      <c r="C41" s="374"/>
      <c r="D41" s="374"/>
      <c r="E41" s="374"/>
      <c r="F41" s="374"/>
      <c r="G41" s="374"/>
      <c r="H41" s="374"/>
      <c r="I41" s="374"/>
      <c r="J41" s="374"/>
      <c r="K41" s="374"/>
      <c r="L41" s="374"/>
      <c r="M41" s="374"/>
      <c r="N41" s="374"/>
      <c r="O41" s="374"/>
      <c r="P41" s="374"/>
      <c r="Q41" s="374"/>
      <c r="R41" s="374"/>
      <c r="S41" s="374"/>
      <c r="T41" s="374"/>
      <c r="U41" s="374"/>
    </row>
    <row r="42" spans="1:21" ht="12.75" customHeight="1" x14ac:dyDescent="0.25">
      <c r="A42" s="374"/>
      <c r="B42" s="374"/>
      <c r="C42" s="374"/>
      <c r="D42" s="374"/>
      <c r="E42" s="374"/>
      <c r="F42" s="374"/>
      <c r="G42" s="374"/>
      <c r="H42" s="374"/>
      <c r="I42" s="374"/>
      <c r="J42" s="374"/>
      <c r="K42" s="374"/>
      <c r="L42" s="374"/>
      <c r="M42" s="374"/>
      <c r="N42" s="374"/>
      <c r="O42" s="374"/>
      <c r="P42" s="374"/>
      <c r="Q42" s="374"/>
      <c r="R42" s="374"/>
      <c r="S42" s="374"/>
      <c r="T42" s="374"/>
      <c r="U42" s="374"/>
    </row>
    <row r="43" spans="1:21" ht="12.75" customHeight="1" x14ac:dyDescent="0.25">
      <c r="A43" s="374"/>
      <c r="B43" s="374"/>
      <c r="C43" s="374"/>
      <c r="D43" s="374"/>
      <c r="E43" s="374"/>
      <c r="F43" s="374"/>
      <c r="G43" s="374"/>
      <c r="H43" s="374"/>
      <c r="I43" s="374"/>
      <c r="J43" s="374"/>
      <c r="K43" s="374"/>
      <c r="L43" s="374"/>
      <c r="M43" s="374"/>
      <c r="N43" s="374"/>
      <c r="O43" s="374"/>
      <c r="P43" s="374"/>
      <c r="Q43" s="374"/>
      <c r="R43" s="374"/>
      <c r="S43" s="374"/>
      <c r="T43" s="374"/>
      <c r="U43" s="374"/>
    </row>
    <row r="44" spans="1:21" ht="12.75" customHeight="1" x14ac:dyDescent="0.25">
      <c r="A44" s="374"/>
      <c r="B44" s="374"/>
      <c r="C44" s="374"/>
      <c r="D44" s="374"/>
      <c r="E44" s="374"/>
      <c r="F44" s="374"/>
      <c r="G44" s="374"/>
      <c r="H44" s="374"/>
      <c r="I44" s="374"/>
      <c r="J44" s="374"/>
      <c r="K44" s="374"/>
      <c r="L44" s="374"/>
      <c r="M44" s="374"/>
      <c r="N44" s="374"/>
      <c r="O44" s="374"/>
      <c r="P44" s="374"/>
      <c r="Q44" s="374"/>
      <c r="R44" s="374"/>
      <c r="S44" s="374"/>
      <c r="T44" s="374"/>
      <c r="U44" s="374"/>
    </row>
    <row r="45" spans="1:21" ht="12.75" customHeight="1" x14ac:dyDescent="0.25">
      <c r="A45" s="374"/>
      <c r="B45" s="374"/>
      <c r="C45" s="374"/>
      <c r="D45" s="374"/>
      <c r="E45" s="374"/>
      <c r="F45" s="374"/>
      <c r="G45" s="374"/>
      <c r="H45" s="374"/>
      <c r="I45" s="374"/>
      <c r="J45" s="374"/>
      <c r="K45" s="374"/>
      <c r="L45" s="374"/>
      <c r="M45" s="374"/>
      <c r="N45" s="374"/>
      <c r="O45" s="374"/>
      <c r="P45" s="374"/>
      <c r="Q45" s="374"/>
      <c r="R45" s="374"/>
      <c r="S45" s="374"/>
      <c r="T45" s="374"/>
      <c r="U45" s="374"/>
    </row>
    <row r="46" spans="1:21" ht="12.75" customHeight="1" x14ac:dyDescent="0.25">
      <c r="A46" s="374"/>
      <c r="B46" s="374"/>
      <c r="C46" s="374"/>
      <c r="D46" s="374"/>
      <c r="E46" s="374"/>
      <c r="F46" s="374"/>
      <c r="G46" s="374"/>
      <c r="H46" s="374"/>
      <c r="I46" s="374"/>
      <c r="J46" s="374"/>
      <c r="K46" s="374"/>
      <c r="L46" s="374"/>
      <c r="M46" s="374"/>
      <c r="N46" s="374"/>
      <c r="O46" s="374"/>
      <c r="P46" s="374"/>
      <c r="Q46" s="374"/>
      <c r="R46" s="374"/>
      <c r="S46" s="374"/>
      <c r="T46" s="374"/>
      <c r="U46" s="374"/>
    </row>
    <row r="47" spans="1:21" ht="12.75" customHeight="1" x14ac:dyDescent="0.25">
      <c r="A47" s="374"/>
      <c r="B47" s="374"/>
      <c r="C47" s="374"/>
      <c r="D47" s="374"/>
      <c r="E47" s="374"/>
      <c r="F47" s="374"/>
      <c r="G47" s="374"/>
      <c r="H47" s="374"/>
      <c r="I47" s="374"/>
      <c r="J47" s="374"/>
      <c r="K47" s="374"/>
      <c r="L47" s="374"/>
      <c r="M47" s="374"/>
      <c r="N47" s="374"/>
      <c r="O47" s="374"/>
      <c r="P47" s="374"/>
      <c r="Q47" s="374"/>
      <c r="R47" s="374"/>
      <c r="S47" s="374"/>
      <c r="T47" s="374"/>
      <c r="U47" s="374"/>
    </row>
    <row r="48" spans="1:21" ht="12.75" customHeight="1" x14ac:dyDescent="0.25">
      <c r="A48" s="374"/>
      <c r="B48" s="374"/>
      <c r="C48" s="374"/>
      <c r="D48" s="374"/>
      <c r="E48" s="374"/>
      <c r="F48" s="374"/>
      <c r="G48" s="374"/>
      <c r="H48" s="374"/>
      <c r="I48" s="374"/>
      <c r="J48" s="374"/>
      <c r="K48" s="374"/>
      <c r="L48" s="374"/>
      <c r="M48" s="374"/>
      <c r="N48" s="374"/>
      <c r="O48" s="374"/>
      <c r="P48" s="374"/>
      <c r="Q48" s="374"/>
      <c r="R48" s="374"/>
      <c r="S48" s="374"/>
      <c r="T48" s="374"/>
      <c r="U48" s="374"/>
    </row>
    <row r="49" spans="1:21" ht="12.75" customHeight="1" x14ac:dyDescent="0.25">
      <c r="A49" s="374"/>
      <c r="B49" s="374"/>
      <c r="C49" s="374"/>
      <c r="D49" s="374"/>
      <c r="E49" s="374"/>
      <c r="F49" s="374"/>
      <c r="G49" s="374"/>
      <c r="H49" s="374"/>
      <c r="I49" s="374"/>
      <c r="J49" s="374"/>
      <c r="K49" s="374"/>
      <c r="L49" s="374"/>
      <c r="M49" s="374"/>
      <c r="N49" s="374"/>
      <c r="O49" s="374"/>
      <c r="P49" s="374"/>
      <c r="Q49" s="374"/>
      <c r="R49" s="374"/>
      <c r="S49" s="374"/>
      <c r="T49" s="374"/>
      <c r="U49" s="374"/>
    </row>
    <row r="50" spans="1:21" ht="12.75" customHeight="1" x14ac:dyDescent="0.25">
      <c r="A50" s="374"/>
      <c r="B50" s="374"/>
      <c r="C50" s="374"/>
      <c r="D50" s="374"/>
      <c r="E50" s="374"/>
      <c r="F50" s="374"/>
      <c r="G50" s="374"/>
      <c r="H50" s="374"/>
      <c r="I50" s="374"/>
      <c r="J50" s="374"/>
      <c r="K50" s="374"/>
      <c r="L50" s="374"/>
      <c r="M50" s="374"/>
      <c r="N50" s="374"/>
      <c r="O50" s="374"/>
      <c r="P50" s="374"/>
      <c r="Q50" s="374"/>
      <c r="R50" s="374"/>
      <c r="S50" s="374"/>
      <c r="T50" s="374"/>
      <c r="U50" s="374"/>
    </row>
    <row r="51" spans="1:21" ht="12.75" customHeight="1" x14ac:dyDescent="0.25">
      <c r="A51" s="374"/>
      <c r="B51" s="374"/>
      <c r="C51" s="374"/>
      <c r="D51" s="374"/>
      <c r="E51" s="374"/>
      <c r="F51" s="374"/>
      <c r="G51" s="374"/>
      <c r="H51" s="374"/>
      <c r="I51" s="374"/>
      <c r="J51" s="374"/>
      <c r="K51" s="374"/>
      <c r="L51" s="374"/>
      <c r="M51" s="374"/>
      <c r="N51" s="374"/>
      <c r="O51" s="374"/>
      <c r="P51" s="374"/>
      <c r="Q51" s="374"/>
      <c r="R51" s="374"/>
      <c r="S51" s="374"/>
      <c r="T51" s="374"/>
      <c r="U51" s="374"/>
    </row>
    <row r="52" spans="1:21" ht="12.75" customHeight="1" x14ac:dyDescent="0.25">
      <c r="A52" s="374"/>
      <c r="B52" s="374"/>
      <c r="C52" s="374"/>
      <c r="D52" s="374"/>
      <c r="E52" s="374"/>
      <c r="F52" s="374"/>
      <c r="G52" s="374"/>
      <c r="H52" s="374"/>
      <c r="I52" s="374"/>
      <c r="J52" s="374"/>
      <c r="K52" s="374"/>
      <c r="L52" s="374"/>
      <c r="M52" s="374"/>
      <c r="N52" s="374"/>
      <c r="O52" s="374"/>
      <c r="P52" s="374"/>
      <c r="Q52" s="374"/>
      <c r="R52" s="374"/>
      <c r="S52" s="374"/>
      <c r="T52" s="374"/>
      <c r="U52" s="374"/>
    </row>
    <row r="53" spans="1:21" ht="12.75" customHeight="1" x14ac:dyDescent="0.25">
      <c r="A53" s="374"/>
      <c r="B53" s="374"/>
      <c r="C53" s="374"/>
      <c r="D53" s="374"/>
      <c r="E53" s="374"/>
      <c r="F53" s="374"/>
      <c r="G53" s="374"/>
      <c r="H53" s="374"/>
      <c r="I53" s="374"/>
      <c r="J53" s="374"/>
      <c r="K53" s="374"/>
      <c r="L53" s="374"/>
      <c r="M53" s="374"/>
      <c r="N53" s="374"/>
      <c r="O53" s="374"/>
      <c r="P53" s="374"/>
      <c r="Q53" s="374"/>
      <c r="R53" s="374"/>
      <c r="S53" s="374"/>
      <c r="T53" s="374"/>
      <c r="U53" s="374"/>
    </row>
    <row r="54" spans="1:21" ht="12.75" customHeight="1" x14ac:dyDescent="0.25">
      <c r="A54" s="374"/>
      <c r="B54" s="374"/>
      <c r="C54" s="374"/>
      <c r="D54" s="374"/>
      <c r="E54" s="374"/>
      <c r="F54" s="374"/>
      <c r="G54" s="374"/>
      <c r="H54" s="374"/>
      <c r="I54" s="374"/>
      <c r="J54" s="374"/>
      <c r="K54" s="374"/>
      <c r="L54" s="374"/>
      <c r="M54" s="374"/>
      <c r="N54" s="374"/>
      <c r="O54" s="374"/>
      <c r="P54" s="374"/>
      <c r="Q54" s="374"/>
      <c r="R54" s="374"/>
      <c r="S54" s="374"/>
      <c r="T54" s="374"/>
      <c r="U54" s="374"/>
    </row>
    <row r="55" spans="1:21" ht="12.75" customHeight="1" x14ac:dyDescent="0.25">
      <c r="A55" s="374"/>
      <c r="B55" s="374"/>
      <c r="C55" s="374"/>
      <c r="D55" s="374"/>
      <c r="E55" s="374"/>
      <c r="F55" s="374"/>
      <c r="G55" s="374"/>
      <c r="H55" s="374"/>
      <c r="I55" s="374"/>
      <c r="J55" s="374"/>
      <c r="K55" s="374"/>
      <c r="L55" s="374"/>
      <c r="M55" s="374"/>
      <c r="N55" s="374"/>
      <c r="O55" s="374"/>
      <c r="P55" s="374"/>
      <c r="Q55" s="374"/>
      <c r="R55" s="374"/>
      <c r="S55" s="374"/>
      <c r="T55" s="374"/>
      <c r="U55" s="374"/>
    </row>
    <row r="56" spans="1:21" ht="12.75" customHeight="1" x14ac:dyDescent="0.25">
      <c r="A56" s="374"/>
      <c r="B56" s="374"/>
      <c r="C56" s="374"/>
      <c r="D56" s="374"/>
      <c r="E56" s="374"/>
      <c r="F56" s="374"/>
      <c r="G56" s="374"/>
      <c r="H56" s="374"/>
      <c r="I56" s="374"/>
      <c r="J56" s="374"/>
      <c r="K56" s="374"/>
      <c r="L56" s="374"/>
      <c r="M56" s="374"/>
      <c r="N56" s="374"/>
      <c r="O56" s="374"/>
      <c r="P56" s="374"/>
      <c r="Q56" s="374"/>
      <c r="R56" s="374"/>
      <c r="S56" s="374"/>
      <c r="T56" s="374"/>
      <c r="U56" s="374"/>
    </row>
    <row r="57" spans="1:21" ht="12.75" customHeight="1" x14ac:dyDescent="0.25">
      <c r="A57" s="374"/>
      <c r="B57" s="374"/>
      <c r="C57" s="374"/>
      <c r="D57" s="374"/>
      <c r="E57" s="374"/>
      <c r="F57" s="374"/>
      <c r="G57" s="374"/>
      <c r="H57" s="374"/>
      <c r="I57" s="374"/>
      <c r="J57" s="374"/>
      <c r="K57" s="374"/>
      <c r="L57" s="374"/>
      <c r="M57" s="374"/>
      <c r="N57" s="374"/>
      <c r="O57" s="374"/>
      <c r="P57" s="374"/>
      <c r="Q57" s="374"/>
      <c r="R57" s="374"/>
      <c r="S57" s="374"/>
      <c r="T57" s="374"/>
      <c r="U57" s="374"/>
    </row>
    <row r="58" spans="1:21" ht="12.75" customHeight="1" x14ac:dyDescent="0.25">
      <c r="A58" s="374"/>
      <c r="B58" s="374"/>
      <c r="C58" s="374"/>
      <c r="D58" s="374"/>
      <c r="E58" s="374"/>
      <c r="F58" s="374"/>
      <c r="G58" s="374"/>
      <c r="H58" s="374"/>
      <c r="I58" s="374"/>
      <c r="J58" s="374"/>
      <c r="K58" s="374"/>
      <c r="L58" s="374"/>
      <c r="M58" s="374"/>
      <c r="N58" s="374"/>
      <c r="O58" s="374"/>
      <c r="P58" s="374"/>
      <c r="Q58" s="374"/>
      <c r="R58" s="374"/>
      <c r="S58" s="374"/>
      <c r="T58" s="374"/>
      <c r="U58" s="374"/>
    </row>
    <row r="59" spans="1:21" ht="12.75" customHeight="1" x14ac:dyDescent="0.25">
      <c r="A59" s="374"/>
      <c r="B59" s="374"/>
      <c r="C59" s="374"/>
      <c r="D59" s="374"/>
      <c r="E59" s="374"/>
      <c r="F59" s="374"/>
      <c r="G59" s="374"/>
      <c r="H59" s="374"/>
      <c r="I59" s="374"/>
      <c r="J59" s="374"/>
      <c r="K59" s="374"/>
      <c r="L59" s="374"/>
      <c r="M59" s="374"/>
      <c r="N59" s="374"/>
      <c r="O59" s="374"/>
      <c r="P59" s="374"/>
      <c r="Q59" s="374"/>
      <c r="R59" s="374"/>
      <c r="S59" s="374"/>
      <c r="T59" s="374"/>
      <c r="U59" s="374"/>
    </row>
    <row r="60" spans="1:21" ht="12.75" customHeight="1" x14ac:dyDescent="0.25">
      <c r="A60" s="374"/>
      <c r="B60" s="374"/>
      <c r="C60" s="374"/>
      <c r="D60" s="374"/>
      <c r="E60" s="374"/>
      <c r="F60" s="374"/>
      <c r="G60" s="374"/>
      <c r="H60" s="374"/>
      <c r="I60" s="374"/>
      <c r="J60" s="374"/>
      <c r="K60" s="374"/>
      <c r="L60" s="374"/>
      <c r="M60" s="374"/>
      <c r="N60" s="374"/>
      <c r="O60" s="374"/>
      <c r="P60" s="374"/>
      <c r="Q60" s="374"/>
      <c r="R60" s="374"/>
      <c r="S60" s="374"/>
      <c r="T60" s="374"/>
      <c r="U60" s="374"/>
    </row>
    <row r="61" spans="1:21" ht="12.75" customHeight="1" x14ac:dyDescent="0.25">
      <c r="A61" s="374"/>
      <c r="B61" s="374"/>
      <c r="C61" s="374"/>
      <c r="D61" s="374"/>
      <c r="E61" s="374"/>
      <c r="F61" s="374"/>
      <c r="G61" s="374"/>
      <c r="H61" s="374"/>
      <c r="I61" s="374"/>
      <c r="J61" s="374"/>
      <c r="K61" s="374"/>
      <c r="L61" s="374"/>
      <c r="M61" s="374"/>
      <c r="N61" s="374"/>
      <c r="O61" s="374"/>
      <c r="P61" s="374"/>
      <c r="Q61" s="374"/>
      <c r="R61" s="374"/>
      <c r="S61" s="374"/>
      <c r="T61" s="374"/>
      <c r="U61" s="374"/>
    </row>
    <row r="62" spans="1:21" ht="12.75" customHeight="1" x14ac:dyDescent="0.25">
      <c r="A62" s="374"/>
      <c r="B62" s="374"/>
      <c r="C62" s="374"/>
      <c r="D62" s="374"/>
      <c r="E62" s="374"/>
      <c r="F62" s="374"/>
      <c r="G62" s="374"/>
      <c r="H62" s="374"/>
      <c r="I62" s="374"/>
      <c r="J62" s="374"/>
      <c r="K62" s="374"/>
      <c r="L62" s="374"/>
      <c r="M62" s="374"/>
      <c r="N62" s="374"/>
      <c r="O62" s="374"/>
      <c r="P62" s="374"/>
      <c r="Q62" s="374"/>
      <c r="R62" s="374"/>
      <c r="S62" s="374"/>
      <c r="T62" s="374"/>
      <c r="U62" s="374"/>
    </row>
    <row r="63" spans="1:21" ht="12.75" customHeight="1" x14ac:dyDescent="0.25">
      <c r="A63" s="374"/>
      <c r="B63" s="374"/>
      <c r="C63" s="374"/>
      <c r="D63" s="374"/>
      <c r="E63" s="374"/>
      <c r="F63" s="374"/>
      <c r="G63" s="374"/>
      <c r="H63" s="374"/>
      <c r="I63" s="374"/>
      <c r="J63" s="374"/>
      <c r="K63" s="374"/>
      <c r="L63" s="374"/>
      <c r="M63" s="374"/>
      <c r="N63" s="374"/>
      <c r="O63" s="374"/>
      <c r="P63" s="374"/>
      <c r="Q63" s="374"/>
      <c r="R63" s="374"/>
      <c r="S63" s="374"/>
      <c r="T63" s="374"/>
      <c r="U63" s="374"/>
    </row>
    <row r="64" spans="1:21" ht="12.75" customHeight="1" x14ac:dyDescent="0.25">
      <c r="A64" s="374"/>
      <c r="B64" s="374"/>
      <c r="C64" s="374"/>
      <c r="D64" s="374"/>
      <c r="E64" s="374"/>
      <c r="F64" s="374"/>
      <c r="G64" s="374"/>
      <c r="H64" s="374"/>
      <c r="I64" s="374"/>
      <c r="J64" s="374"/>
      <c r="K64" s="374"/>
      <c r="L64" s="374"/>
      <c r="M64" s="374"/>
      <c r="N64" s="374"/>
      <c r="O64" s="374"/>
      <c r="P64" s="374"/>
      <c r="Q64" s="374"/>
      <c r="R64" s="374"/>
      <c r="S64" s="374"/>
      <c r="T64" s="374"/>
      <c r="U64" s="374"/>
    </row>
    <row r="65" spans="1:21" ht="12.75" customHeight="1" x14ac:dyDescent="0.25">
      <c r="A65" s="374"/>
      <c r="B65" s="374"/>
      <c r="C65" s="374"/>
      <c r="D65" s="374"/>
      <c r="E65" s="374"/>
      <c r="F65" s="374"/>
      <c r="G65" s="374"/>
      <c r="H65" s="374"/>
      <c r="I65" s="374"/>
      <c r="J65" s="374"/>
      <c r="K65" s="374"/>
      <c r="L65" s="374"/>
      <c r="M65" s="374"/>
      <c r="N65" s="374"/>
      <c r="O65" s="374"/>
      <c r="P65" s="374"/>
      <c r="Q65" s="374"/>
      <c r="R65" s="374"/>
      <c r="S65" s="374"/>
      <c r="T65" s="374"/>
      <c r="U65" s="374"/>
    </row>
    <row r="66" spans="1:21" ht="12.75" customHeight="1" x14ac:dyDescent="0.25">
      <c r="A66" s="374"/>
      <c r="B66" s="374"/>
      <c r="C66" s="374"/>
      <c r="D66" s="374"/>
      <c r="E66" s="374"/>
      <c r="F66" s="374"/>
      <c r="G66" s="374"/>
      <c r="H66" s="374"/>
      <c r="I66" s="374"/>
      <c r="J66" s="374"/>
      <c r="K66" s="374"/>
      <c r="L66" s="374"/>
      <c r="M66" s="374"/>
      <c r="N66" s="374"/>
      <c r="O66" s="374"/>
      <c r="P66" s="374"/>
      <c r="Q66" s="374"/>
      <c r="R66" s="374"/>
      <c r="S66" s="374"/>
      <c r="T66" s="374"/>
      <c r="U66" s="374"/>
    </row>
    <row r="67" spans="1:21" ht="12.75" customHeight="1" x14ac:dyDescent="0.25">
      <c r="A67" s="374"/>
      <c r="B67" s="374"/>
      <c r="C67" s="374"/>
      <c r="D67" s="374"/>
      <c r="E67" s="374"/>
      <c r="F67" s="374"/>
      <c r="G67" s="374"/>
      <c r="H67" s="374"/>
      <c r="I67" s="374"/>
      <c r="J67" s="374"/>
      <c r="K67" s="374"/>
      <c r="L67" s="374"/>
      <c r="M67" s="374"/>
      <c r="N67" s="374"/>
      <c r="O67" s="374"/>
      <c r="P67" s="374"/>
      <c r="Q67" s="374"/>
      <c r="R67" s="374"/>
      <c r="S67" s="374"/>
      <c r="T67" s="374"/>
      <c r="U67" s="374"/>
    </row>
    <row r="68" spans="1:21" ht="12.75" customHeight="1" x14ac:dyDescent="0.25">
      <c r="A68" s="374"/>
      <c r="B68" s="374"/>
      <c r="C68" s="374"/>
      <c r="D68" s="374"/>
      <c r="E68" s="374"/>
      <c r="F68" s="374"/>
      <c r="G68" s="374"/>
      <c r="H68" s="374"/>
      <c r="I68" s="374"/>
      <c r="J68" s="374"/>
      <c r="K68" s="374"/>
      <c r="L68" s="374"/>
      <c r="M68" s="374"/>
      <c r="N68" s="374"/>
      <c r="O68" s="374"/>
      <c r="P68" s="374"/>
      <c r="Q68" s="374"/>
      <c r="R68" s="374"/>
      <c r="S68" s="374"/>
      <c r="T68" s="374"/>
      <c r="U68" s="374"/>
    </row>
    <row r="69" spans="1:21" ht="12.75" customHeight="1" x14ac:dyDescent="0.25">
      <c r="A69" s="374"/>
      <c r="B69" s="374"/>
      <c r="C69" s="374"/>
      <c r="D69" s="374"/>
      <c r="E69" s="374"/>
      <c r="F69" s="374"/>
      <c r="G69" s="374"/>
      <c r="H69" s="374"/>
      <c r="I69" s="374"/>
      <c r="J69" s="374"/>
      <c r="K69" s="374"/>
      <c r="L69" s="374"/>
      <c r="M69" s="374"/>
      <c r="N69" s="374"/>
      <c r="O69" s="374"/>
      <c r="P69" s="374"/>
      <c r="Q69" s="374"/>
      <c r="R69" s="374"/>
      <c r="S69" s="374"/>
      <c r="T69" s="374"/>
      <c r="U69" s="374"/>
    </row>
    <row r="70" spans="1:21" ht="12.75" customHeight="1" x14ac:dyDescent="0.25">
      <c r="A70" s="374"/>
      <c r="B70" s="374"/>
      <c r="C70" s="374"/>
      <c r="D70" s="374"/>
      <c r="E70" s="374"/>
      <c r="F70" s="374"/>
      <c r="G70" s="374"/>
      <c r="H70" s="374"/>
      <c r="I70" s="374"/>
      <c r="J70" s="374"/>
      <c r="K70" s="374"/>
      <c r="L70" s="374"/>
      <c r="M70" s="374"/>
      <c r="N70" s="374"/>
      <c r="O70" s="374"/>
      <c r="P70" s="374"/>
      <c r="Q70" s="374"/>
      <c r="R70" s="374"/>
      <c r="S70" s="374"/>
      <c r="T70" s="374"/>
      <c r="U70" s="374"/>
    </row>
    <row r="71" spans="1:21" ht="12.75" customHeight="1" x14ac:dyDescent="0.25">
      <c r="A71" s="374"/>
      <c r="B71" s="374"/>
      <c r="C71" s="374"/>
      <c r="D71" s="374"/>
      <c r="E71" s="374"/>
      <c r="F71" s="374"/>
      <c r="G71" s="374"/>
      <c r="H71" s="374"/>
      <c r="I71" s="374"/>
      <c r="J71" s="374"/>
      <c r="K71" s="374"/>
      <c r="L71" s="374"/>
      <c r="M71" s="374"/>
      <c r="N71" s="374"/>
      <c r="O71" s="374"/>
      <c r="P71" s="374"/>
      <c r="Q71" s="374"/>
      <c r="R71" s="374"/>
      <c r="S71" s="374"/>
      <c r="T71" s="374"/>
      <c r="U71" s="374"/>
    </row>
    <row r="72" spans="1:21" ht="12.75" customHeight="1" x14ac:dyDescent="0.25">
      <c r="A72" s="374"/>
      <c r="B72" s="374"/>
      <c r="C72" s="374"/>
      <c r="D72" s="374"/>
      <c r="E72" s="374"/>
      <c r="F72" s="374"/>
      <c r="G72" s="374"/>
      <c r="H72" s="374"/>
      <c r="I72" s="374"/>
      <c r="J72" s="374"/>
      <c r="K72" s="374"/>
      <c r="L72" s="374"/>
      <c r="M72" s="374"/>
      <c r="N72" s="374"/>
      <c r="O72" s="374"/>
      <c r="P72" s="374"/>
      <c r="Q72" s="374"/>
      <c r="R72" s="374"/>
      <c r="S72" s="374"/>
      <c r="T72" s="374"/>
      <c r="U72" s="374"/>
    </row>
    <row r="73" spans="1:21" ht="12.75" customHeight="1" x14ac:dyDescent="0.25">
      <c r="A73" s="374"/>
      <c r="B73" s="374"/>
      <c r="C73" s="374"/>
      <c r="D73" s="374"/>
      <c r="E73" s="374"/>
      <c r="F73" s="374"/>
      <c r="G73" s="374"/>
      <c r="H73" s="374"/>
      <c r="I73" s="374"/>
      <c r="J73" s="374"/>
      <c r="K73" s="374"/>
      <c r="L73" s="374"/>
      <c r="M73" s="374"/>
      <c r="N73" s="374"/>
      <c r="O73" s="374"/>
      <c r="P73" s="374"/>
      <c r="Q73" s="374"/>
      <c r="R73" s="374"/>
      <c r="S73" s="374"/>
      <c r="T73" s="374"/>
      <c r="U73" s="374"/>
    </row>
    <row r="74" spans="1:21" ht="12.75" customHeight="1" x14ac:dyDescent="0.25">
      <c r="A74" s="374"/>
      <c r="B74" s="374"/>
      <c r="C74" s="374"/>
      <c r="D74" s="374"/>
      <c r="E74" s="374"/>
      <c r="F74" s="374"/>
      <c r="G74" s="374"/>
      <c r="H74" s="374"/>
      <c r="I74" s="374"/>
      <c r="J74" s="374"/>
      <c r="K74" s="374"/>
      <c r="L74" s="374"/>
      <c r="M74" s="374"/>
      <c r="N74" s="374"/>
      <c r="O74" s="374"/>
      <c r="P74" s="374"/>
      <c r="Q74" s="374"/>
      <c r="R74" s="374"/>
      <c r="S74" s="374"/>
      <c r="T74" s="374"/>
      <c r="U74" s="374"/>
    </row>
    <row r="75" spans="1:21" ht="12.75" customHeight="1" x14ac:dyDescent="0.25">
      <c r="A75" s="374"/>
      <c r="B75" s="374"/>
      <c r="C75" s="374"/>
      <c r="D75" s="374"/>
      <c r="E75" s="374"/>
      <c r="F75" s="374"/>
      <c r="G75" s="374"/>
      <c r="H75" s="374"/>
      <c r="I75" s="374"/>
      <c r="J75" s="374"/>
      <c r="K75" s="374"/>
      <c r="L75" s="374"/>
      <c r="M75" s="374"/>
      <c r="N75" s="374"/>
      <c r="O75" s="374"/>
      <c r="P75" s="374"/>
      <c r="Q75" s="374"/>
      <c r="R75" s="374"/>
      <c r="S75" s="374"/>
      <c r="T75" s="374"/>
      <c r="U75" s="374"/>
    </row>
    <row r="76" spans="1:21" ht="12.75" customHeight="1" x14ac:dyDescent="0.25">
      <c r="A76" s="374"/>
      <c r="B76" s="374"/>
      <c r="C76" s="374"/>
      <c r="D76" s="374"/>
      <c r="E76" s="374"/>
      <c r="F76" s="374"/>
      <c r="G76" s="374"/>
      <c r="H76" s="374"/>
      <c r="I76" s="374"/>
      <c r="J76" s="374"/>
      <c r="K76" s="374"/>
      <c r="L76" s="374"/>
      <c r="M76" s="374"/>
      <c r="N76" s="374"/>
      <c r="O76" s="374"/>
      <c r="P76" s="374"/>
      <c r="Q76" s="374"/>
      <c r="R76" s="374"/>
      <c r="S76" s="374"/>
      <c r="T76" s="374"/>
      <c r="U76" s="374"/>
    </row>
    <row r="77" spans="1:21" ht="12.75" customHeight="1" x14ac:dyDescent="0.25">
      <c r="A77" s="374"/>
      <c r="B77" s="374"/>
      <c r="C77" s="374"/>
      <c r="D77" s="374"/>
      <c r="E77" s="374"/>
      <c r="F77" s="374"/>
      <c r="G77" s="374"/>
      <c r="H77" s="374"/>
      <c r="I77" s="374"/>
      <c r="J77" s="374"/>
      <c r="K77" s="374"/>
      <c r="L77" s="374"/>
      <c r="M77" s="374"/>
      <c r="N77" s="374"/>
      <c r="O77" s="374"/>
      <c r="P77" s="374"/>
      <c r="Q77" s="374"/>
      <c r="R77" s="374"/>
      <c r="S77" s="374"/>
      <c r="T77" s="374"/>
      <c r="U77" s="374"/>
    </row>
    <row r="78" spans="1:21" ht="12.75" customHeight="1" x14ac:dyDescent="0.25">
      <c r="A78" s="374"/>
      <c r="B78" s="374"/>
      <c r="C78" s="374"/>
      <c r="D78" s="374"/>
      <c r="E78" s="374"/>
      <c r="F78" s="374"/>
      <c r="G78" s="374"/>
      <c r="H78" s="374"/>
      <c r="I78" s="374"/>
      <c r="J78" s="374"/>
      <c r="K78" s="374"/>
      <c r="L78" s="374"/>
      <c r="M78" s="374"/>
      <c r="N78" s="374"/>
      <c r="O78" s="374"/>
      <c r="P78" s="374"/>
      <c r="Q78" s="374"/>
      <c r="R78" s="374"/>
      <c r="S78" s="374"/>
      <c r="T78" s="374"/>
      <c r="U78" s="374"/>
    </row>
    <row r="79" spans="1:21" ht="12.75" customHeight="1" x14ac:dyDescent="0.25">
      <c r="A79" s="374"/>
      <c r="B79" s="374"/>
      <c r="C79" s="374"/>
      <c r="D79" s="374"/>
      <c r="E79" s="374"/>
      <c r="F79" s="374"/>
      <c r="G79" s="374"/>
      <c r="H79" s="374"/>
      <c r="I79" s="374"/>
      <c r="J79" s="374"/>
      <c r="K79" s="374"/>
      <c r="L79" s="374"/>
      <c r="M79" s="374"/>
      <c r="N79" s="374"/>
      <c r="O79" s="374"/>
      <c r="P79" s="374"/>
      <c r="Q79" s="374"/>
      <c r="R79" s="374"/>
      <c r="S79" s="374"/>
      <c r="T79" s="374"/>
      <c r="U79" s="374"/>
    </row>
    <row r="80" spans="1:21" ht="12.75" customHeight="1" x14ac:dyDescent="0.25">
      <c r="A80" s="374"/>
      <c r="B80" s="374"/>
      <c r="C80" s="374"/>
      <c r="D80" s="374"/>
      <c r="E80" s="374"/>
      <c r="F80" s="374"/>
      <c r="G80" s="374"/>
      <c r="H80" s="374"/>
      <c r="I80" s="374"/>
      <c r="J80" s="374"/>
      <c r="K80" s="374"/>
      <c r="L80" s="374"/>
      <c r="M80" s="374"/>
      <c r="N80" s="374"/>
      <c r="O80" s="374"/>
      <c r="P80" s="374"/>
      <c r="Q80" s="374"/>
      <c r="R80" s="374"/>
      <c r="S80" s="374"/>
      <c r="T80" s="374"/>
      <c r="U80" s="374"/>
    </row>
    <row r="81" spans="1:21" ht="12.75" customHeight="1" x14ac:dyDescent="0.25">
      <c r="A81" s="374"/>
      <c r="B81" s="374"/>
      <c r="C81" s="374"/>
      <c r="D81" s="374"/>
      <c r="E81" s="374"/>
      <c r="F81" s="374"/>
      <c r="G81" s="374"/>
      <c r="H81" s="374"/>
      <c r="I81" s="374"/>
      <c r="J81" s="374"/>
      <c r="K81" s="374"/>
      <c r="L81" s="374"/>
      <c r="M81" s="374"/>
      <c r="N81" s="374"/>
      <c r="O81" s="374"/>
      <c r="P81" s="374"/>
      <c r="Q81" s="374"/>
      <c r="R81" s="374"/>
      <c r="S81" s="374"/>
      <c r="T81" s="374"/>
      <c r="U81" s="374"/>
    </row>
    <row r="82" spans="1:21" ht="12.75" customHeight="1" x14ac:dyDescent="0.25">
      <c r="A82" s="374"/>
      <c r="B82" s="374"/>
      <c r="C82" s="374"/>
      <c r="D82" s="374"/>
      <c r="E82" s="374"/>
      <c r="F82" s="374"/>
      <c r="G82" s="374"/>
      <c r="H82" s="374"/>
      <c r="I82" s="374"/>
      <c r="J82" s="374"/>
      <c r="K82" s="374"/>
      <c r="L82" s="374"/>
      <c r="M82" s="374"/>
      <c r="N82" s="374"/>
      <c r="O82" s="374"/>
      <c r="P82" s="374"/>
      <c r="Q82" s="374"/>
      <c r="R82" s="374"/>
      <c r="S82" s="374"/>
      <c r="T82" s="374"/>
      <c r="U82" s="374"/>
    </row>
    <row r="83" spans="1:21" ht="12.75" customHeight="1" x14ac:dyDescent="0.25">
      <c r="A83" s="374"/>
      <c r="B83" s="374"/>
      <c r="C83" s="374"/>
      <c r="D83" s="374"/>
      <c r="E83" s="374"/>
      <c r="F83" s="374"/>
      <c r="G83" s="374"/>
      <c r="H83" s="374"/>
      <c r="I83" s="374"/>
      <c r="J83" s="374"/>
      <c r="K83" s="374"/>
      <c r="L83" s="374"/>
      <c r="M83" s="374"/>
      <c r="N83" s="374"/>
      <c r="O83" s="374"/>
      <c r="P83" s="374"/>
      <c r="Q83" s="374"/>
      <c r="R83" s="374"/>
      <c r="S83" s="374"/>
      <c r="T83" s="374"/>
      <c r="U83" s="374"/>
    </row>
    <row r="84" spans="1:21" ht="12.75" customHeight="1" x14ac:dyDescent="0.25">
      <c r="A84" s="374"/>
      <c r="B84" s="374"/>
      <c r="C84" s="374"/>
      <c r="D84" s="374"/>
      <c r="E84" s="374"/>
      <c r="F84" s="374"/>
      <c r="G84" s="374"/>
      <c r="H84" s="374"/>
      <c r="I84" s="374"/>
      <c r="J84" s="374"/>
      <c r="K84" s="374"/>
      <c r="L84" s="374"/>
      <c r="M84" s="374"/>
      <c r="N84" s="374"/>
      <c r="O84" s="374"/>
      <c r="P84" s="374"/>
      <c r="Q84" s="374"/>
      <c r="R84" s="374"/>
      <c r="S84" s="374"/>
      <c r="T84" s="374"/>
      <c r="U84" s="374"/>
    </row>
    <row r="85" spans="1:21" ht="12.75" customHeight="1" x14ac:dyDescent="0.25">
      <c r="A85" s="374"/>
      <c r="B85" s="374"/>
      <c r="C85" s="374"/>
      <c r="D85" s="374"/>
      <c r="E85" s="374"/>
      <c r="F85" s="374"/>
      <c r="G85" s="374"/>
      <c r="H85" s="374"/>
      <c r="I85" s="374"/>
      <c r="J85" s="374"/>
      <c r="K85" s="374"/>
      <c r="L85" s="374"/>
      <c r="M85" s="374"/>
      <c r="N85" s="374"/>
      <c r="O85" s="374"/>
      <c r="P85" s="374"/>
      <c r="Q85" s="374"/>
      <c r="R85" s="374"/>
      <c r="S85" s="374"/>
      <c r="T85" s="374"/>
      <c r="U85" s="374"/>
    </row>
    <row r="86" spans="1:21" ht="12.75" customHeight="1" x14ac:dyDescent="0.25">
      <c r="A86" s="374"/>
      <c r="B86" s="374"/>
      <c r="C86" s="374"/>
      <c r="D86" s="374"/>
      <c r="E86" s="374"/>
      <c r="F86" s="374"/>
      <c r="G86" s="374"/>
      <c r="H86" s="374"/>
      <c r="I86" s="374"/>
      <c r="J86" s="374"/>
      <c r="K86" s="374"/>
      <c r="L86" s="374"/>
      <c r="M86" s="374"/>
      <c r="N86" s="374"/>
      <c r="O86" s="374"/>
      <c r="P86" s="374"/>
      <c r="Q86" s="374"/>
      <c r="R86" s="374"/>
      <c r="S86" s="374"/>
      <c r="T86" s="374"/>
      <c r="U86" s="374"/>
    </row>
    <row r="87" spans="1:21" ht="12.75" customHeight="1" x14ac:dyDescent="0.25">
      <c r="A87" s="374"/>
      <c r="B87" s="374"/>
      <c r="C87" s="374"/>
      <c r="D87" s="374"/>
      <c r="E87" s="374"/>
      <c r="F87" s="374"/>
      <c r="G87" s="374"/>
      <c r="H87" s="374"/>
      <c r="I87" s="374"/>
      <c r="J87" s="374"/>
      <c r="K87" s="374"/>
      <c r="L87" s="374"/>
      <c r="M87" s="374"/>
      <c r="N87" s="374"/>
      <c r="O87" s="374"/>
      <c r="P87" s="374"/>
      <c r="Q87" s="374"/>
      <c r="R87" s="374"/>
      <c r="S87" s="374"/>
      <c r="T87" s="374"/>
      <c r="U87" s="374"/>
    </row>
    <row r="88" spans="1:21" ht="12.75" customHeight="1" x14ac:dyDescent="0.25">
      <c r="A88" s="374"/>
      <c r="B88" s="374"/>
      <c r="C88" s="374"/>
      <c r="D88" s="374"/>
      <c r="E88" s="374"/>
      <c r="F88" s="374"/>
      <c r="G88" s="374"/>
      <c r="H88" s="374"/>
      <c r="I88" s="374"/>
      <c r="J88" s="374"/>
      <c r="K88" s="374"/>
      <c r="L88" s="374"/>
      <c r="M88" s="374"/>
      <c r="N88" s="374"/>
      <c r="O88" s="374"/>
      <c r="P88" s="374"/>
      <c r="Q88" s="374"/>
      <c r="R88" s="374"/>
      <c r="S88" s="374"/>
      <c r="T88" s="374"/>
      <c r="U88" s="374"/>
    </row>
    <row r="89" spans="1:21" ht="12.75" customHeight="1" x14ac:dyDescent="0.25">
      <c r="A89" s="374"/>
      <c r="B89" s="374"/>
      <c r="C89" s="374"/>
      <c r="D89" s="374"/>
      <c r="E89" s="374"/>
      <c r="F89" s="374"/>
      <c r="G89" s="374"/>
      <c r="H89" s="374"/>
      <c r="I89" s="374"/>
      <c r="J89" s="374"/>
      <c r="K89" s="374"/>
      <c r="L89" s="374"/>
      <c r="M89" s="374"/>
      <c r="N89" s="374"/>
      <c r="O89" s="374"/>
      <c r="P89" s="374"/>
      <c r="Q89" s="374"/>
      <c r="R89" s="374"/>
      <c r="S89" s="374"/>
      <c r="T89" s="374"/>
      <c r="U89" s="374"/>
    </row>
    <row r="90" spans="1:21" ht="12.75" customHeight="1" x14ac:dyDescent="0.25">
      <c r="A90" s="374"/>
      <c r="B90" s="374"/>
      <c r="C90" s="374"/>
      <c r="D90" s="374"/>
      <c r="E90" s="374"/>
      <c r="F90" s="374"/>
      <c r="G90" s="374"/>
      <c r="H90" s="374"/>
      <c r="I90" s="374"/>
      <c r="J90" s="374"/>
      <c r="K90" s="374"/>
      <c r="L90" s="374"/>
      <c r="M90" s="374"/>
      <c r="N90" s="374"/>
      <c r="O90" s="374"/>
      <c r="P90" s="374"/>
      <c r="Q90" s="374"/>
      <c r="R90" s="374"/>
      <c r="S90" s="374"/>
      <c r="T90" s="374"/>
      <c r="U90" s="374"/>
    </row>
    <row r="91" spans="1:21" ht="12.75" customHeight="1" x14ac:dyDescent="0.25">
      <c r="A91" s="374"/>
      <c r="B91" s="374"/>
      <c r="C91" s="374"/>
      <c r="D91" s="374"/>
      <c r="E91" s="374"/>
      <c r="F91" s="374"/>
      <c r="G91" s="374"/>
      <c r="H91" s="374"/>
      <c r="I91" s="374"/>
      <c r="J91" s="374"/>
      <c r="K91" s="374"/>
      <c r="L91" s="374"/>
      <c r="M91" s="374"/>
      <c r="N91" s="374"/>
      <c r="O91" s="374"/>
      <c r="P91" s="374"/>
      <c r="Q91" s="374"/>
      <c r="R91" s="374"/>
      <c r="S91" s="374"/>
      <c r="T91" s="374"/>
      <c r="U91" s="374"/>
    </row>
    <row r="92" spans="1:21" ht="12.75" customHeight="1" x14ac:dyDescent="0.25">
      <c r="A92" s="374"/>
      <c r="B92" s="374"/>
      <c r="C92" s="374"/>
      <c r="D92" s="374"/>
      <c r="E92" s="374"/>
      <c r="F92" s="374"/>
      <c r="G92" s="374"/>
      <c r="H92" s="374"/>
      <c r="I92" s="374"/>
      <c r="J92" s="374"/>
      <c r="K92" s="374"/>
      <c r="L92" s="374"/>
      <c r="M92" s="374"/>
      <c r="N92" s="374"/>
      <c r="O92" s="374"/>
      <c r="P92" s="374"/>
      <c r="Q92" s="374"/>
      <c r="R92" s="374"/>
      <c r="S92" s="374"/>
      <c r="T92" s="374"/>
      <c r="U92" s="374"/>
    </row>
    <row r="93" spans="1:21" ht="12.75" customHeight="1" x14ac:dyDescent="0.25">
      <c r="A93" s="374"/>
      <c r="B93" s="374"/>
      <c r="C93" s="374"/>
      <c r="D93" s="374"/>
      <c r="E93" s="374"/>
      <c r="F93" s="374"/>
      <c r="G93" s="374"/>
      <c r="H93" s="374"/>
      <c r="I93" s="374"/>
      <c r="J93" s="374"/>
      <c r="K93" s="374"/>
      <c r="L93" s="374"/>
      <c r="M93" s="374"/>
      <c r="N93" s="374"/>
      <c r="O93" s="374"/>
      <c r="P93" s="374"/>
      <c r="Q93" s="374"/>
      <c r="R93" s="374"/>
      <c r="S93" s="374"/>
      <c r="T93" s="374"/>
      <c r="U93" s="374"/>
    </row>
    <row r="94" spans="1:21" ht="12.75" customHeight="1" x14ac:dyDescent="0.25">
      <c r="A94" s="374"/>
      <c r="B94" s="374"/>
      <c r="C94" s="374"/>
      <c r="D94" s="374"/>
      <c r="E94" s="374"/>
      <c r="F94" s="374"/>
      <c r="G94" s="374"/>
      <c r="H94" s="374"/>
      <c r="I94" s="374"/>
      <c r="J94" s="374"/>
      <c r="K94" s="374"/>
      <c r="L94" s="374"/>
      <c r="M94" s="374"/>
      <c r="N94" s="374"/>
      <c r="O94" s="374"/>
      <c r="P94" s="374"/>
      <c r="Q94" s="374"/>
      <c r="R94" s="374"/>
      <c r="S94" s="374"/>
      <c r="T94" s="374"/>
      <c r="U94" s="374"/>
    </row>
    <row r="95" spans="1:21" ht="12.75" customHeight="1" x14ac:dyDescent="0.25">
      <c r="A95" s="374"/>
      <c r="B95" s="374"/>
      <c r="C95" s="374"/>
      <c r="D95" s="374"/>
      <c r="E95" s="374"/>
      <c r="F95" s="374"/>
      <c r="G95" s="374"/>
      <c r="H95" s="374"/>
      <c r="I95" s="374"/>
      <c r="J95" s="374"/>
      <c r="K95" s="374"/>
      <c r="L95" s="374"/>
      <c r="M95" s="374"/>
      <c r="N95" s="374"/>
      <c r="O95" s="374"/>
      <c r="P95" s="374"/>
      <c r="Q95" s="374"/>
      <c r="R95" s="374"/>
      <c r="S95" s="374"/>
      <c r="T95" s="374"/>
      <c r="U95" s="374"/>
    </row>
    <row r="96" spans="1:21" ht="12.75" customHeight="1" x14ac:dyDescent="0.25">
      <c r="A96" s="374"/>
      <c r="B96" s="374"/>
      <c r="C96" s="374"/>
      <c r="D96" s="374"/>
      <c r="E96" s="374"/>
      <c r="F96" s="374"/>
      <c r="G96" s="374"/>
      <c r="H96" s="374"/>
      <c r="I96" s="374"/>
      <c r="J96" s="374"/>
      <c r="K96" s="374"/>
      <c r="L96" s="374"/>
      <c r="M96" s="374"/>
      <c r="N96" s="374"/>
      <c r="O96" s="374"/>
      <c r="P96" s="374"/>
      <c r="Q96" s="374"/>
      <c r="R96" s="374"/>
      <c r="S96" s="374"/>
      <c r="T96" s="374"/>
      <c r="U96" s="374"/>
    </row>
    <row r="97" spans="1:21" ht="12.75" customHeight="1" x14ac:dyDescent="0.25">
      <c r="A97" s="374"/>
      <c r="B97" s="374"/>
      <c r="C97" s="374"/>
      <c r="D97" s="374"/>
      <c r="E97" s="374"/>
      <c r="F97" s="374"/>
      <c r="G97" s="374"/>
      <c r="H97" s="374"/>
      <c r="I97" s="374"/>
      <c r="J97" s="374"/>
      <c r="K97" s="374"/>
      <c r="L97" s="374"/>
      <c r="M97" s="374"/>
      <c r="N97" s="374"/>
      <c r="O97" s="374"/>
      <c r="P97" s="374"/>
      <c r="Q97" s="374"/>
      <c r="R97" s="374"/>
      <c r="S97" s="374"/>
      <c r="T97" s="374"/>
      <c r="U97" s="374"/>
    </row>
    <row r="98" spans="1:21" ht="12.75" customHeight="1" x14ac:dyDescent="0.25">
      <c r="A98" s="374"/>
      <c r="B98" s="374"/>
      <c r="C98" s="374"/>
      <c r="D98" s="374"/>
      <c r="E98" s="374"/>
      <c r="F98" s="374"/>
      <c r="G98" s="374"/>
      <c r="H98" s="374"/>
      <c r="I98" s="374"/>
      <c r="J98" s="374"/>
      <c r="K98" s="374"/>
      <c r="L98" s="374"/>
      <c r="M98" s="374"/>
      <c r="N98" s="374"/>
      <c r="O98" s="374"/>
      <c r="P98" s="374"/>
      <c r="Q98" s="374"/>
      <c r="R98" s="374"/>
      <c r="S98" s="374"/>
      <c r="T98" s="374"/>
      <c r="U98" s="374"/>
    </row>
    <row r="99" spans="1:21" ht="12.75" customHeight="1" x14ac:dyDescent="0.25">
      <c r="A99" s="374"/>
      <c r="B99" s="374"/>
      <c r="C99" s="374"/>
      <c r="D99" s="374"/>
      <c r="E99" s="374"/>
      <c r="F99" s="374"/>
      <c r="G99" s="374"/>
      <c r="H99" s="374"/>
      <c r="I99" s="374"/>
      <c r="J99" s="374"/>
      <c r="K99" s="374"/>
      <c r="L99" s="374"/>
      <c r="M99" s="374"/>
      <c r="N99" s="374"/>
      <c r="O99" s="374"/>
      <c r="P99" s="374"/>
      <c r="Q99" s="374"/>
      <c r="R99" s="374"/>
      <c r="S99" s="374"/>
      <c r="T99" s="374"/>
      <c r="U99" s="374"/>
    </row>
    <row r="100" spans="1:21" ht="12.75" customHeight="1" x14ac:dyDescent="0.25">
      <c r="A100" s="374"/>
      <c r="B100" s="374"/>
      <c r="C100" s="374"/>
      <c r="D100" s="374"/>
      <c r="E100" s="374"/>
      <c r="F100" s="374"/>
      <c r="G100" s="374"/>
      <c r="H100" s="374"/>
      <c r="I100" s="374"/>
      <c r="J100" s="374"/>
      <c r="K100" s="374"/>
      <c r="L100" s="374"/>
      <c r="M100" s="374"/>
      <c r="N100" s="374"/>
      <c r="O100" s="374"/>
      <c r="P100" s="374"/>
      <c r="Q100" s="374"/>
      <c r="R100" s="374"/>
      <c r="S100" s="374"/>
      <c r="T100" s="374"/>
      <c r="U100" s="374"/>
    </row>
    <row r="101" spans="1:21" ht="12.75" customHeight="1" x14ac:dyDescent="0.25">
      <c r="A101" s="374"/>
      <c r="B101" s="374"/>
      <c r="C101" s="374"/>
      <c r="D101" s="374"/>
      <c r="E101" s="374"/>
      <c r="F101" s="374"/>
      <c r="G101" s="374"/>
      <c r="H101" s="374"/>
      <c r="I101" s="374"/>
      <c r="J101" s="374"/>
      <c r="K101" s="374"/>
      <c r="L101" s="374"/>
      <c r="M101" s="374"/>
      <c r="N101" s="374"/>
      <c r="O101" s="374"/>
      <c r="P101" s="374"/>
      <c r="Q101" s="374"/>
      <c r="R101" s="374"/>
      <c r="S101" s="374"/>
      <c r="T101" s="374"/>
      <c r="U101" s="374"/>
    </row>
    <row r="102" spans="1:21" ht="12.75" customHeight="1" x14ac:dyDescent="0.25">
      <c r="A102" s="374"/>
      <c r="B102" s="374"/>
      <c r="C102" s="374"/>
      <c r="D102" s="374"/>
      <c r="E102" s="374"/>
      <c r="F102" s="374"/>
      <c r="G102" s="374"/>
      <c r="H102" s="374"/>
      <c r="I102" s="374"/>
      <c r="J102" s="374"/>
      <c r="K102" s="374"/>
      <c r="L102" s="374"/>
      <c r="M102" s="374"/>
      <c r="N102" s="374"/>
      <c r="O102" s="374"/>
      <c r="P102" s="374"/>
      <c r="Q102" s="374"/>
      <c r="R102" s="374"/>
      <c r="S102" s="374"/>
      <c r="T102" s="374"/>
      <c r="U102" s="374"/>
    </row>
    <row r="103" spans="1:21" ht="12.75" customHeight="1" x14ac:dyDescent="0.25">
      <c r="A103" s="374"/>
      <c r="B103" s="374"/>
      <c r="C103" s="374"/>
      <c r="D103" s="374"/>
      <c r="E103" s="374"/>
      <c r="F103" s="374"/>
      <c r="G103" s="374"/>
      <c r="H103" s="374"/>
      <c r="I103" s="374"/>
      <c r="J103" s="374"/>
      <c r="K103" s="374"/>
      <c r="L103" s="374"/>
      <c r="M103" s="374"/>
      <c r="N103" s="374"/>
      <c r="O103" s="374"/>
      <c r="P103" s="374"/>
      <c r="Q103" s="374"/>
      <c r="R103" s="374"/>
      <c r="S103" s="374"/>
      <c r="T103" s="374"/>
      <c r="U103" s="374"/>
    </row>
    <row r="104" spans="1:21" ht="12.75" customHeight="1" x14ac:dyDescent="0.25">
      <c r="A104" s="374"/>
      <c r="B104" s="374"/>
      <c r="C104" s="374"/>
      <c r="D104" s="374"/>
      <c r="E104" s="374"/>
      <c r="F104" s="374"/>
      <c r="G104" s="374"/>
      <c r="H104" s="374"/>
      <c r="I104" s="374"/>
      <c r="J104" s="374"/>
      <c r="K104" s="374"/>
      <c r="L104" s="374"/>
      <c r="M104" s="374"/>
      <c r="N104" s="374"/>
      <c r="O104" s="374"/>
      <c r="P104" s="374"/>
      <c r="Q104" s="374"/>
      <c r="R104" s="374"/>
      <c r="S104" s="374"/>
      <c r="T104" s="374"/>
      <c r="U104" s="374"/>
    </row>
    <row r="105" spans="1:21" ht="12.75" customHeight="1" x14ac:dyDescent="0.25">
      <c r="A105" s="374"/>
      <c r="B105" s="374"/>
      <c r="C105" s="374"/>
      <c r="D105" s="374"/>
      <c r="E105" s="374"/>
      <c r="F105" s="374"/>
      <c r="G105" s="374"/>
      <c r="H105" s="374"/>
      <c r="I105" s="374"/>
      <c r="J105" s="374"/>
      <c r="K105" s="374"/>
      <c r="L105" s="374"/>
      <c r="M105" s="374"/>
      <c r="N105" s="374"/>
      <c r="O105" s="374"/>
      <c r="P105" s="374"/>
      <c r="Q105" s="374"/>
      <c r="R105" s="374"/>
      <c r="S105" s="374"/>
      <c r="T105" s="374"/>
      <c r="U105" s="374"/>
    </row>
    <row r="106" spans="1:21" ht="12.75" customHeight="1" x14ac:dyDescent="0.25">
      <c r="A106" s="374"/>
      <c r="B106" s="374"/>
      <c r="C106" s="374"/>
      <c r="D106" s="374"/>
      <c r="E106" s="374"/>
      <c r="F106" s="374"/>
      <c r="G106" s="374"/>
      <c r="H106" s="374"/>
      <c r="I106" s="374"/>
      <c r="J106" s="374"/>
      <c r="K106" s="374"/>
      <c r="L106" s="374"/>
      <c r="M106" s="374"/>
      <c r="N106" s="374"/>
      <c r="O106" s="374"/>
      <c r="P106" s="374"/>
      <c r="Q106" s="374"/>
      <c r="R106" s="374"/>
      <c r="S106" s="374"/>
      <c r="T106" s="374"/>
      <c r="U106" s="374"/>
    </row>
    <row r="107" spans="1:21" ht="12.75" customHeight="1" x14ac:dyDescent="0.25">
      <c r="A107" s="374"/>
      <c r="B107" s="374"/>
      <c r="C107" s="374"/>
      <c r="D107" s="374"/>
      <c r="E107" s="374"/>
      <c r="F107" s="374"/>
      <c r="G107" s="374"/>
      <c r="H107" s="374"/>
      <c r="I107" s="374"/>
      <c r="J107" s="374"/>
      <c r="K107" s="374"/>
      <c r="L107" s="374"/>
      <c r="M107" s="374"/>
      <c r="N107" s="374"/>
      <c r="O107" s="374"/>
      <c r="P107" s="374"/>
      <c r="Q107" s="374"/>
      <c r="R107" s="374"/>
      <c r="S107" s="374"/>
      <c r="T107" s="374"/>
      <c r="U107" s="374"/>
    </row>
    <row r="108" spans="1:21" ht="12.75" customHeight="1" x14ac:dyDescent="0.25">
      <c r="A108" s="374"/>
      <c r="B108" s="374"/>
      <c r="C108" s="374"/>
      <c r="D108" s="374"/>
      <c r="E108" s="374"/>
      <c r="F108" s="374"/>
      <c r="G108" s="374"/>
      <c r="H108" s="374"/>
      <c r="I108" s="374"/>
      <c r="J108" s="374"/>
      <c r="K108" s="374"/>
      <c r="L108" s="374"/>
      <c r="M108" s="374"/>
      <c r="N108" s="374"/>
      <c r="O108" s="374"/>
      <c r="P108" s="374"/>
      <c r="Q108" s="374"/>
      <c r="R108" s="374"/>
      <c r="S108" s="374"/>
      <c r="T108" s="374"/>
      <c r="U108" s="374"/>
    </row>
    <row r="109" spans="1:21" ht="12.75" customHeight="1" x14ac:dyDescent="0.25">
      <c r="A109" s="374"/>
      <c r="B109" s="374"/>
      <c r="C109" s="374"/>
      <c r="D109" s="374"/>
      <c r="E109" s="374"/>
      <c r="F109" s="374"/>
      <c r="G109" s="374"/>
      <c r="H109" s="374"/>
      <c r="I109" s="374"/>
      <c r="J109" s="374"/>
      <c r="K109" s="374"/>
      <c r="L109" s="374"/>
      <c r="M109" s="374"/>
      <c r="N109" s="374"/>
      <c r="O109" s="374"/>
      <c r="P109" s="374"/>
      <c r="Q109" s="374"/>
      <c r="R109" s="374"/>
      <c r="S109" s="374"/>
      <c r="T109" s="374"/>
      <c r="U109" s="374"/>
    </row>
    <row r="110" spans="1:21" ht="12.75" customHeight="1" x14ac:dyDescent="0.25">
      <c r="A110" s="374"/>
      <c r="B110" s="374"/>
      <c r="C110" s="374"/>
      <c r="D110" s="374"/>
      <c r="E110" s="374"/>
      <c r="F110" s="374"/>
      <c r="G110" s="374"/>
      <c r="H110" s="374"/>
      <c r="I110" s="374"/>
      <c r="J110" s="374"/>
      <c r="K110" s="374"/>
      <c r="L110" s="374"/>
      <c r="M110" s="374"/>
      <c r="N110" s="374"/>
      <c r="O110" s="374"/>
      <c r="P110" s="374"/>
      <c r="Q110" s="374"/>
      <c r="R110" s="374"/>
      <c r="S110" s="374"/>
      <c r="T110" s="374"/>
      <c r="U110" s="374"/>
    </row>
    <row r="111" spans="1:21" ht="12.75" customHeight="1" x14ac:dyDescent="0.25">
      <c r="A111" s="374"/>
      <c r="B111" s="374"/>
      <c r="C111" s="374"/>
      <c r="D111" s="374"/>
      <c r="E111" s="374"/>
      <c r="F111" s="374"/>
      <c r="G111" s="374"/>
      <c r="H111" s="374"/>
      <c r="I111" s="374"/>
      <c r="J111" s="374"/>
      <c r="K111" s="374"/>
      <c r="L111" s="374"/>
      <c r="M111" s="374"/>
      <c r="N111" s="374"/>
      <c r="O111" s="374"/>
      <c r="P111" s="374"/>
      <c r="Q111" s="374"/>
      <c r="R111" s="374"/>
      <c r="S111" s="374"/>
      <c r="T111" s="374"/>
      <c r="U111" s="374"/>
    </row>
    <row r="112" spans="1:21" ht="12.75" customHeight="1" x14ac:dyDescent="0.25">
      <c r="A112" s="374"/>
      <c r="B112" s="374"/>
      <c r="C112" s="374"/>
      <c r="D112" s="374"/>
      <c r="E112" s="374"/>
      <c r="F112" s="374"/>
      <c r="G112" s="374"/>
      <c r="H112" s="374"/>
      <c r="I112" s="374"/>
      <c r="J112" s="374"/>
      <c r="K112" s="374"/>
      <c r="L112" s="374"/>
      <c r="M112" s="374"/>
      <c r="N112" s="374"/>
      <c r="O112" s="374"/>
      <c r="P112" s="374"/>
      <c r="Q112" s="374"/>
      <c r="R112" s="374"/>
      <c r="S112" s="374"/>
      <c r="T112" s="374"/>
      <c r="U112" s="374"/>
    </row>
    <row r="113" spans="1:21" ht="12.75" customHeight="1" x14ac:dyDescent="0.25">
      <c r="A113" s="374"/>
      <c r="B113" s="374"/>
      <c r="C113" s="374"/>
      <c r="D113" s="374"/>
      <c r="E113" s="374"/>
      <c r="F113" s="374"/>
      <c r="G113" s="374"/>
      <c r="H113" s="374"/>
      <c r="I113" s="374"/>
      <c r="J113" s="374"/>
      <c r="K113" s="374"/>
      <c r="L113" s="374"/>
      <c r="M113" s="374"/>
      <c r="N113" s="374"/>
      <c r="O113" s="374"/>
      <c r="P113" s="374"/>
      <c r="Q113" s="374"/>
      <c r="R113" s="374"/>
      <c r="S113" s="374"/>
      <c r="T113" s="374"/>
      <c r="U113" s="374"/>
    </row>
    <row r="114" spans="1:21" ht="12.75" customHeight="1" x14ac:dyDescent="0.25">
      <c r="A114" s="374"/>
      <c r="B114" s="374"/>
      <c r="C114" s="374"/>
      <c r="D114" s="374"/>
      <c r="E114" s="374"/>
      <c r="F114" s="374"/>
      <c r="G114" s="374"/>
      <c r="H114" s="374"/>
      <c r="I114" s="374"/>
      <c r="J114" s="374"/>
      <c r="K114" s="374"/>
      <c r="L114" s="374"/>
      <c r="M114" s="374"/>
      <c r="N114" s="374"/>
      <c r="O114" s="374"/>
      <c r="P114" s="374"/>
      <c r="Q114" s="374"/>
      <c r="R114" s="374"/>
      <c r="S114" s="374"/>
      <c r="T114" s="374"/>
      <c r="U114" s="374"/>
    </row>
    <row r="115" spans="1:21" ht="12.75" customHeight="1" x14ac:dyDescent="0.25">
      <c r="A115" s="374"/>
      <c r="B115" s="374"/>
      <c r="C115" s="374"/>
      <c r="D115" s="374"/>
      <c r="E115" s="374"/>
      <c r="F115" s="374"/>
      <c r="G115" s="374"/>
      <c r="H115" s="374"/>
      <c r="I115" s="374"/>
      <c r="J115" s="374"/>
      <c r="K115" s="374"/>
      <c r="L115" s="374"/>
      <c r="M115" s="374"/>
      <c r="N115" s="374"/>
      <c r="O115" s="374"/>
      <c r="P115" s="374"/>
      <c r="Q115" s="374"/>
      <c r="R115" s="374"/>
      <c r="S115" s="374"/>
      <c r="T115" s="374"/>
      <c r="U115" s="374"/>
    </row>
    <row r="116" spans="1:21" ht="12.75" customHeight="1" x14ac:dyDescent="0.25">
      <c r="A116" s="374"/>
      <c r="B116" s="374"/>
      <c r="C116" s="374"/>
      <c r="D116" s="374"/>
      <c r="E116" s="374"/>
      <c r="F116" s="374"/>
      <c r="G116" s="374"/>
      <c r="H116" s="374"/>
      <c r="I116" s="374"/>
      <c r="J116" s="374"/>
      <c r="K116" s="374"/>
      <c r="L116" s="374"/>
      <c r="M116" s="374"/>
      <c r="N116" s="374"/>
      <c r="O116" s="374"/>
      <c r="P116" s="374"/>
      <c r="Q116" s="374"/>
      <c r="R116" s="374"/>
      <c r="S116" s="374"/>
      <c r="T116" s="374"/>
      <c r="U116" s="374"/>
    </row>
    <row r="117" spans="1:21" ht="12.75" customHeight="1" x14ac:dyDescent="0.25">
      <c r="A117" s="374"/>
      <c r="B117" s="374"/>
      <c r="C117" s="374"/>
      <c r="D117" s="374"/>
      <c r="E117" s="374"/>
      <c r="F117" s="374"/>
      <c r="G117" s="374"/>
      <c r="H117" s="374"/>
      <c r="I117" s="374"/>
      <c r="J117" s="374"/>
      <c r="K117" s="374"/>
      <c r="L117" s="374"/>
      <c r="M117" s="374"/>
      <c r="N117" s="374"/>
      <c r="O117" s="374"/>
      <c r="P117" s="374"/>
      <c r="Q117" s="374"/>
      <c r="R117" s="374"/>
      <c r="S117" s="374"/>
      <c r="T117" s="374"/>
      <c r="U117" s="374"/>
    </row>
    <row r="118" spans="1:21" ht="12.75" customHeight="1" x14ac:dyDescent="0.25">
      <c r="A118" s="374"/>
      <c r="B118" s="374"/>
      <c r="C118" s="374"/>
      <c r="D118" s="374"/>
      <c r="E118" s="374"/>
      <c r="F118" s="374"/>
      <c r="G118" s="374"/>
      <c r="H118" s="374"/>
      <c r="I118" s="374"/>
      <c r="J118" s="374"/>
      <c r="K118" s="374"/>
      <c r="L118" s="374"/>
      <c r="M118" s="374"/>
      <c r="N118" s="374"/>
      <c r="O118" s="374"/>
      <c r="P118" s="374"/>
      <c r="Q118" s="374"/>
      <c r="R118" s="374"/>
      <c r="S118" s="374"/>
      <c r="T118" s="374"/>
      <c r="U118" s="374"/>
    </row>
    <row r="119" spans="1:21" ht="12.75" customHeight="1" x14ac:dyDescent="0.25">
      <c r="A119" s="374"/>
      <c r="B119" s="374"/>
      <c r="C119" s="374"/>
      <c r="D119" s="374"/>
      <c r="E119" s="374"/>
      <c r="F119" s="374"/>
      <c r="G119" s="374"/>
      <c r="H119" s="374"/>
      <c r="I119" s="374"/>
      <c r="J119" s="374"/>
      <c r="K119" s="374"/>
      <c r="L119" s="374"/>
      <c r="M119" s="374"/>
      <c r="N119" s="374"/>
      <c r="O119" s="374"/>
      <c r="P119" s="374"/>
      <c r="Q119" s="374"/>
      <c r="R119" s="374"/>
      <c r="S119" s="374"/>
      <c r="T119" s="374"/>
      <c r="U119" s="374"/>
    </row>
    <row r="120" spans="1:21" ht="12.75" customHeight="1" x14ac:dyDescent="0.25">
      <c r="A120" s="374"/>
      <c r="B120" s="374"/>
      <c r="C120" s="374"/>
      <c r="D120" s="374"/>
      <c r="E120" s="374"/>
      <c r="F120" s="374"/>
      <c r="G120" s="374"/>
      <c r="H120" s="374"/>
      <c r="I120" s="374"/>
      <c r="J120" s="374"/>
      <c r="K120" s="374"/>
      <c r="L120" s="374"/>
      <c r="M120" s="374"/>
      <c r="N120" s="374"/>
      <c r="O120" s="374"/>
      <c r="P120" s="374"/>
      <c r="Q120" s="374"/>
      <c r="R120" s="374"/>
      <c r="S120" s="374"/>
      <c r="T120" s="374"/>
      <c r="U120" s="374"/>
    </row>
    <row r="121" spans="1:21" ht="12.75" customHeight="1" x14ac:dyDescent="0.25">
      <c r="A121" s="374"/>
      <c r="B121" s="374"/>
      <c r="C121" s="374"/>
      <c r="D121" s="374"/>
      <c r="E121" s="374"/>
      <c r="F121" s="374"/>
      <c r="G121" s="374"/>
      <c r="H121" s="374"/>
      <c r="I121" s="374"/>
      <c r="J121" s="374"/>
      <c r="K121" s="374"/>
      <c r="L121" s="374"/>
      <c r="M121" s="374"/>
      <c r="N121" s="374"/>
      <c r="O121" s="374"/>
      <c r="P121" s="374"/>
      <c r="Q121" s="374"/>
      <c r="R121" s="374"/>
      <c r="S121" s="374"/>
      <c r="T121" s="374"/>
      <c r="U121" s="374"/>
    </row>
    <row r="122" spans="1:21" ht="12.75" customHeight="1" x14ac:dyDescent="0.25">
      <c r="A122" s="374"/>
      <c r="B122" s="374"/>
      <c r="C122" s="374"/>
      <c r="D122" s="374"/>
      <c r="E122" s="374"/>
      <c r="F122" s="374"/>
      <c r="G122" s="374"/>
      <c r="H122" s="374"/>
      <c r="I122" s="374"/>
      <c r="J122" s="374"/>
      <c r="K122" s="374"/>
      <c r="L122" s="374"/>
      <c r="M122" s="374"/>
      <c r="N122" s="374"/>
      <c r="O122" s="374"/>
      <c r="P122" s="374"/>
      <c r="Q122" s="374"/>
      <c r="R122" s="374"/>
      <c r="S122" s="374"/>
      <c r="T122" s="374"/>
      <c r="U122" s="374"/>
    </row>
    <row r="123" spans="1:21" ht="12.75" customHeight="1" x14ac:dyDescent="0.25">
      <c r="A123" s="374"/>
      <c r="B123" s="374"/>
      <c r="C123" s="374"/>
      <c r="D123" s="374"/>
      <c r="E123" s="374"/>
      <c r="F123" s="374"/>
      <c r="G123" s="374"/>
      <c r="H123" s="374"/>
      <c r="I123" s="374"/>
      <c r="J123" s="374"/>
      <c r="K123" s="374"/>
      <c r="L123" s="374"/>
      <c r="M123" s="374"/>
      <c r="N123" s="374"/>
      <c r="O123" s="374"/>
      <c r="P123" s="374"/>
      <c r="Q123" s="374"/>
      <c r="R123" s="374"/>
      <c r="S123" s="374"/>
      <c r="T123" s="374"/>
      <c r="U123" s="374"/>
    </row>
    <row r="124" spans="1:21" ht="12.75" customHeight="1" x14ac:dyDescent="0.25">
      <c r="A124" s="374"/>
      <c r="B124" s="374"/>
      <c r="C124" s="374"/>
      <c r="D124" s="374"/>
      <c r="E124" s="374"/>
      <c r="F124" s="374"/>
      <c r="G124" s="374"/>
      <c r="H124" s="374"/>
      <c r="I124" s="374"/>
      <c r="J124" s="374"/>
      <c r="K124" s="374"/>
      <c r="L124" s="374"/>
      <c r="M124" s="374"/>
      <c r="N124" s="374"/>
      <c r="O124" s="374"/>
      <c r="P124" s="374"/>
      <c r="Q124" s="374"/>
      <c r="R124" s="374"/>
      <c r="S124" s="374"/>
      <c r="T124" s="374"/>
      <c r="U124" s="374"/>
    </row>
    <row r="125" spans="1:21" ht="12.75" customHeight="1" x14ac:dyDescent="0.25">
      <c r="A125" s="374"/>
      <c r="B125" s="374"/>
      <c r="C125" s="374"/>
      <c r="D125" s="374"/>
      <c r="E125" s="374"/>
      <c r="F125" s="374"/>
      <c r="G125" s="374"/>
      <c r="H125" s="374"/>
      <c r="I125" s="374"/>
      <c r="J125" s="374"/>
      <c r="K125" s="374"/>
      <c r="L125" s="374"/>
      <c r="M125" s="374"/>
      <c r="N125" s="374"/>
      <c r="O125" s="374"/>
      <c r="P125" s="374"/>
      <c r="Q125" s="374"/>
      <c r="R125" s="374"/>
      <c r="S125" s="374"/>
      <c r="T125" s="374"/>
      <c r="U125" s="374"/>
    </row>
    <row r="126" spans="1:21" ht="12.75" customHeight="1" x14ac:dyDescent="0.25">
      <c r="A126" s="374"/>
      <c r="B126" s="374"/>
      <c r="C126" s="374"/>
      <c r="D126" s="374"/>
      <c r="E126" s="374"/>
      <c r="F126" s="374"/>
      <c r="G126" s="374"/>
      <c r="H126" s="374"/>
      <c r="I126" s="374"/>
      <c r="J126" s="374"/>
      <c r="K126" s="374"/>
      <c r="L126" s="374"/>
      <c r="M126" s="374"/>
      <c r="N126" s="374"/>
      <c r="O126" s="374"/>
      <c r="P126" s="374"/>
      <c r="Q126" s="374"/>
      <c r="R126" s="374"/>
      <c r="S126" s="374"/>
      <c r="T126" s="374"/>
      <c r="U126" s="374"/>
    </row>
    <row r="127" spans="1:21" ht="12.75" customHeight="1" x14ac:dyDescent="0.25">
      <c r="A127" s="374"/>
      <c r="B127" s="374"/>
      <c r="C127" s="374"/>
      <c r="D127" s="374"/>
      <c r="E127" s="374"/>
      <c r="F127" s="374"/>
      <c r="G127" s="374"/>
      <c r="H127" s="374"/>
      <c r="I127" s="374"/>
      <c r="J127" s="374"/>
      <c r="K127" s="374"/>
      <c r="L127" s="374"/>
      <c r="M127" s="374"/>
      <c r="N127" s="374"/>
      <c r="O127" s="374"/>
      <c r="P127" s="374"/>
      <c r="Q127" s="374"/>
      <c r="R127" s="374"/>
      <c r="S127" s="374"/>
      <c r="T127" s="374"/>
      <c r="U127" s="374"/>
    </row>
    <row r="128" spans="1:21" ht="12.75" customHeight="1" x14ac:dyDescent="0.25">
      <c r="A128" s="374"/>
      <c r="B128" s="374"/>
      <c r="C128" s="374"/>
      <c r="D128" s="374"/>
      <c r="E128" s="374"/>
      <c r="F128" s="374"/>
      <c r="G128" s="374"/>
      <c r="H128" s="374"/>
      <c r="I128" s="374"/>
      <c r="J128" s="374"/>
      <c r="K128" s="374"/>
      <c r="L128" s="374"/>
      <c r="M128" s="374"/>
      <c r="N128" s="374"/>
      <c r="O128" s="374"/>
      <c r="P128" s="374"/>
      <c r="Q128" s="374"/>
      <c r="R128" s="374"/>
      <c r="S128" s="374"/>
      <c r="T128" s="374"/>
      <c r="U128" s="374"/>
    </row>
    <row r="129" spans="1:21" ht="12.75" customHeight="1" x14ac:dyDescent="0.25">
      <c r="A129" s="374"/>
      <c r="B129" s="374"/>
      <c r="C129" s="374"/>
      <c r="D129" s="374"/>
      <c r="E129" s="374"/>
      <c r="F129" s="374"/>
      <c r="G129" s="374"/>
      <c r="H129" s="374"/>
      <c r="I129" s="374"/>
      <c r="J129" s="374"/>
      <c r="K129" s="374"/>
      <c r="L129" s="374"/>
      <c r="M129" s="374"/>
      <c r="N129" s="374"/>
      <c r="O129" s="374"/>
      <c r="P129" s="374"/>
      <c r="Q129" s="374"/>
      <c r="R129" s="374"/>
      <c r="S129" s="374"/>
      <c r="T129" s="374"/>
      <c r="U129" s="374"/>
    </row>
    <row r="130" spans="1:21" ht="12.75" customHeight="1" x14ac:dyDescent="0.25">
      <c r="A130" s="374"/>
      <c r="B130" s="374"/>
      <c r="C130" s="374"/>
      <c r="D130" s="374"/>
      <c r="E130" s="374"/>
      <c r="F130" s="374"/>
      <c r="G130" s="374"/>
      <c r="H130" s="374"/>
      <c r="I130" s="374"/>
      <c r="J130" s="374"/>
      <c r="K130" s="374"/>
      <c r="L130" s="374"/>
      <c r="M130" s="374"/>
      <c r="N130" s="374"/>
      <c r="O130" s="374"/>
      <c r="P130" s="374"/>
      <c r="Q130" s="374"/>
      <c r="R130" s="374"/>
      <c r="S130" s="374"/>
      <c r="T130" s="374"/>
      <c r="U130" s="374"/>
    </row>
    <row r="131" spans="1:21" ht="12.75" customHeight="1" x14ac:dyDescent="0.25">
      <c r="A131" s="374"/>
      <c r="B131" s="374"/>
      <c r="C131" s="374"/>
      <c r="D131" s="374"/>
      <c r="E131" s="374"/>
      <c r="F131" s="374"/>
      <c r="G131" s="374"/>
      <c r="H131" s="374"/>
      <c r="I131" s="374"/>
      <c r="J131" s="374"/>
      <c r="K131" s="374"/>
      <c r="L131" s="374"/>
      <c r="M131" s="374"/>
      <c r="N131" s="374"/>
      <c r="O131" s="374"/>
      <c r="P131" s="374"/>
      <c r="Q131" s="374"/>
      <c r="R131" s="374"/>
      <c r="S131" s="374"/>
      <c r="T131" s="374"/>
      <c r="U131" s="374"/>
    </row>
    <row r="132" spans="1:21" ht="12.75" customHeight="1" x14ac:dyDescent="0.25">
      <c r="A132" s="374"/>
      <c r="B132" s="374"/>
      <c r="C132" s="374"/>
      <c r="D132" s="374"/>
      <c r="E132" s="374"/>
      <c r="F132" s="374"/>
      <c r="G132" s="374"/>
      <c r="H132" s="374"/>
      <c r="I132" s="374"/>
      <c r="J132" s="374"/>
      <c r="K132" s="374"/>
      <c r="L132" s="374"/>
      <c r="M132" s="374"/>
      <c r="N132" s="374"/>
      <c r="O132" s="374"/>
      <c r="P132" s="374"/>
      <c r="Q132" s="374"/>
      <c r="R132" s="374"/>
      <c r="S132" s="374"/>
      <c r="T132" s="374"/>
      <c r="U132" s="374"/>
    </row>
    <row r="133" spans="1:21" ht="12.75" customHeight="1" x14ac:dyDescent="0.25">
      <c r="A133" s="374"/>
      <c r="B133" s="374"/>
      <c r="C133" s="374"/>
      <c r="D133" s="374"/>
      <c r="E133" s="374"/>
      <c r="F133" s="374"/>
      <c r="G133" s="374"/>
      <c r="H133" s="374"/>
      <c r="I133" s="374"/>
      <c r="J133" s="374"/>
      <c r="K133" s="374"/>
      <c r="L133" s="374"/>
      <c r="M133" s="374"/>
      <c r="N133" s="374"/>
      <c r="O133" s="374"/>
      <c r="P133" s="374"/>
      <c r="Q133" s="374"/>
      <c r="R133" s="374"/>
      <c r="S133" s="374"/>
      <c r="T133" s="374"/>
      <c r="U133" s="374"/>
    </row>
    <row r="134" spans="1:21" ht="12.75" customHeight="1" x14ac:dyDescent="0.25">
      <c r="A134" s="374"/>
      <c r="B134" s="374"/>
      <c r="C134" s="374"/>
      <c r="D134" s="374"/>
      <c r="E134" s="374"/>
      <c r="F134" s="374"/>
      <c r="G134" s="374"/>
      <c r="H134" s="374"/>
      <c r="I134" s="374"/>
      <c r="J134" s="374"/>
      <c r="K134" s="374"/>
      <c r="L134" s="374"/>
      <c r="M134" s="374"/>
      <c r="N134" s="374"/>
      <c r="O134" s="374"/>
      <c r="P134" s="374"/>
      <c r="Q134" s="374"/>
      <c r="R134" s="374"/>
      <c r="S134" s="374"/>
      <c r="T134" s="374"/>
      <c r="U134" s="374"/>
    </row>
    <row r="135" spans="1:21" ht="12.75" customHeight="1" x14ac:dyDescent="0.25">
      <c r="A135" s="374"/>
      <c r="B135" s="374"/>
      <c r="C135" s="374"/>
      <c r="D135" s="374"/>
      <c r="E135" s="374"/>
      <c r="F135" s="374"/>
      <c r="G135" s="374"/>
      <c r="H135" s="374"/>
      <c r="I135" s="374"/>
      <c r="J135" s="374"/>
      <c r="K135" s="374"/>
      <c r="L135" s="374"/>
      <c r="M135" s="374"/>
      <c r="N135" s="374"/>
      <c r="O135" s="374"/>
      <c r="P135" s="374"/>
      <c r="Q135" s="374"/>
      <c r="R135" s="374"/>
      <c r="S135" s="374"/>
      <c r="T135" s="374"/>
      <c r="U135" s="374"/>
    </row>
    <row r="136" spans="1:21" ht="12.75" customHeight="1" x14ac:dyDescent="0.25">
      <c r="A136" s="374"/>
      <c r="B136" s="374"/>
      <c r="C136" s="374"/>
      <c r="D136" s="374"/>
      <c r="E136" s="374"/>
      <c r="F136" s="374"/>
      <c r="G136" s="374"/>
      <c r="H136" s="374"/>
      <c r="I136" s="374"/>
      <c r="J136" s="374"/>
      <c r="K136" s="374"/>
      <c r="L136" s="374"/>
      <c r="M136" s="374"/>
      <c r="N136" s="374"/>
      <c r="O136" s="374"/>
      <c r="P136" s="374"/>
      <c r="Q136" s="374"/>
      <c r="R136" s="374"/>
      <c r="S136" s="374"/>
      <c r="T136" s="374"/>
      <c r="U136" s="374"/>
    </row>
    <row r="137" spans="1:21" ht="12.75" customHeight="1" x14ac:dyDescent="0.25">
      <c r="A137" s="374"/>
      <c r="B137" s="374"/>
      <c r="C137" s="374"/>
      <c r="D137" s="374"/>
      <c r="E137" s="374"/>
      <c r="F137" s="374"/>
      <c r="G137" s="374"/>
      <c r="H137" s="374"/>
      <c r="I137" s="374"/>
      <c r="J137" s="374"/>
      <c r="K137" s="374"/>
      <c r="L137" s="374"/>
      <c r="M137" s="374"/>
      <c r="N137" s="374"/>
      <c r="O137" s="374"/>
      <c r="P137" s="374"/>
      <c r="Q137" s="374"/>
      <c r="R137" s="374"/>
      <c r="S137" s="374"/>
      <c r="T137" s="374"/>
      <c r="U137" s="374"/>
    </row>
    <row r="138" spans="1:21" ht="12.75" customHeight="1" x14ac:dyDescent="0.25">
      <c r="A138" s="374"/>
      <c r="B138" s="374"/>
      <c r="C138" s="374"/>
      <c r="D138" s="374"/>
      <c r="E138" s="374"/>
      <c r="F138" s="374"/>
      <c r="G138" s="374"/>
      <c r="H138" s="374"/>
      <c r="I138" s="374"/>
      <c r="J138" s="374"/>
      <c r="K138" s="374"/>
      <c r="L138" s="374"/>
      <c r="M138" s="374"/>
      <c r="N138" s="374"/>
      <c r="O138" s="374"/>
      <c r="P138" s="374"/>
      <c r="Q138" s="374"/>
      <c r="R138" s="374"/>
      <c r="S138" s="374"/>
      <c r="T138" s="374"/>
      <c r="U138" s="374"/>
    </row>
    <row r="139" spans="1:21" ht="12.75" customHeight="1" x14ac:dyDescent="0.25">
      <c r="A139" s="374"/>
      <c r="B139" s="374"/>
      <c r="C139" s="374"/>
      <c r="D139" s="374"/>
      <c r="E139" s="374"/>
      <c r="F139" s="374"/>
      <c r="G139" s="374"/>
      <c r="H139" s="374"/>
      <c r="I139" s="374"/>
      <c r="J139" s="374"/>
      <c r="K139" s="374"/>
      <c r="L139" s="374"/>
      <c r="M139" s="374"/>
      <c r="N139" s="374"/>
      <c r="O139" s="374"/>
      <c r="P139" s="374"/>
      <c r="Q139" s="374"/>
      <c r="R139" s="374"/>
      <c r="S139" s="374"/>
      <c r="T139" s="374"/>
      <c r="U139" s="374"/>
    </row>
    <row r="140" spans="1:21" ht="12.75" customHeight="1" x14ac:dyDescent="0.25">
      <c r="A140" s="374"/>
      <c r="B140" s="374"/>
      <c r="C140" s="374"/>
      <c r="D140" s="374"/>
      <c r="E140" s="374"/>
      <c r="F140" s="374"/>
      <c r="G140" s="374"/>
      <c r="H140" s="374"/>
      <c r="I140" s="374"/>
      <c r="J140" s="374"/>
      <c r="K140" s="374"/>
      <c r="L140" s="374"/>
      <c r="M140" s="374"/>
      <c r="N140" s="374"/>
      <c r="O140" s="374"/>
      <c r="P140" s="374"/>
      <c r="Q140" s="374"/>
      <c r="R140" s="374"/>
      <c r="S140" s="374"/>
      <c r="T140" s="374"/>
      <c r="U140" s="374"/>
    </row>
    <row r="141" spans="1:21" ht="12.75" customHeight="1" x14ac:dyDescent="0.25">
      <c r="A141" s="374"/>
      <c r="B141" s="374"/>
      <c r="C141" s="374"/>
      <c r="D141" s="374"/>
      <c r="E141" s="374"/>
      <c r="F141" s="374"/>
      <c r="G141" s="374"/>
      <c r="H141" s="374"/>
      <c r="I141" s="374"/>
      <c r="J141" s="374"/>
      <c r="K141" s="374"/>
      <c r="L141" s="374"/>
      <c r="M141" s="374"/>
      <c r="N141" s="374"/>
      <c r="O141" s="374"/>
      <c r="P141" s="374"/>
      <c r="Q141" s="374"/>
      <c r="R141" s="374"/>
      <c r="S141" s="374"/>
      <c r="T141" s="374"/>
      <c r="U141" s="374"/>
    </row>
    <row r="142" spans="1:21" ht="12.75" customHeight="1" x14ac:dyDescent="0.25">
      <c r="A142" s="374"/>
      <c r="B142" s="374"/>
      <c r="C142" s="374"/>
      <c r="D142" s="374"/>
      <c r="E142" s="374"/>
      <c r="F142" s="374"/>
      <c r="G142" s="374"/>
      <c r="H142" s="374"/>
      <c r="I142" s="374"/>
      <c r="J142" s="374"/>
      <c r="K142" s="374"/>
      <c r="L142" s="374"/>
      <c r="M142" s="374"/>
      <c r="N142" s="374"/>
      <c r="O142" s="374"/>
      <c r="P142" s="374"/>
      <c r="Q142" s="374"/>
      <c r="R142" s="374"/>
      <c r="S142" s="374"/>
      <c r="T142" s="374"/>
      <c r="U142" s="374"/>
    </row>
    <row r="143" spans="1:21" ht="12.75" customHeight="1" x14ac:dyDescent="0.25">
      <c r="A143" s="374"/>
      <c r="B143" s="374"/>
      <c r="C143" s="374"/>
      <c r="D143" s="374"/>
      <c r="E143" s="374"/>
      <c r="F143" s="374"/>
      <c r="G143" s="374"/>
      <c r="H143" s="374"/>
      <c r="I143" s="374"/>
      <c r="J143" s="374"/>
      <c r="K143" s="374"/>
      <c r="L143" s="374"/>
      <c r="M143" s="374"/>
      <c r="N143" s="374"/>
      <c r="O143" s="374"/>
      <c r="P143" s="374"/>
      <c r="Q143" s="374"/>
      <c r="R143" s="374"/>
      <c r="S143" s="374"/>
      <c r="T143" s="374"/>
      <c r="U143" s="374"/>
    </row>
    <row r="144" spans="1:21" ht="12.75" customHeight="1" x14ac:dyDescent="0.25">
      <c r="A144" s="374"/>
      <c r="B144" s="374"/>
      <c r="C144" s="374"/>
      <c r="D144" s="374"/>
      <c r="E144" s="374"/>
      <c r="F144" s="374"/>
      <c r="G144" s="374"/>
      <c r="H144" s="374"/>
      <c r="I144" s="374"/>
      <c r="J144" s="374"/>
      <c r="K144" s="374"/>
      <c r="L144" s="374"/>
      <c r="M144" s="374"/>
      <c r="N144" s="374"/>
      <c r="O144" s="374"/>
      <c r="P144" s="374"/>
      <c r="Q144" s="374"/>
      <c r="R144" s="374"/>
      <c r="S144" s="374"/>
      <c r="T144" s="374"/>
      <c r="U144" s="374"/>
    </row>
    <row r="145" spans="1:21" ht="12.75" customHeight="1" x14ac:dyDescent="0.25">
      <c r="A145" s="374"/>
      <c r="B145" s="374"/>
      <c r="C145" s="374"/>
      <c r="D145" s="374"/>
      <c r="E145" s="374"/>
      <c r="F145" s="374"/>
      <c r="G145" s="374"/>
      <c r="H145" s="374"/>
      <c r="I145" s="374"/>
      <c r="J145" s="374"/>
      <c r="K145" s="374"/>
      <c r="L145" s="374"/>
      <c r="M145" s="374"/>
      <c r="N145" s="374"/>
      <c r="O145" s="374"/>
      <c r="P145" s="374"/>
      <c r="Q145" s="374"/>
      <c r="R145" s="374"/>
      <c r="S145" s="374"/>
      <c r="T145" s="374"/>
      <c r="U145" s="374"/>
    </row>
    <row r="146" spans="1:21" ht="12.75" customHeight="1" x14ac:dyDescent="0.25">
      <c r="A146" s="374"/>
      <c r="B146" s="374"/>
      <c r="C146" s="374"/>
      <c r="D146" s="374"/>
      <c r="E146" s="374"/>
      <c r="F146" s="374"/>
      <c r="G146" s="374"/>
      <c r="H146" s="374"/>
      <c r="I146" s="374"/>
      <c r="J146" s="374"/>
      <c r="K146" s="374"/>
      <c r="L146" s="374"/>
      <c r="M146" s="374"/>
      <c r="N146" s="374"/>
      <c r="O146" s="374"/>
      <c r="P146" s="374"/>
      <c r="Q146" s="374"/>
      <c r="R146" s="374"/>
      <c r="S146" s="374"/>
      <c r="T146" s="374"/>
      <c r="U146" s="374"/>
    </row>
    <row r="147" spans="1:21" ht="12.75" customHeight="1" x14ac:dyDescent="0.25">
      <c r="A147" s="374"/>
      <c r="B147" s="374"/>
      <c r="C147" s="374"/>
      <c r="D147" s="374"/>
      <c r="E147" s="374"/>
      <c r="F147" s="374"/>
      <c r="G147" s="374"/>
      <c r="H147" s="374"/>
      <c r="I147" s="374"/>
      <c r="J147" s="374"/>
      <c r="K147" s="374"/>
      <c r="L147" s="374"/>
      <c r="M147" s="374"/>
      <c r="N147" s="374"/>
      <c r="O147" s="374"/>
      <c r="P147" s="374"/>
      <c r="Q147" s="374"/>
      <c r="R147" s="374"/>
      <c r="S147" s="374"/>
      <c r="T147" s="374"/>
      <c r="U147" s="374"/>
    </row>
    <row r="148" spans="1:21" ht="12.75" customHeight="1" x14ac:dyDescent="0.25">
      <c r="A148" s="374"/>
      <c r="B148" s="374"/>
      <c r="C148" s="374"/>
      <c r="D148" s="374"/>
      <c r="E148" s="374"/>
      <c r="F148" s="374"/>
      <c r="G148" s="374"/>
      <c r="H148" s="374"/>
      <c r="I148" s="374"/>
      <c r="J148" s="374"/>
      <c r="K148" s="374"/>
      <c r="L148" s="374"/>
      <c r="M148" s="374"/>
      <c r="N148" s="374"/>
      <c r="O148" s="374"/>
      <c r="P148" s="374"/>
      <c r="Q148" s="374"/>
      <c r="R148" s="374"/>
      <c r="S148" s="374"/>
      <c r="T148" s="374"/>
      <c r="U148" s="374"/>
    </row>
    <row r="149" spans="1:21" ht="12.75" customHeight="1" x14ac:dyDescent="0.25">
      <c r="A149" s="374"/>
      <c r="B149" s="374"/>
      <c r="C149" s="374"/>
      <c r="D149" s="374"/>
      <c r="E149" s="374"/>
      <c r="F149" s="374"/>
      <c r="G149" s="374"/>
      <c r="H149" s="374"/>
      <c r="I149" s="374"/>
      <c r="J149" s="374"/>
      <c r="K149" s="374"/>
      <c r="L149" s="374"/>
      <c r="M149" s="374"/>
      <c r="N149" s="374"/>
      <c r="O149" s="374"/>
      <c r="P149" s="374"/>
      <c r="Q149" s="374"/>
      <c r="R149" s="374"/>
      <c r="S149" s="374"/>
      <c r="T149" s="374"/>
      <c r="U149" s="374"/>
    </row>
    <row r="150" spans="1:21" ht="12.75" customHeight="1" x14ac:dyDescent="0.25">
      <c r="A150" s="374"/>
      <c r="B150" s="374"/>
      <c r="C150" s="374"/>
      <c r="D150" s="374"/>
      <c r="E150" s="374"/>
      <c r="F150" s="374"/>
      <c r="G150" s="374"/>
      <c r="H150" s="374"/>
      <c r="I150" s="374"/>
      <c r="J150" s="374"/>
      <c r="K150" s="374"/>
      <c r="L150" s="374"/>
      <c r="M150" s="374"/>
      <c r="N150" s="374"/>
      <c r="O150" s="374"/>
      <c r="P150" s="374"/>
      <c r="Q150" s="374"/>
      <c r="R150" s="374"/>
      <c r="S150" s="374"/>
      <c r="T150" s="374"/>
      <c r="U150" s="374"/>
    </row>
    <row r="151" spans="1:21" ht="12.75" customHeight="1" x14ac:dyDescent="0.25">
      <c r="A151" s="374"/>
      <c r="B151" s="374"/>
      <c r="C151" s="374"/>
      <c r="D151" s="374"/>
      <c r="E151" s="374"/>
      <c r="F151" s="374"/>
      <c r="G151" s="374"/>
      <c r="H151" s="374"/>
      <c r="I151" s="374"/>
      <c r="J151" s="374"/>
      <c r="K151" s="374"/>
      <c r="L151" s="374"/>
      <c r="M151" s="374"/>
      <c r="N151" s="374"/>
      <c r="O151" s="374"/>
      <c r="P151" s="374"/>
      <c r="Q151" s="374"/>
      <c r="R151" s="374"/>
      <c r="S151" s="374"/>
      <c r="T151" s="374"/>
      <c r="U151" s="374"/>
    </row>
    <row r="152" spans="1:21" ht="12.75" customHeight="1" x14ac:dyDescent="0.25">
      <c r="A152" s="374"/>
      <c r="B152" s="374"/>
      <c r="C152" s="374"/>
      <c r="D152" s="374"/>
      <c r="E152" s="374"/>
      <c r="F152" s="374"/>
      <c r="G152" s="374"/>
      <c r="H152" s="374"/>
      <c r="I152" s="374"/>
      <c r="J152" s="374"/>
      <c r="K152" s="374"/>
      <c r="L152" s="374"/>
      <c r="M152" s="374"/>
      <c r="N152" s="374"/>
      <c r="O152" s="374"/>
      <c r="P152" s="374"/>
      <c r="Q152" s="374"/>
      <c r="R152" s="374"/>
      <c r="S152" s="374"/>
      <c r="T152" s="374"/>
      <c r="U152" s="374"/>
    </row>
    <row r="153" spans="1:21" ht="12.75" customHeight="1" x14ac:dyDescent="0.25">
      <c r="A153" s="374"/>
      <c r="B153" s="374"/>
      <c r="C153" s="374"/>
      <c r="D153" s="374"/>
      <c r="E153" s="374"/>
      <c r="F153" s="374"/>
      <c r="G153" s="374"/>
      <c r="H153" s="374"/>
      <c r="I153" s="374"/>
      <c r="J153" s="374"/>
      <c r="K153" s="374"/>
      <c r="L153" s="374"/>
      <c r="M153" s="374"/>
      <c r="N153" s="374"/>
      <c r="O153" s="374"/>
      <c r="P153" s="374"/>
      <c r="Q153" s="374"/>
      <c r="R153" s="374"/>
      <c r="S153" s="374"/>
      <c r="T153" s="374"/>
      <c r="U153" s="374"/>
    </row>
    <row r="154" spans="1:21" ht="12.75" customHeight="1" x14ac:dyDescent="0.25">
      <c r="A154" s="374"/>
      <c r="B154" s="374"/>
      <c r="C154" s="374"/>
      <c r="D154" s="374"/>
      <c r="E154" s="374"/>
      <c r="F154" s="374"/>
      <c r="G154" s="374"/>
      <c r="H154" s="374"/>
      <c r="I154" s="374"/>
      <c r="J154" s="374"/>
      <c r="K154" s="374"/>
      <c r="L154" s="374"/>
      <c r="M154" s="374"/>
      <c r="N154" s="374"/>
      <c r="O154" s="374"/>
      <c r="P154" s="374"/>
      <c r="Q154" s="374"/>
      <c r="R154" s="374"/>
      <c r="S154" s="374"/>
      <c r="T154" s="374"/>
      <c r="U154" s="374"/>
    </row>
    <row r="155" spans="1:21" ht="12.75" customHeight="1" x14ac:dyDescent="0.25">
      <c r="A155" s="374"/>
      <c r="B155" s="374"/>
      <c r="C155" s="374"/>
      <c r="D155" s="374"/>
      <c r="E155" s="374"/>
      <c r="F155" s="374"/>
      <c r="G155" s="374"/>
      <c r="H155" s="374"/>
      <c r="I155" s="374"/>
      <c r="J155" s="374"/>
      <c r="K155" s="374"/>
      <c r="L155" s="374"/>
      <c r="M155" s="374"/>
      <c r="N155" s="374"/>
      <c r="O155" s="374"/>
      <c r="P155" s="374"/>
      <c r="Q155" s="374"/>
      <c r="R155" s="374"/>
      <c r="S155" s="374"/>
      <c r="T155" s="374"/>
      <c r="U155" s="374"/>
    </row>
    <row r="156" spans="1:21" ht="12.75" customHeight="1" x14ac:dyDescent="0.25">
      <c r="A156" s="374"/>
      <c r="B156" s="374"/>
      <c r="C156" s="374"/>
      <c r="D156" s="374"/>
      <c r="E156" s="374"/>
      <c r="F156" s="374"/>
      <c r="G156" s="374"/>
      <c r="H156" s="374"/>
      <c r="I156" s="374"/>
      <c r="J156" s="374"/>
      <c r="K156" s="374"/>
      <c r="L156" s="374"/>
      <c r="M156" s="374"/>
      <c r="N156" s="374"/>
      <c r="O156" s="374"/>
      <c r="P156" s="374"/>
      <c r="Q156" s="374"/>
      <c r="R156" s="374"/>
      <c r="S156" s="374"/>
      <c r="T156" s="374"/>
      <c r="U156" s="374"/>
    </row>
    <row r="157" spans="1:21" ht="12.75" customHeight="1" x14ac:dyDescent="0.25">
      <c r="A157" s="374"/>
      <c r="B157" s="374"/>
      <c r="C157" s="374"/>
      <c r="D157" s="374"/>
      <c r="E157" s="374"/>
      <c r="F157" s="374"/>
      <c r="G157" s="374"/>
      <c r="H157" s="374"/>
      <c r="I157" s="374"/>
      <c r="J157" s="374"/>
      <c r="K157" s="374"/>
      <c r="L157" s="374"/>
      <c r="M157" s="374"/>
      <c r="N157" s="374"/>
      <c r="O157" s="374"/>
      <c r="P157" s="374"/>
      <c r="Q157" s="374"/>
      <c r="R157" s="374"/>
      <c r="S157" s="374"/>
      <c r="T157" s="374"/>
      <c r="U157" s="374"/>
    </row>
    <row r="158" spans="1:21" ht="12.75" customHeight="1" x14ac:dyDescent="0.25">
      <c r="A158" s="374"/>
      <c r="B158" s="374"/>
      <c r="C158" s="374"/>
      <c r="D158" s="374"/>
      <c r="E158" s="374"/>
      <c r="F158" s="374"/>
      <c r="G158" s="374"/>
      <c r="H158" s="374"/>
      <c r="I158" s="374"/>
      <c r="J158" s="374"/>
      <c r="K158" s="374"/>
      <c r="L158" s="374"/>
      <c r="M158" s="374"/>
      <c r="N158" s="374"/>
      <c r="O158" s="374"/>
      <c r="P158" s="374"/>
      <c r="Q158" s="374"/>
      <c r="R158" s="374"/>
      <c r="S158" s="374"/>
      <c r="T158" s="374"/>
      <c r="U158" s="374"/>
    </row>
    <row r="159" spans="1:21" ht="12.75" customHeight="1" x14ac:dyDescent="0.25">
      <c r="A159" s="374"/>
      <c r="B159" s="374"/>
      <c r="C159" s="374"/>
      <c r="D159" s="374"/>
      <c r="E159" s="374"/>
      <c r="F159" s="374"/>
      <c r="G159" s="374"/>
      <c r="H159" s="374"/>
      <c r="I159" s="374"/>
      <c r="J159" s="374"/>
      <c r="K159" s="374"/>
      <c r="L159" s="374"/>
      <c r="M159" s="374"/>
      <c r="N159" s="374"/>
      <c r="O159" s="374"/>
      <c r="P159" s="374"/>
      <c r="Q159" s="374"/>
      <c r="R159" s="374"/>
      <c r="S159" s="374"/>
      <c r="T159" s="374"/>
      <c r="U159" s="374"/>
    </row>
    <row r="160" spans="1:21" ht="12.75" customHeight="1" x14ac:dyDescent="0.25">
      <c r="A160" s="374"/>
      <c r="B160" s="374"/>
      <c r="C160" s="374"/>
      <c r="D160" s="374"/>
      <c r="E160" s="374"/>
      <c r="F160" s="374"/>
      <c r="G160" s="374"/>
      <c r="H160" s="374"/>
      <c r="I160" s="374"/>
      <c r="J160" s="374"/>
      <c r="K160" s="374"/>
      <c r="L160" s="374"/>
      <c r="M160" s="374"/>
      <c r="N160" s="374"/>
      <c r="O160" s="374"/>
      <c r="P160" s="374"/>
      <c r="Q160" s="374"/>
      <c r="R160" s="374"/>
      <c r="S160" s="374"/>
      <c r="T160" s="374"/>
      <c r="U160" s="374"/>
    </row>
    <row r="161" spans="1:21" ht="12.75" customHeight="1" x14ac:dyDescent="0.25">
      <c r="A161" s="374"/>
      <c r="B161" s="374"/>
      <c r="C161" s="374"/>
      <c r="D161" s="374"/>
      <c r="E161" s="374"/>
      <c r="F161" s="374"/>
      <c r="G161" s="374"/>
      <c r="H161" s="374"/>
      <c r="I161" s="374"/>
      <c r="J161" s="374"/>
      <c r="K161" s="374"/>
      <c r="L161" s="374"/>
      <c r="M161" s="374"/>
      <c r="N161" s="374"/>
      <c r="O161" s="374"/>
      <c r="P161" s="374"/>
      <c r="Q161" s="374"/>
      <c r="R161" s="374"/>
      <c r="S161" s="374"/>
      <c r="T161" s="374"/>
      <c r="U161" s="374"/>
    </row>
    <row r="162" spans="1:21" ht="12.75" customHeight="1" x14ac:dyDescent="0.25">
      <c r="A162" s="374"/>
      <c r="B162" s="374"/>
      <c r="C162" s="374"/>
      <c r="D162" s="374"/>
      <c r="E162" s="374"/>
      <c r="F162" s="374"/>
      <c r="G162" s="374"/>
      <c r="H162" s="374"/>
      <c r="I162" s="374"/>
      <c r="J162" s="374"/>
      <c r="K162" s="374"/>
      <c r="L162" s="374"/>
      <c r="M162" s="374"/>
      <c r="N162" s="374"/>
      <c r="O162" s="374"/>
      <c r="P162" s="374"/>
      <c r="Q162" s="374"/>
      <c r="R162" s="374"/>
      <c r="S162" s="374"/>
      <c r="T162" s="374"/>
      <c r="U162" s="374"/>
    </row>
    <row r="163" spans="1:21" ht="12.75" customHeight="1" x14ac:dyDescent="0.25">
      <c r="A163" s="374"/>
      <c r="B163" s="374"/>
      <c r="C163" s="374"/>
      <c r="D163" s="374"/>
      <c r="E163" s="374"/>
      <c r="F163" s="374"/>
      <c r="G163" s="374"/>
      <c r="H163" s="374"/>
      <c r="I163" s="374"/>
      <c r="J163" s="374"/>
      <c r="K163" s="374"/>
      <c r="L163" s="374"/>
      <c r="M163" s="374"/>
      <c r="N163" s="374"/>
      <c r="O163" s="374"/>
      <c r="P163" s="374"/>
      <c r="Q163" s="374"/>
      <c r="R163" s="374"/>
      <c r="S163" s="374"/>
      <c r="T163" s="374"/>
      <c r="U163" s="374"/>
    </row>
    <row r="164" spans="1:21" ht="12.75" customHeight="1" x14ac:dyDescent="0.25">
      <c r="A164" s="374"/>
      <c r="B164" s="374"/>
      <c r="C164" s="374"/>
      <c r="D164" s="374"/>
      <c r="E164" s="374"/>
      <c r="F164" s="374"/>
      <c r="G164" s="374"/>
      <c r="H164" s="374"/>
      <c r="I164" s="374"/>
      <c r="J164" s="374"/>
      <c r="K164" s="374"/>
      <c r="L164" s="374"/>
      <c r="M164" s="374"/>
      <c r="N164" s="374"/>
      <c r="O164" s="374"/>
      <c r="P164" s="374"/>
      <c r="Q164" s="374"/>
      <c r="R164" s="374"/>
      <c r="S164" s="374"/>
      <c r="T164" s="374"/>
      <c r="U164" s="374"/>
    </row>
    <row r="165" spans="1:21" ht="12.75" customHeight="1" x14ac:dyDescent="0.25">
      <c r="A165" s="374"/>
      <c r="B165" s="374"/>
      <c r="C165" s="374"/>
      <c r="D165" s="374"/>
      <c r="E165" s="374"/>
      <c r="F165" s="374"/>
      <c r="G165" s="374"/>
      <c r="H165" s="374"/>
      <c r="I165" s="374"/>
      <c r="J165" s="374"/>
      <c r="K165" s="374"/>
      <c r="L165" s="374"/>
      <c r="M165" s="374"/>
      <c r="N165" s="374"/>
      <c r="O165" s="374"/>
      <c r="P165" s="374"/>
      <c r="Q165" s="374"/>
      <c r="R165" s="374"/>
      <c r="S165" s="374"/>
      <c r="T165" s="374"/>
      <c r="U165" s="374"/>
    </row>
    <row r="166" spans="1:21" ht="12.75" customHeight="1" x14ac:dyDescent="0.25">
      <c r="A166" s="374"/>
      <c r="B166" s="374"/>
      <c r="C166" s="374"/>
      <c r="D166" s="374"/>
      <c r="E166" s="374"/>
      <c r="F166" s="374"/>
      <c r="G166" s="374"/>
      <c r="H166" s="374"/>
      <c r="I166" s="374"/>
      <c r="J166" s="374"/>
      <c r="K166" s="374"/>
      <c r="L166" s="374"/>
      <c r="M166" s="374"/>
      <c r="N166" s="374"/>
      <c r="O166" s="374"/>
      <c r="P166" s="374"/>
      <c r="Q166" s="374"/>
      <c r="R166" s="374"/>
      <c r="S166" s="374"/>
      <c r="T166" s="374"/>
      <c r="U166" s="374"/>
    </row>
    <row r="167" spans="1:21" ht="12.75" customHeight="1" x14ac:dyDescent="0.25">
      <c r="A167" s="374"/>
      <c r="B167" s="374"/>
      <c r="C167" s="374"/>
      <c r="D167" s="374"/>
      <c r="E167" s="374"/>
      <c r="F167" s="374"/>
      <c r="G167" s="374"/>
      <c r="H167" s="374"/>
      <c r="I167" s="374"/>
      <c r="J167" s="374"/>
      <c r="K167" s="374"/>
      <c r="L167" s="374"/>
      <c r="M167" s="374"/>
      <c r="N167" s="374"/>
      <c r="O167" s="374"/>
      <c r="P167" s="374"/>
      <c r="Q167" s="374"/>
      <c r="R167" s="374"/>
      <c r="S167" s="374"/>
      <c r="T167" s="374"/>
      <c r="U167" s="374"/>
    </row>
    <row r="168" spans="1:21" ht="12.75" customHeight="1" x14ac:dyDescent="0.25">
      <c r="A168" s="374"/>
      <c r="B168" s="374"/>
      <c r="C168" s="374"/>
      <c r="D168" s="374"/>
      <c r="E168" s="374"/>
      <c r="F168" s="374"/>
      <c r="G168" s="374"/>
      <c r="H168" s="374"/>
      <c r="I168" s="374"/>
      <c r="J168" s="374"/>
      <c r="K168" s="374"/>
      <c r="L168" s="374"/>
      <c r="M168" s="374"/>
      <c r="N168" s="374"/>
      <c r="O168" s="374"/>
      <c r="P168" s="374"/>
      <c r="Q168" s="374"/>
      <c r="R168" s="374"/>
      <c r="S168" s="374"/>
      <c r="T168" s="374"/>
      <c r="U168" s="374"/>
    </row>
    <row r="169" spans="1:21" ht="12.75" customHeight="1" x14ac:dyDescent="0.25">
      <c r="A169" s="374"/>
      <c r="B169" s="374"/>
      <c r="C169" s="374"/>
      <c r="D169" s="374"/>
      <c r="E169" s="374"/>
      <c r="F169" s="374"/>
      <c r="G169" s="374"/>
      <c r="H169" s="374"/>
      <c r="I169" s="374"/>
      <c r="J169" s="374"/>
      <c r="K169" s="374"/>
      <c r="L169" s="374"/>
      <c r="M169" s="374"/>
      <c r="N169" s="374"/>
      <c r="O169" s="374"/>
      <c r="P169" s="374"/>
      <c r="Q169" s="374"/>
      <c r="R169" s="374"/>
      <c r="S169" s="374"/>
      <c r="T169" s="374"/>
      <c r="U169" s="374"/>
    </row>
    <row r="170" spans="1:21" ht="12.75" customHeight="1" x14ac:dyDescent="0.25">
      <c r="A170" s="374"/>
      <c r="B170" s="374"/>
      <c r="C170" s="374"/>
      <c r="D170" s="374"/>
      <c r="E170" s="374"/>
      <c r="F170" s="374"/>
      <c r="G170" s="374"/>
      <c r="H170" s="374"/>
      <c r="I170" s="374"/>
      <c r="J170" s="374"/>
      <c r="K170" s="374"/>
      <c r="L170" s="374"/>
      <c r="M170" s="374"/>
      <c r="N170" s="374"/>
      <c r="O170" s="374"/>
      <c r="P170" s="374"/>
      <c r="Q170" s="374"/>
      <c r="R170" s="374"/>
      <c r="S170" s="374"/>
      <c r="T170" s="374"/>
      <c r="U170" s="374"/>
    </row>
    <row r="171" spans="1:21" ht="12.75" customHeight="1" x14ac:dyDescent="0.25">
      <c r="A171" s="374"/>
      <c r="B171" s="374"/>
      <c r="C171" s="374"/>
      <c r="D171" s="374"/>
      <c r="E171" s="374"/>
      <c r="F171" s="374"/>
      <c r="G171" s="374"/>
      <c r="H171" s="374"/>
      <c r="I171" s="374"/>
      <c r="J171" s="374"/>
      <c r="K171" s="374"/>
      <c r="L171" s="374"/>
      <c r="M171" s="374"/>
      <c r="N171" s="374"/>
      <c r="O171" s="374"/>
      <c r="P171" s="374"/>
      <c r="Q171" s="374"/>
      <c r="R171" s="374"/>
      <c r="S171" s="374"/>
      <c r="T171" s="374"/>
      <c r="U171" s="374"/>
    </row>
    <row r="172" spans="1:21" ht="12.75" customHeight="1" x14ac:dyDescent="0.25">
      <c r="A172" s="374"/>
      <c r="B172" s="374"/>
      <c r="C172" s="374"/>
      <c r="D172" s="374"/>
      <c r="E172" s="374"/>
      <c r="F172" s="374"/>
      <c r="G172" s="374"/>
      <c r="H172" s="374"/>
      <c r="I172" s="374"/>
      <c r="J172" s="374"/>
      <c r="K172" s="374"/>
      <c r="L172" s="374"/>
      <c r="M172" s="374"/>
      <c r="N172" s="374"/>
      <c r="O172" s="374"/>
      <c r="P172" s="374"/>
      <c r="Q172" s="374"/>
      <c r="R172" s="374"/>
      <c r="S172" s="374"/>
      <c r="T172" s="374"/>
      <c r="U172" s="374"/>
    </row>
    <row r="173" spans="1:21" ht="12.75" customHeight="1" x14ac:dyDescent="0.25">
      <c r="A173" s="374"/>
      <c r="B173" s="374"/>
      <c r="C173" s="374"/>
      <c r="D173" s="374"/>
      <c r="E173" s="374"/>
      <c r="F173" s="374"/>
      <c r="G173" s="374"/>
      <c r="H173" s="374"/>
      <c r="I173" s="374"/>
      <c r="J173" s="374"/>
      <c r="K173" s="374"/>
      <c r="L173" s="374"/>
      <c r="M173" s="374"/>
      <c r="N173" s="374"/>
      <c r="O173" s="374"/>
      <c r="P173" s="374"/>
      <c r="Q173" s="374"/>
      <c r="R173" s="374"/>
      <c r="S173" s="374"/>
      <c r="T173" s="374"/>
      <c r="U173" s="374"/>
    </row>
    <row r="174" spans="1:21" ht="12.75" customHeight="1" x14ac:dyDescent="0.25">
      <c r="A174" s="374"/>
      <c r="B174" s="374"/>
      <c r="C174" s="374"/>
      <c r="D174" s="374"/>
      <c r="E174" s="374"/>
      <c r="F174" s="374"/>
      <c r="G174" s="374"/>
      <c r="H174" s="374"/>
      <c r="I174" s="374"/>
      <c r="J174" s="374"/>
      <c r="K174" s="374"/>
      <c r="L174" s="374"/>
      <c r="M174" s="374"/>
      <c r="N174" s="374"/>
      <c r="O174" s="374"/>
      <c r="P174" s="374"/>
      <c r="Q174" s="374"/>
      <c r="R174" s="374"/>
      <c r="S174" s="374"/>
      <c r="T174" s="374"/>
      <c r="U174" s="374"/>
    </row>
    <row r="175" spans="1:21" ht="12.75" customHeight="1" x14ac:dyDescent="0.25">
      <c r="A175" s="374"/>
      <c r="B175" s="374"/>
      <c r="C175" s="374"/>
      <c r="D175" s="374"/>
      <c r="E175" s="374"/>
      <c r="F175" s="374"/>
      <c r="G175" s="374"/>
      <c r="H175" s="374"/>
      <c r="I175" s="374"/>
      <c r="J175" s="374"/>
      <c r="K175" s="374"/>
      <c r="L175" s="374"/>
      <c r="M175" s="374"/>
      <c r="N175" s="374"/>
      <c r="O175" s="374"/>
      <c r="P175" s="374"/>
      <c r="Q175" s="374"/>
      <c r="R175" s="374"/>
      <c r="S175" s="374"/>
      <c r="T175" s="374"/>
      <c r="U175" s="374"/>
    </row>
    <row r="176" spans="1:21" ht="12.75" customHeight="1" x14ac:dyDescent="0.25">
      <c r="A176" s="374"/>
      <c r="B176" s="374"/>
      <c r="C176" s="374"/>
      <c r="D176" s="374"/>
      <c r="E176" s="374"/>
      <c r="F176" s="374"/>
      <c r="G176" s="374"/>
      <c r="H176" s="374"/>
      <c r="I176" s="374"/>
      <c r="J176" s="374"/>
      <c r="K176" s="374"/>
      <c r="L176" s="374"/>
      <c r="M176" s="374"/>
      <c r="N176" s="374"/>
      <c r="O176" s="374"/>
      <c r="P176" s="374"/>
      <c r="Q176" s="374"/>
      <c r="R176" s="374"/>
      <c r="S176" s="374"/>
      <c r="T176" s="374"/>
      <c r="U176" s="374"/>
    </row>
    <row r="177" spans="1:21" ht="12.75" customHeight="1" x14ac:dyDescent="0.25">
      <c r="A177" s="374"/>
      <c r="B177" s="374"/>
      <c r="C177" s="374"/>
      <c r="D177" s="374"/>
      <c r="E177" s="374"/>
      <c r="F177" s="374"/>
      <c r="G177" s="374"/>
      <c r="H177" s="374"/>
      <c r="I177" s="374"/>
      <c r="J177" s="374"/>
      <c r="K177" s="374"/>
      <c r="L177" s="374"/>
      <c r="M177" s="374"/>
      <c r="N177" s="374"/>
      <c r="O177" s="374"/>
      <c r="P177" s="374"/>
      <c r="Q177" s="374"/>
      <c r="R177" s="374"/>
      <c r="S177" s="374"/>
      <c r="T177" s="374"/>
      <c r="U177" s="374"/>
    </row>
    <row r="178" spans="1:21" ht="12.75" customHeight="1" x14ac:dyDescent="0.25">
      <c r="A178" s="374"/>
      <c r="B178" s="374"/>
      <c r="C178" s="374"/>
      <c r="D178" s="374"/>
      <c r="E178" s="374"/>
      <c r="F178" s="374"/>
      <c r="G178" s="374"/>
      <c r="H178" s="374"/>
      <c r="I178" s="374"/>
      <c r="J178" s="374"/>
      <c r="K178" s="374"/>
      <c r="L178" s="374"/>
      <c r="M178" s="374"/>
      <c r="N178" s="374"/>
      <c r="O178" s="374"/>
      <c r="P178" s="374"/>
      <c r="Q178" s="374"/>
      <c r="R178" s="374"/>
      <c r="S178" s="374"/>
      <c r="T178" s="374"/>
      <c r="U178" s="374"/>
    </row>
    <row r="179" spans="1:21" ht="12.75" customHeight="1" x14ac:dyDescent="0.25">
      <c r="A179" s="374"/>
      <c r="B179" s="374"/>
      <c r="C179" s="374"/>
      <c r="D179" s="374"/>
      <c r="E179" s="374"/>
      <c r="F179" s="374"/>
      <c r="G179" s="374"/>
      <c r="H179" s="374"/>
      <c r="I179" s="374"/>
      <c r="J179" s="374"/>
      <c r="K179" s="374"/>
      <c r="L179" s="374"/>
      <c r="M179" s="374"/>
      <c r="N179" s="374"/>
      <c r="O179" s="374"/>
      <c r="P179" s="374"/>
      <c r="Q179" s="374"/>
      <c r="R179" s="374"/>
      <c r="S179" s="374"/>
      <c r="T179" s="374"/>
      <c r="U179" s="374"/>
    </row>
    <row r="180" spans="1:21" ht="12.75" customHeight="1" x14ac:dyDescent="0.25">
      <c r="A180" s="374"/>
      <c r="B180" s="374"/>
      <c r="C180" s="374"/>
      <c r="D180" s="374"/>
      <c r="E180" s="374"/>
      <c r="F180" s="374"/>
      <c r="G180" s="374"/>
      <c r="H180" s="374"/>
      <c r="I180" s="374"/>
      <c r="J180" s="374"/>
      <c r="K180" s="374"/>
      <c r="L180" s="374"/>
      <c r="M180" s="374"/>
      <c r="N180" s="374"/>
      <c r="O180" s="374"/>
      <c r="P180" s="374"/>
      <c r="Q180" s="374"/>
      <c r="R180" s="374"/>
      <c r="S180" s="374"/>
      <c r="T180" s="374"/>
      <c r="U180" s="374"/>
    </row>
    <row r="181" spans="1:21" ht="12.75" customHeight="1" x14ac:dyDescent="0.25">
      <c r="A181" s="374"/>
      <c r="B181" s="374"/>
      <c r="C181" s="374"/>
      <c r="D181" s="374"/>
      <c r="E181" s="374"/>
      <c r="F181" s="374"/>
      <c r="G181" s="374"/>
      <c r="H181" s="374"/>
      <c r="I181" s="374"/>
      <c r="J181" s="374"/>
      <c r="K181" s="374"/>
      <c r="L181" s="374"/>
      <c r="M181" s="374"/>
      <c r="N181" s="374"/>
      <c r="O181" s="374"/>
      <c r="P181" s="374"/>
      <c r="Q181" s="374"/>
      <c r="R181" s="374"/>
      <c r="S181" s="374"/>
      <c r="T181" s="374"/>
      <c r="U181" s="374"/>
    </row>
    <row r="182" spans="1:21" ht="12.75" customHeight="1" x14ac:dyDescent="0.25">
      <c r="A182" s="374"/>
      <c r="B182" s="374"/>
      <c r="C182" s="374"/>
      <c r="D182" s="374"/>
      <c r="E182" s="374"/>
      <c r="F182" s="374"/>
      <c r="G182" s="374"/>
      <c r="H182" s="374"/>
      <c r="I182" s="374"/>
      <c r="J182" s="374"/>
      <c r="K182" s="374"/>
      <c r="L182" s="374"/>
      <c r="M182" s="374"/>
      <c r="N182" s="374"/>
      <c r="O182" s="374"/>
      <c r="P182" s="374"/>
      <c r="Q182" s="374"/>
      <c r="R182" s="374"/>
      <c r="S182" s="374"/>
      <c r="T182" s="374"/>
      <c r="U182" s="374"/>
    </row>
    <row r="183" spans="1:21" ht="12.75" customHeight="1" x14ac:dyDescent="0.25">
      <c r="A183" s="374"/>
      <c r="B183" s="374"/>
      <c r="C183" s="374"/>
      <c r="D183" s="374"/>
      <c r="E183" s="374"/>
      <c r="F183" s="374"/>
      <c r="G183" s="374"/>
      <c r="H183" s="374"/>
      <c r="I183" s="374"/>
      <c r="J183" s="374"/>
      <c r="K183" s="374"/>
      <c r="L183" s="374"/>
      <c r="M183" s="374"/>
      <c r="N183" s="374"/>
      <c r="O183" s="374"/>
      <c r="P183" s="374"/>
      <c r="Q183" s="374"/>
      <c r="R183" s="374"/>
      <c r="S183" s="374"/>
      <c r="T183" s="374"/>
      <c r="U183" s="374"/>
    </row>
    <row r="184" spans="1:21" ht="12.75" customHeight="1" x14ac:dyDescent="0.25">
      <c r="A184" s="374"/>
      <c r="B184" s="374"/>
      <c r="C184" s="374"/>
      <c r="D184" s="374"/>
      <c r="E184" s="374"/>
      <c r="F184" s="374"/>
      <c r="G184" s="374"/>
      <c r="H184" s="374"/>
      <c r="I184" s="374"/>
      <c r="J184" s="374"/>
      <c r="K184" s="374"/>
      <c r="L184" s="374"/>
      <c r="M184" s="374"/>
      <c r="N184" s="374"/>
      <c r="O184" s="374"/>
      <c r="P184" s="374"/>
      <c r="Q184" s="374"/>
      <c r="R184" s="374"/>
      <c r="S184" s="374"/>
      <c r="T184" s="374"/>
      <c r="U184" s="374"/>
    </row>
    <row r="185" spans="1:21" ht="12.75" customHeight="1" x14ac:dyDescent="0.25">
      <c r="A185" s="374"/>
      <c r="B185" s="374"/>
      <c r="C185" s="374"/>
      <c r="D185" s="374"/>
      <c r="E185" s="374"/>
      <c r="F185" s="374"/>
      <c r="G185" s="374"/>
      <c r="H185" s="374"/>
      <c r="I185" s="374"/>
      <c r="J185" s="374"/>
      <c r="K185" s="374"/>
      <c r="L185" s="374"/>
      <c r="M185" s="374"/>
      <c r="N185" s="374"/>
      <c r="O185" s="374"/>
      <c r="P185" s="374"/>
      <c r="Q185" s="374"/>
      <c r="R185" s="374"/>
      <c r="S185" s="374"/>
      <c r="T185" s="374"/>
      <c r="U185" s="374"/>
    </row>
    <row r="186" spans="1:21" ht="12.75" customHeight="1" x14ac:dyDescent="0.25">
      <c r="A186" s="374"/>
      <c r="B186" s="374"/>
      <c r="C186" s="374"/>
      <c r="D186" s="374"/>
      <c r="E186" s="374"/>
      <c r="F186" s="374"/>
      <c r="G186" s="374"/>
      <c r="H186" s="374"/>
      <c r="I186" s="374"/>
      <c r="J186" s="374"/>
      <c r="K186" s="374"/>
      <c r="L186" s="374"/>
      <c r="M186" s="374"/>
      <c r="N186" s="374"/>
      <c r="O186" s="374"/>
      <c r="P186" s="374"/>
      <c r="Q186" s="374"/>
      <c r="R186" s="374"/>
      <c r="S186" s="374"/>
      <c r="T186" s="374"/>
      <c r="U186" s="374"/>
    </row>
    <row r="187" spans="1:21" ht="12.75" customHeight="1" x14ac:dyDescent="0.25">
      <c r="A187" s="374"/>
      <c r="B187" s="374"/>
      <c r="C187" s="374"/>
      <c r="D187" s="374"/>
      <c r="E187" s="374"/>
      <c r="F187" s="374"/>
      <c r="G187" s="374"/>
      <c r="H187" s="374"/>
      <c r="I187" s="374"/>
      <c r="J187" s="374"/>
      <c r="K187" s="374"/>
      <c r="L187" s="374"/>
      <c r="M187" s="374"/>
      <c r="N187" s="374"/>
      <c r="O187" s="374"/>
      <c r="P187" s="374"/>
      <c r="Q187" s="374"/>
      <c r="R187" s="374"/>
      <c r="S187" s="374"/>
      <c r="T187" s="374"/>
      <c r="U187" s="374"/>
    </row>
    <row r="188" spans="1:21" ht="12.75" customHeight="1" x14ac:dyDescent="0.25">
      <c r="A188" s="374"/>
      <c r="B188" s="374"/>
      <c r="C188" s="374"/>
      <c r="D188" s="374"/>
      <c r="E188" s="374"/>
      <c r="F188" s="374"/>
      <c r="G188" s="374"/>
      <c r="H188" s="374"/>
      <c r="I188" s="374"/>
      <c r="J188" s="374"/>
      <c r="K188" s="374"/>
      <c r="L188" s="374"/>
      <c r="M188" s="374"/>
      <c r="N188" s="374"/>
      <c r="O188" s="374"/>
      <c r="P188" s="374"/>
      <c r="Q188" s="374"/>
      <c r="R188" s="374"/>
      <c r="S188" s="374"/>
      <c r="T188" s="374"/>
      <c r="U188" s="374"/>
    </row>
    <row r="189" spans="1:21" ht="12.75" customHeight="1" x14ac:dyDescent="0.25">
      <c r="A189" s="374"/>
      <c r="B189" s="374"/>
      <c r="C189" s="374"/>
      <c r="D189" s="374"/>
      <c r="E189" s="374"/>
      <c r="F189" s="374"/>
      <c r="G189" s="374"/>
      <c r="H189" s="374"/>
      <c r="I189" s="374"/>
      <c r="J189" s="374"/>
      <c r="K189" s="374"/>
      <c r="L189" s="374"/>
      <c r="M189" s="374"/>
      <c r="N189" s="374"/>
      <c r="O189" s="374"/>
      <c r="P189" s="374"/>
      <c r="Q189" s="374"/>
      <c r="R189" s="374"/>
      <c r="S189" s="374"/>
      <c r="T189" s="374"/>
      <c r="U189" s="374"/>
    </row>
    <row r="190" spans="1:21" ht="12.75" customHeight="1" x14ac:dyDescent="0.25">
      <c r="A190" s="374"/>
      <c r="B190" s="374"/>
      <c r="C190" s="374"/>
      <c r="D190" s="374"/>
      <c r="E190" s="374"/>
      <c r="F190" s="374"/>
      <c r="G190" s="374"/>
      <c r="H190" s="374"/>
      <c r="I190" s="374"/>
      <c r="J190" s="374"/>
      <c r="K190" s="374"/>
      <c r="L190" s="374"/>
      <c r="M190" s="374"/>
      <c r="N190" s="374"/>
      <c r="O190" s="374"/>
      <c r="P190" s="374"/>
      <c r="Q190" s="374"/>
      <c r="R190" s="374"/>
      <c r="S190" s="374"/>
      <c r="T190" s="374"/>
      <c r="U190" s="374"/>
    </row>
    <row r="191" spans="1:21" ht="12.75" customHeight="1" x14ac:dyDescent="0.25">
      <c r="A191" s="374"/>
      <c r="B191" s="374"/>
      <c r="C191" s="374"/>
      <c r="D191" s="374"/>
      <c r="E191" s="374"/>
      <c r="F191" s="374"/>
      <c r="G191" s="374"/>
      <c r="H191" s="374"/>
      <c r="I191" s="374"/>
      <c r="J191" s="374"/>
      <c r="K191" s="374"/>
      <c r="L191" s="374"/>
      <c r="M191" s="374"/>
      <c r="N191" s="374"/>
      <c r="O191" s="374"/>
      <c r="P191" s="374"/>
      <c r="Q191" s="374"/>
      <c r="R191" s="374"/>
      <c r="S191" s="374"/>
      <c r="T191" s="374"/>
      <c r="U191" s="374"/>
    </row>
    <row r="192" spans="1:21" ht="12.75" customHeight="1" x14ac:dyDescent="0.25">
      <c r="A192" s="374"/>
      <c r="B192" s="374"/>
      <c r="C192" s="374"/>
      <c r="D192" s="374"/>
      <c r="E192" s="374"/>
      <c r="F192" s="374"/>
      <c r="G192" s="374"/>
      <c r="H192" s="374"/>
      <c r="I192" s="374"/>
      <c r="J192" s="374"/>
      <c r="K192" s="374"/>
      <c r="L192" s="374"/>
      <c r="M192" s="374"/>
      <c r="N192" s="374"/>
      <c r="O192" s="374"/>
      <c r="P192" s="374"/>
      <c r="Q192" s="374"/>
      <c r="R192" s="374"/>
      <c r="S192" s="374"/>
      <c r="T192" s="374"/>
      <c r="U192" s="374"/>
    </row>
    <row r="193" spans="1:21" ht="12.75" customHeight="1" x14ac:dyDescent="0.25">
      <c r="A193" s="374"/>
      <c r="B193" s="374"/>
      <c r="C193" s="374"/>
      <c r="D193" s="374"/>
      <c r="E193" s="374"/>
      <c r="F193" s="374"/>
      <c r="G193" s="374"/>
      <c r="H193" s="374"/>
      <c r="I193" s="374"/>
      <c r="J193" s="374"/>
      <c r="K193" s="374"/>
      <c r="L193" s="374"/>
      <c r="M193" s="374"/>
      <c r="N193" s="374"/>
      <c r="O193" s="374"/>
      <c r="P193" s="374"/>
      <c r="Q193" s="374"/>
      <c r="R193" s="374"/>
      <c r="S193" s="374"/>
      <c r="T193" s="374"/>
      <c r="U193" s="374"/>
    </row>
    <row r="194" spans="1:21" ht="12.75" customHeight="1" x14ac:dyDescent="0.25">
      <c r="A194" s="374"/>
      <c r="B194" s="374"/>
      <c r="C194" s="374"/>
      <c r="D194" s="374"/>
      <c r="E194" s="374"/>
      <c r="F194" s="374"/>
      <c r="G194" s="374"/>
      <c r="H194" s="374"/>
      <c r="I194" s="374"/>
      <c r="J194" s="374"/>
      <c r="K194" s="374"/>
      <c r="L194" s="374"/>
      <c r="M194" s="374"/>
      <c r="N194" s="374"/>
      <c r="O194" s="374"/>
      <c r="P194" s="374"/>
      <c r="Q194" s="374"/>
      <c r="R194" s="374"/>
      <c r="S194" s="374"/>
      <c r="T194" s="374"/>
      <c r="U194" s="374"/>
    </row>
    <row r="195" spans="1:21" ht="12.75" customHeight="1" x14ac:dyDescent="0.25">
      <c r="A195" s="374"/>
      <c r="B195" s="374"/>
      <c r="C195" s="374"/>
      <c r="D195" s="374"/>
      <c r="E195" s="374"/>
      <c r="F195" s="374"/>
      <c r="G195" s="374"/>
      <c r="H195" s="374"/>
      <c r="I195" s="374"/>
      <c r="J195" s="374"/>
      <c r="K195" s="374"/>
      <c r="L195" s="374"/>
      <c r="M195" s="374"/>
      <c r="N195" s="374"/>
      <c r="O195" s="374"/>
      <c r="P195" s="374"/>
      <c r="Q195" s="374"/>
      <c r="R195" s="374"/>
      <c r="S195" s="374"/>
      <c r="T195" s="374"/>
      <c r="U195" s="374"/>
    </row>
    <row r="196" spans="1:21" ht="12.75" customHeight="1" x14ac:dyDescent="0.25">
      <c r="A196" s="374"/>
      <c r="B196" s="374"/>
      <c r="C196" s="374"/>
      <c r="D196" s="374"/>
      <c r="E196" s="374"/>
      <c r="F196" s="374"/>
      <c r="G196" s="374"/>
      <c r="H196" s="374"/>
      <c r="I196" s="374"/>
      <c r="J196" s="374"/>
      <c r="K196" s="374"/>
      <c r="L196" s="374"/>
      <c r="M196" s="374"/>
      <c r="N196" s="374"/>
      <c r="O196" s="374"/>
      <c r="P196" s="374"/>
      <c r="Q196" s="374"/>
      <c r="R196" s="374"/>
      <c r="S196" s="374"/>
      <c r="T196" s="374"/>
      <c r="U196" s="374"/>
    </row>
    <row r="197" spans="1:21" ht="12.75" customHeight="1" x14ac:dyDescent="0.25">
      <c r="A197" s="374"/>
      <c r="B197" s="374"/>
      <c r="C197" s="374"/>
      <c r="D197" s="374"/>
      <c r="E197" s="374"/>
      <c r="F197" s="374"/>
      <c r="G197" s="374"/>
      <c r="H197" s="374"/>
      <c r="I197" s="374"/>
      <c r="J197" s="374"/>
      <c r="K197" s="374"/>
      <c r="L197" s="374"/>
      <c r="M197" s="374"/>
      <c r="N197" s="374"/>
      <c r="O197" s="374"/>
      <c r="P197" s="374"/>
      <c r="Q197" s="374"/>
      <c r="R197" s="374"/>
      <c r="S197" s="374"/>
      <c r="T197" s="374"/>
      <c r="U197" s="374"/>
    </row>
    <row r="198" spans="1:21" ht="12.75" customHeight="1" x14ac:dyDescent="0.25">
      <c r="A198" s="374"/>
      <c r="B198" s="374"/>
      <c r="C198" s="374"/>
      <c r="D198" s="374"/>
      <c r="E198" s="374"/>
      <c r="F198" s="374"/>
      <c r="G198" s="374"/>
      <c r="H198" s="374"/>
      <c r="I198" s="374"/>
      <c r="J198" s="374"/>
      <c r="K198" s="374"/>
      <c r="L198" s="374"/>
      <c r="M198" s="374"/>
      <c r="N198" s="374"/>
      <c r="O198" s="374"/>
      <c r="P198" s="374"/>
      <c r="Q198" s="374"/>
      <c r="R198" s="374"/>
      <c r="S198" s="374"/>
      <c r="T198" s="374"/>
      <c r="U198" s="374"/>
    </row>
    <row r="199" spans="1:21" ht="12.75" customHeight="1" x14ac:dyDescent="0.25">
      <c r="A199" s="374"/>
      <c r="B199" s="374"/>
      <c r="C199" s="374"/>
      <c r="D199" s="374"/>
      <c r="E199" s="374"/>
      <c r="F199" s="374"/>
      <c r="G199" s="374"/>
      <c r="H199" s="374"/>
      <c r="I199" s="374"/>
      <c r="J199" s="374"/>
      <c r="K199" s="374"/>
      <c r="L199" s="374"/>
      <c r="M199" s="374"/>
      <c r="N199" s="374"/>
      <c r="O199" s="374"/>
      <c r="P199" s="374"/>
      <c r="Q199" s="374"/>
      <c r="R199" s="374"/>
      <c r="S199" s="374"/>
      <c r="T199" s="374"/>
      <c r="U199" s="374"/>
    </row>
    <row r="200" spans="1:21" ht="12.75" customHeight="1" x14ac:dyDescent="0.25">
      <c r="A200" s="374"/>
      <c r="B200" s="374"/>
      <c r="C200" s="374"/>
      <c r="D200" s="374"/>
      <c r="E200" s="374"/>
      <c r="F200" s="374"/>
      <c r="G200" s="374"/>
      <c r="H200" s="374"/>
      <c r="I200" s="374"/>
      <c r="J200" s="374"/>
      <c r="K200" s="374"/>
      <c r="L200" s="374"/>
      <c r="M200" s="374"/>
      <c r="N200" s="374"/>
      <c r="O200" s="374"/>
      <c r="P200" s="374"/>
      <c r="Q200" s="374"/>
      <c r="R200" s="374"/>
      <c r="S200" s="374"/>
      <c r="T200" s="374"/>
      <c r="U200" s="374"/>
    </row>
    <row r="201" spans="1:21" ht="12.75" customHeight="1" x14ac:dyDescent="0.25">
      <c r="A201" s="374"/>
      <c r="B201" s="374"/>
      <c r="C201" s="374"/>
      <c r="D201" s="374"/>
      <c r="E201" s="374"/>
      <c r="F201" s="374"/>
      <c r="G201" s="374"/>
      <c r="H201" s="374"/>
      <c r="I201" s="374"/>
      <c r="J201" s="374"/>
      <c r="K201" s="374"/>
      <c r="L201" s="374"/>
      <c r="M201" s="374"/>
      <c r="N201" s="374"/>
      <c r="O201" s="374"/>
      <c r="P201" s="374"/>
      <c r="Q201" s="374"/>
      <c r="R201" s="374"/>
      <c r="S201" s="374"/>
      <c r="T201" s="374"/>
      <c r="U201" s="374"/>
    </row>
    <row r="202" spans="1:21" ht="12.75" customHeight="1" x14ac:dyDescent="0.25">
      <c r="A202" s="374"/>
      <c r="B202" s="374"/>
      <c r="C202" s="374"/>
      <c r="D202" s="374"/>
      <c r="E202" s="374"/>
      <c r="F202" s="374"/>
      <c r="G202" s="374"/>
      <c r="H202" s="374"/>
      <c r="I202" s="374"/>
      <c r="J202" s="374"/>
      <c r="K202" s="374"/>
      <c r="L202" s="374"/>
      <c r="M202" s="374"/>
      <c r="N202" s="374"/>
      <c r="O202" s="374"/>
      <c r="P202" s="374"/>
      <c r="Q202" s="374"/>
      <c r="R202" s="374"/>
      <c r="S202" s="374"/>
      <c r="T202" s="374"/>
      <c r="U202" s="374"/>
    </row>
    <row r="203" spans="1:21" ht="12.75" customHeight="1" x14ac:dyDescent="0.25">
      <c r="A203" s="374"/>
      <c r="B203" s="374"/>
      <c r="C203" s="374"/>
      <c r="D203" s="374"/>
      <c r="E203" s="374"/>
      <c r="F203" s="374"/>
      <c r="G203" s="374"/>
      <c r="H203" s="374"/>
      <c r="I203" s="374"/>
      <c r="J203" s="374"/>
      <c r="K203" s="374"/>
      <c r="L203" s="374"/>
      <c r="M203" s="374"/>
      <c r="N203" s="374"/>
      <c r="O203" s="374"/>
      <c r="P203" s="374"/>
      <c r="Q203" s="374"/>
      <c r="R203" s="374"/>
      <c r="S203" s="374"/>
      <c r="T203" s="374"/>
      <c r="U203" s="374"/>
    </row>
    <row r="204" spans="1:21" ht="12.75" customHeight="1" x14ac:dyDescent="0.25">
      <c r="A204" s="374"/>
      <c r="B204" s="374"/>
      <c r="C204" s="374"/>
      <c r="D204" s="374"/>
      <c r="E204" s="374"/>
      <c r="F204" s="374"/>
      <c r="G204" s="374"/>
      <c r="H204" s="374"/>
      <c r="I204" s="374"/>
      <c r="J204" s="374"/>
      <c r="K204" s="374"/>
      <c r="L204" s="374"/>
      <c r="M204" s="374"/>
      <c r="N204" s="374"/>
      <c r="O204" s="374"/>
      <c r="P204" s="374"/>
      <c r="Q204" s="374"/>
      <c r="R204" s="374"/>
      <c r="S204" s="374"/>
      <c r="T204" s="374"/>
      <c r="U204" s="374"/>
    </row>
    <row r="205" spans="1:21" ht="12.75" customHeight="1" x14ac:dyDescent="0.25">
      <c r="A205" s="374"/>
      <c r="B205" s="374"/>
      <c r="C205" s="374"/>
      <c r="D205" s="374"/>
      <c r="E205" s="374"/>
      <c r="F205" s="374"/>
      <c r="G205" s="374"/>
      <c r="H205" s="374"/>
      <c r="I205" s="374"/>
      <c r="J205" s="374"/>
      <c r="K205" s="374"/>
      <c r="L205" s="374"/>
      <c r="M205" s="374"/>
      <c r="N205" s="374"/>
      <c r="O205" s="374"/>
      <c r="P205" s="374"/>
      <c r="Q205" s="374"/>
      <c r="R205" s="374"/>
      <c r="S205" s="374"/>
      <c r="T205" s="374"/>
      <c r="U205" s="374"/>
    </row>
    <row r="206" spans="1:21" ht="12.75" customHeight="1" x14ac:dyDescent="0.25">
      <c r="A206" s="374"/>
      <c r="B206" s="374"/>
      <c r="C206" s="374"/>
      <c r="D206" s="374"/>
      <c r="E206" s="374"/>
      <c r="F206" s="374"/>
      <c r="G206" s="374"/>
      <c r="H206" s="374"/>
      <c r="I206" s="374"/>
      <c r="J206" s="374"/>
      <c r="K206" s="374"/>
      <c r="L206" s="374"/>
      <c r="M206" s="374"/>
      <c r="N206" s="374"/>
      <c r="O206" s="374"/>
      <c r="P206" s="374"/>
      <c r="Q206" s="374"/>
      <c r="R206" s="374"/>
      <c r="S206" s="374"/>
      <c r="T206" s="374"/>
      <c r="U206" s="374"/>
    </row>
    <row r="207" spans="1:21" ht="12.75" customHeight="1" x14ac:dyDescent="0.25">
      <c r="A207" s="374"/>
      <c r="B207" s="374"/>
      <c r="C207" s="374"/>
      <c r="D207" s="374"/>
      <c r="E207" s="374"/>
      <c r="F207" s="374"/>
      <c r="G207" s="374"/>
      <c r="H207" s="374"/>
      <c r="I207" s="374"/>
      <c r="J207" s="374"/>
      <c r="K207" s="374"/>
      <c r="L207" s="374"/>
      <c r="M207" s="374"/>
      <c r="N207" s="374"/>
      <c r="O207" s="374"/>
      <c r="P207" s="374"/>
      <c r="Q207" s="374"/>
      <c r="R207" s="374"/>
      <c r="S207" s="374"/>
      <c r="T207" s="374"/>
      <c r="U207" s="374"/>
    </row>
    <row r="208" spans="1:21" ht="12.75" customHeight="1" x14ac:dyDescent="0.25">
      <c r="A208" s="374"/>
      <c r="B208" s="374"/>
      <c r="C208" s="374"/>
      <c r="D208" s="374"/>
      <c r="E208" s="374"/>
      <c r="F208" s="374"/>
      <c r="G208" s="374"/>
      <c r="H208" s="374"/>
      <c r="I208" s="374"/>
      <c r="J208" s="374"/>
      <c r="K208" s="374"/>
      <c r="L208" s="374"/>
      <c r="M208" s="374"/>
      <c r="N208" s="374"/>
      <c r="O208" s="374"/>
      <c r="P208" s="374"/>
      <c r="Q208" s="374"/>
      <c r="R208" s="374"/>
      <c r="S208" s="374"/>
      <c r="T208" s="374"/>
      <c r="U208" s="374"/>
    </row>
    <row r="209" spans="1:21" ht="12.75" customHeight="1" x14ac:dyDescent="0.25">
      <c r="A209" s="374"/>
      <c r="B209" s="374"/>
      <c r="C209" s="374"/>
      <c r="D209" s="374"/>
      <c r="E209" s="374"/>
      <c r="F209" s="374"/>
      <c r="G209" s="374"/>
      <c r="H209" s="374"/>
      <c r="I209" s="374"/>
      <c r="J209" s="374"/>
      <c r="K209" s="374"/>
      <c r="L209" s="374"/>
      <c r="M209" s="374"/>
      <c r="N209" s="374"/>
      <c r="O209" s="374"/>
      <c r="P209" s="374"/>
      <c r="Q209" s="374"/>
      <c r="R209" s="374"/>
      <c r="S209" s="374"/>
      <c r="T209" s="374"/>
      <c r="U209" s="374"/>
    </row>
    <row r="210" spans="1:21" ht="12.75" customHeight="1" x14ac:dyDescent="0.25">
      <c r="A210" s="374"/>
      <c r="B210" s="374"/>
      <c r="C210" s="374"/>
      <c r="D210" s="374"/>
      <c r="E210" s="374"/>
      <c r="F210" s="374"/>
      <c r="G210" s="374"/>
      <c r="H210" s="374"/>
      <c r="I210" s="374"/>
      <c r="J210" s="374"/>
      <c r="K210" s="374"/>
      <c r="L210" s="374"/>
      <c r="M210" s="374"/>
      <c r="N210" s="374"/>
      <c r="O210" s="374"/>
      <c r="P210" s="374"/>
      <c r="Q210" s="374"/>
      <c r="R210" s="374"/>
      <c r="S210" s="374"/>
      <c r="T210" s="374"/>
      <c r="U210" s="374"/>
    </row>
    <row r="211" spans="1:21" ht="12.75" customHeight="1" x14ac:dyDescent="0.25">
      <c r="A211" s="374"/>
      <c r="B211" s="374"/>
      <c r="C211" s="374"/>
      <c r="D211" s="374"/>
      <c r="E211" s="374"/>
      <c r="F211" s="374"/>
      <c r="G211" s="374"/>
      <c r="H211" s="374"/>
      <c r="I211" s="374"/>
      <c r="J211" s="374"/>
      <c r="K211" s="374"/>
      <c r="L211" s="374"/>
      <c r="M211" s="374"/>
      <c r="N211" s="374"/>
      <c r="O211" s="374"/>
      <c r="P211" s="374"/>
      <c r="Q211" s="374"/>
      <c r="R211" s="374"/>
      <c r="S211" s="374"/>
      <c r="T211" s="374"/>
      <c r="U211" s="374"/>
    </row>
    <row r="212" spans="1:21" ht="12.75" customHeight="1" x14ac:dyDescent="0.25">
      <c r="A212" s="374"/>
      <c r="B212" s="374"/>
      <c r="C212" s="374"/>
      <c r="D212" s="374"/>
      <c r="E212" s="374"/>
      <c r="F212" s="374"/>
      <c r="G212" s="374"/>
      <c r="H212" s="374"/>
      <c r="I212" s="374"/>
      <c r="J212" s="374"/>
      <c r="K212" s="374"/>
      <c r="L212" s="374"/>
      <c r="M212" s="374"/>
      <c r="N212" s="374"/>
      <c r="O212" s="374"/>
      <c r="P212" s="374"/>
      <c r="Q212" s="374"/>
      <c r="R212" s="374"/>
      <c r="S212" s="374"/>
      <c r="T212" s="374"/>
      <c r="U212" s="374"/>
    </row>
    <row r="213" spans="1:21" ht="12.75" customHeight="1" x14ac:dyDescent="0.25">
      <c r="A213" s="374"/>
      <c r="B213" s="374"/>
      <c r="C213" s="374"/>
      <c r="D213" s="374"/>
      <c r="E213" s="374"/>
      <c r="F213" s="374"/>
      <c r="G213" s="374"/>
      <c r="H213" s="374"/>
      <c r="I213" s="374"/>
      <c r="J213" s="374"/>
      <c r="K213" s="374"/>
      <c r="L213" s="374"/>
      <c r="M213" s="374"/>
      <c r="N213" s="374"/>
      <c r="O213" s="374"/>
      <c r="P213" s="374"/>
      <c r="Q213" s="374"/>
      <c r="R213" s="374"/>
      <c r="S213" s="374"/>
      <c r="T213" s="374"/>
      <c r="U213" s="374"/>
    </row>
    <row r="214" spans="1:21" ht="12.75" customHeight="1" x14ac:dyDescent="0.25">
      <c r="A214" s="374"/>
      <c r="B214" s="374"/>
      <c r="C214" s="374"/>
      <c r="D214" s="374"/>
      <c r="E214" s="374"/>
      <c r="F214" s="374"/>
      <c r="G214" s="374"/>
      <c r="H214" s="374"/>
      <c r="I214" s="374"/>
      <c r="J214" s="374"/>
      <c r="K214" s="374"/>
      <c r="L214" s="374"/>
      <c r="M214" s="374"/>
      <c r="N214" s="374"/>
      <c r="O214" s="374"/>
      <c r="P214" s="374"/>
      <c r="Q214" s="374"/>
      <c r="R214" s="374"/>
      <c r="S214" s="374"/>
      <c r="T214" s="374"/>
      <c r="U214" s="374"/>
    </row>
    <row r="215" spans="1:21" ht="12.75" customHeight="1" x14ac:dyDescent="0.25">
      <c r="A215" s="374"/>
      <c r="B215" s="374"/>
      <c r="C215" s="374"/>
      <c r="D215" s="374"/>
      <c r="E215" s="374"/>
      <c r="F215" s="374"/>
      <c r="G215" s="374"/>
      <c r="H215" s="374"/>
      <c r="I215" s="374"/>
      <c r="J215" s="374"/>
      <c r="K215" s="374"/>
      <c r="L215" s="374"/>
      <c r="M215" s="374"/>
      <c r="N215" s="374"/>
      <c r="O215" s="374"/>
      <c r="P215" s="374"/>
      <c r="Q215" s="374"/>
      <c r="R215" s="374"/>
      <c r="S215" s="374"/>
      <c r="T215" s="374"/>
      <c r="U215" s="374"/>
    </row>
    <row r="216" spans="1:21" ht="12.75" customHeight="1" x14ac:dyDescent="0.25">
      <c r="A216" s="374"/>
      <c r="B216" s="374"/>
      <c r="C216" s="374"/>
      <c r="D216" s="374"/>
      <c r="E216" s="374"/>
      <c r="F216" s="374"/>
      <c r="G216" s="374"/>
      <c r="H216" s="374"/>
      <c r="I216" s="374"/>
      <c r="J216" s="374"/>
      <c r="K216" s="374"/>
      <c r="L216" s="374"/>
      <c r="M216" s="374"/>
      <c r="N216" s="374"/>
      <c r="O216" s="374"/>
      <c r="P216" s="374"/>
      <c r="Q216" s="374"/>
      <c r="R216" s="374"/>
      <c r="S216" s="374"/>
      <c r="T216" s="374"/>
      <c r="U216" s="374"/>
    </row>
    <row r="217" spans="1:21" ht="12.75" customHeight="1" x14ac:dyDescent="0.25">
      <c r="A217" s="374"/>
      <c r="B217" s="374"/>
      <c r="C217" s="374"/>
      <c r="D217" s="374"/>
      <c r="E217" s="374"/>
      <c r="F217" s="374"/>
      <c r="G217" s="374"/>
      <c r="H217" s="374"/>
      <c r="I217" s="374"/>
      <c r="J217" s="374"/>
      <c r="K217" s="374"/>
      <c r="L217" s="374"/>
      <c r="M217" s="374"/>
      <c r="N217" s="374"/>
      <c r="O217" s="374"/>
      <c r="P217" s="374"/>
      <c r="Q217" s="374"/>
      <c r="R217" s="374"/>
      <c r="S217" s="374"/>
      <c r="T217" s="374"/>
      <c r="U217" s="374"/>
    </row>
    <row r="218" spans="1:21" ht="12.75" customHeight="1" x14ac:dyDescent="0.25">
      <c r="A218" s="374"/>
      <c r="B218" s="374"/>
      <c r="C218" s="374"/>
      <c r="D218" s="374"/>
      <c r="E218" s="374"/>
      <c r="F218" s="374"/>
      <c r="G218" s="374"/>
      <c r="H218" s="374"/>
      <c r="I218" s="374"/>
      <c r="J218" s="374"/>
      <c r="K218" s="374"/>
      <c r="L218" s="374"/>
      <c r="M218" s="374"/>
      <c r="N218" s="374"/>
      <c r="O218" s="374"/>
      <c r="P218" s="374"/>
      <c r="Q218" s="374"/>
      <c r="R218" s="374"/>
      <c r="S218" s="374"/>
      <c r="T218" s="374"/>
      <c r="U218" s="374"/>
    </row>
    <row r="219" spans="1:21" ht="12.75" customHeight="1" x14ac:dyDescent="0.25">
      <c r="A219" s="374"/>
      <c r="B219" s="374"/>
      <c r="C219" s="374"/>
      <c r="D219" s="374"/>
      <c r="E219" s="374"/>
      <c r="F219" s="374"/>
      <c r="G219" s="374"/>
      <c r="H219" s="374"/>
      <c r="I219" s="374"/>
      <c r="J219" s="374"/>
      <c r="K219" s="374"/>
      <c r="L219" s="374"/>
      <c r="M219" s="374"/>
      <c r="N219" s="374"/>
      <c r="O219" s="374"/>
      <c r="P219" s="374"/>
      <c r="Q219" s="374"/>
      <c r="R219" s="374"/>
      <c r="S219" s="374"/>
      <c r="T219" s="374"/>
      <c r="U219" s="374"/>
    </row>
    <row r="220" spans="1:21" ht="12.75" customHeight="1" x14ac:dyDescent="0.25">
      <c r="A220" s="374"/>
      <c r="B220" s="374"/>
      <c r="C220" s="374"/>
      <c r="D220" s="374"/>
      <c r="E220" s="374"/>
      <c r="F220" s="374"/>
      <c r="G220" s="374"/>
      <c r="H220" s="374"/>
      <c r="I220" s="374"/>
      <c r="J220" s="374"/>
      <c r="K220" s="374"/>
      <c r="L220" s="374"/>
      <c r="M220" s="374"/>
      <c r="N220" s="374"/>
      <c r="O220" s="374"/>
      <c r="P220" s="374"/>
      <c r="Q220" s="374"/>
      <c r="R220" s="374"/>
      <c r="S220" s="374"/>
      <c r="T220" s="374"/>
      <c r="U220" s="374"/>
    </row>
    <row r="221" spans="1:21" ht="12.75" customHeight="1" x14ac:dyDescent="0.25">
      <c r="A221" s="374"/>
      <c r="B221" s="374"/>
      <c r="C221" s="374"/>
      <c r="D221" s="374"/>
      <c r="E221" s="374"/>
      <c r="F221" s="374"/>
      <c r="G221" s="374"/>
      <c r="H221" s="374"/>
      <c r="I221" s="374"/>
      <c r="J221" s="374"/>
      <c r="K221" s="374"/>
      <c r="L221" s="374"/>
      <c r="M221" s="374"/>
      <c r="N221" s="374"/>
      <c r="O221" s="374"/>
      <c r="P221" s="374"/>
      <c r="Q221" s="374"/>
      <c r="R221" s="374"/>
      <c r="S221" s="374"/>
      <c r="T221" s="374"/>
      <c r="U221" s="374"/>
    </row>
    <row r="222" spans="1:21" ht="15.75" customHeight="1" x14ac:dyDescent="0.25"/>
    <row r="223" spans="1:21" ht="15.75" customHeight="1" x14ac:dyDescent="0.25"/>
    <row r="224" spans="1:2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 </vt:lpstr>
      <vt:lpstr>Riesg Corrupc</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JUAN PEDRO GUTIERREZ FUQUENE</cp:lastModifiedBy>
  <dcterms:created xsi:type="dcterms:W3CDTF">2022-02-16T01:14:43Z</dcterms:created>
  <dcterms:modified xsi:type="dcterms:W3CDTF">2024-01-31T14:59:14Z</dcterms:modified>
</cp:coreProperties>
</file>